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pm365-my.sharepoint.com/personal/miguel_egido_upm_es/Documents/Docencia/Máster ERMA/"/>
    </mc:Choice>
  </mc:AlternateContent>
  <xr:revisionPtr revIDLastSave="131" documentId="11_0B2F39A4C87B0EDAB0FF9EC9AEC5CC4EE5CA6615" xr6:coauthVersionLast="47" xr6:coauthVersionMax="47" xr10:uidLastSave="{A9AFE020-3C6A-4C51-88EE-33DD0973EAC4}"/>
  <bookViews>
    <workbookView xWindow="-90" yWindow="-90" windowWidth="19380" windowHeight="10260" tabRatio="764" activeTab="5" xr2:uid="{00000000-000D-0000-FFFF-FFFF00000000}"/>
  </bookViews>
  <sheets>
    <sheet name="Instrucciones" sheetId="27" r:id="rId1"/>
    <sheet name="Gdm" sheetId="8" r:id="rId2"/>
    <sheet name="Ghm" sheetId="23" r:id="rId3"/>
    <sheet name="Tabla_FS" sheetId="30" r:id="rId4"/>
    <sheet name="TraySol" sheetId="35" r:id="rId5"/>
    <sheet name="PObs_H" sheetId="40" r:id="rId6"/>
    <sheet name="PObs_V" sheetId="42" r:id="rId7"/>
    <sheet name="PSombras_ej" sheetId="38" r:id="rId8"/>
    <sheet name="Datos_ejercicios" sheetId="44" r:id="rId9"/>
  </sheets>
  <externalReferences>
    <externalReference r:id="rId10"/>
    <externalReference r:id="rId11"/>
    <externalReference r:id="rId12"/>
  </externalReferences>
  <definedNames>
    <definedName name="AL" localSheetId="8">#REF!</definedName>
    <definedName name="AL" localSheetId="5">#REF!</definedName>
    <definedName name="AL" localSheetId="6">#REF!</definedName>
    <definedName name="AL" localSheetId="7">#REF!</definedName>
    <definedName name="AL">#REF!</definedName>
    <definedName name="BE" localSheetId="8">Datos_ejercicios!#REF!</definedName>
    <definedName name="BE" localSheetId="5">#REF!</definedName>
    <definedName name="BE" localSheetId="6">#REF!</definedName>
    <definedName name="BE" localSheetId="7">#REF!</definedName>
    <definedName name="BE" localSheetId="4">Gdm!#REF!</definedName>
    <definedName name="BE">Gdm!#REF!</definedName>
    <definedName name="BEOP" localSheetId="8">#REF!</definedName>
    <definedName name="BEOP" localSheetId="5">#REF!</definedName>
    <definedName name="BEOP" localSheetId="6">#REF!</definedName>
    <definedName name="BEOP" localSheetId="7">#REF!</definedName>
    <definedName name="BEOP">#REF!</definedName>
    <definedName name="beta" localSheetId="8">#REF!</definedName>
    <definedName name="beta" localSheetId="5">#REF!</definedName>
    <definedName name="beta" localSheetId="6">#REF!</definedName>
    <definedName name="beta">#REF!</definedName>
    <definedName name="BOP" localSheetId="8">#REF!</definedName>
    <definedName name="BOP" localSheetId="5">#REF!</definedName>
    <definedName name="BOP" localSheetId="6">#REF!</definedName>
    <definedName name="BOP">#REF!</definedName>
    <definedName name="decli1" localSheetId="8">#REF!</definedName>
    <definedName name="decli1" localSheetId="5">#REF!</definedName>
    <definedName name="decli1" localSheetId="6">#REF!</definedName>
    <definedName name="decli1" localSheetId="4">TraySol!$C$5</definedName>
    <definedName name="decli1">#REF!</definedName>
    <definedName name="Hp" localSheetId="8">#REF!</definedName>
    <definedName name="Hp" localSheetId="5">#REF!</definedName>
    <definedName name="Hp" localSheetId="6">#REF!</definedName>
    <definedName name="Hp">#REF!</definedName>
    <definedName name="Hvp" localSheetId="8">#REF!</definedName>
    <definedName name="Hvp" localSheetId="5">#REF!</definedName>
    <definedName name="Hvp" localSheetId="6">#REF!</definedName>
    <definedName name="Hvp">#REF!</definedName>
    <definedName name="l" localSheetId="8">#REF!</definedName>
    <definedName name="l" localSheetId="5">#REF!</definedName>
    <definedName name="l" localSheetId="6">#REF!</definedName>
    <definedName name="l">#REF!</definedName>
    <definedName name="LAT" localSheetId="8">[1]Ghm!$C$4</definedName>
    <definedName name="LAT" localSheetId="5">[2]Ghm!$C$3</definedName>
    <definedName name="LAT" localSheetId="6">[2]Ghm!$C$3</definedName>
    <definedName name="LAT" localSheetId="7">[3]Ghm!$C$3</definedName>
    <definedName name="LAT">Ghm!$C$4</definedName>
    <definedName name="lm" localSheetId="8">#REF!</definedName>
    <definedName name="lm" localSheetId="5">#REF!</definedName>
    <definedName name="lm" localSheetId="6">#REF!</definedName>
    <definedName name="l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8" l="1"/>
  <c r="L14" i="8"/>
  <c r="K14" i="8"/>
  <c r="J14" i="8"/>
  <c r="AR8" i="35" l="1"/>
  <c r="F28" i="8" l="1"/>
  <c r="AU8" i="35"/>
  <c r="AT8" i="35"/>
  <c r="AS8" i="35"/>
  <c r="AQ8" i="35"/>
  <c r="W8" i="35"/>
  <c r="X8" i="35"/>
  <c r="Y8" i="35"/>
  <c r="Z8" i="35"/>
  <c r="B371" i="35" l="1"/>
  <c r="B370" i="35"/>
  <c r="B369" i="35"/>
  <c r="B368" i="35"/>
  <c r="B367" i="35"/>
  <c r="B366" i="35"/>
  <c r="B365" i="35"/>
  <c r="B364" i="35"/>
  <c r="B363" i="35"/>
  <c r="B362" i="35"/>
  <c r="B361" i="35"/>
  <c r="B360" i="35"/>
  <c r="B359" i="35"/>
  <c r="B358" i="35"/>
  <c r="B357" i="35"/>
  <c r="B356" i="35"/>
  <c r="B355" i="35"/>
  <c r="B354" i="35"/>
  <c r="B353" i="35"/>
  <c r="B352" i="35"/>
  <c r="B351" i="35"/>
  <c r="B350" i="35"/>
  <c r="B349" i="35"/>
  <c r="B348" i="35"/>
  <c r="B347" i="35"/>
  <c r="B346" i="35"/>
  <c r="B345" i="35"/>
  <c r="B344" i="35"/>
  <c r="B343" i="35"/>
  <c r="B342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AA8" i="35" l="1"/>
  <c r="B341" i="35"/>
  <c r="B340" i="35"/>
  <c r="B339" i="35"/>
  <c r="B338" i="35"/>
  <c r="B337" i="35"/>
  <c r="B336" i="35"/>
  <c r="B335" i="35"/>
  <c r="B334" i="35"/>
  <c r="B333" i="35"/>
  <c r="B332" i="35"/>
  <c r="B331" i="35"/>
  <c r="B330" i="35"/>
  <c r="B329" i="35"/>
  <c r="B328" i="35"/>
  <c r="B327" i="35"/>
  <c r="B326" i="35"/>
  <c r="B325" i="35"/>
  <c r="B324" i="35"/>
  <c r="B323" i="35"/>
  <c r="B322" i="35"/>
  <c r="B321" i="35"/>
  <c r="B320" i="35"/>
  <c r="B319" i="35"/>
  <c r="B318" i="35"/>
  <c r="B317" i="35"/>
  <c r="B316" i="35"/>
  <c r="B315" i="35"/>
  <c r="B314" i="35"/>
  <c r="B313" i="35"/>
  <c r="B312" i="35"/>
  <c r="B70" i="35"/>
  <c r="B69" i="35"/>
  <c r="B68" i="35"/>
  <c r="B67" i="35"/>
  <c r="B66" i="35"/>
  <c r="B65" i="35"/>
  <c r="B64" i="35"/>
  <c r="B63" i="35"/>
  <c r="B62" i="35"/>
  <c r="B61" i="35"/>
  <c r="B60" i="35"/>
  <c r="B59" i="35"/>
  <c r="B58" i="35"/>
  <c r="B57" i="35"/>
  <c r="B56" i="35"/>
  <c r="B55" i="35"/>
  <c r="B54" i="35"/>
  <c r="B53" i="35"/>
  <c r="B52" i="35"/>
  <c r="B51" i="35"/>
  <c r="B50" i="35"/>
  <c r="B49" i="35"/>
  <c r="B48" i="35"/>
  <c r="B47" i="35"/>
  <c r="B46" i="35"/>
  <c r="B45" i="35"/>
  <c r="B44" i="35"/>
  <c r="B43" i="35"/>
  <c r="B42" i="35"/>
  <c r="B41" i="35"/>
  <c r="B7" i="8" l="1"/>
  <c r="B6" i="35" s="1"/>
  <c r="F3" i="30" l="1"/>
  <c r="C5" i="35" l="1"/>
  <c r="B40" i="35"/>
  <c r="B9" i="42" l="1"/>
  <c r="B8" i="42"/>
  <c r="B12" i="42" s="1"/>
  <c r="B9" i="40"/>
  <c r="B21" i="40" s="1"/>
  <c r="C21" i="40" s="1"/>
  <c r="B8" i="40"/>
  <c r="B324" i="42" l="1"/>
  <c r="C324" i="42" s="1"/>
  <c r="B92" i="42"/>
  <c r="C92" i="42" s="1"/>
  <c r="B89" i="42"/>
  <c r="C89" i="42" s="1"/>
  <c r="B86" i="42"/>
  <c r="C86" i="42" s="1"/>
  <c r="B79" i="42"/>
  <c r="C79" i="42" s="1"/>
  <c r="B76" i="42"/>
  <c r="C76" i="42" s="1"/>
  <c r="B73" i="42"/>
  <c r="C73" i="42" s="1"/>
  <c r="B70" i="42"/>
  <c r="C70" i="42" s="1"/>
  <c r="B63" i="42"/>
  <c r="C63" i="42" s="1"/>
  <c r="B60" i="42"/>
  <c r="C60" i="42" s="1"/>
  <c r="B57" i="42"/>
  <c r="C57" i="42" s="1"/>
  <c r="B54" i="42"/>
  <c r="C54" i="42" s="1"/>
  <c r="B47" i="42"/>
  <c r="C47" i="42" s="1"/>
  <c r="B44" i="42"/>
  <c r="C44" i="42" s="1"/>
  <c r="B41" i="42"/>
  <c r="C41" i="42" s="1"/>
  <c r="B38" i="42"/>
  <c r="C38" i="42" s="1"/>
  <c r="B31" i="42"/>
  <c r="C31" i="42" s="1"/>
  <c r="B28" i="42"/>
  <c r="C28" i="42" s="1"/>
  <c r="B25" i="42"/>
  <c r="C25" i="42" s="1"/>
  <c r="B22" i="42"/>
  <c r="C22" i="42" s="1"/>
  <c r="B84" i="42"/>
  <c r="C84" i="42" s="1"/>
  <c r="B78" i="42"/>
  <c r="C78" i="42" s="1"/>
  <c r="B71" i="42"/>
  <c r="C71" i="42" s="1"/>
  <c r="B65" i="42"/>
  <c r="C65" i="42" s="1"/>
  <c r="B62" i="42"/>
  <c r="C62" i="42" s="1"/>
  <c r="B55" i="42"/>
  <c r="C55" i="42" s="1"/>
  <c r="B49" i="42"/>
  <c r="C49" i="42" s="1"/>
  <c r="B36" i="42"/>
  <c r="C36" i="42" s="1"/>
  <c r="B64" i="42"/>
  <c r="C64" i="42" s="1"/>
  <c r="B58" i="42"/>
  <c r="C58" i="42" s="1"/>
  <c r="B51" i="42"/>
  <c r="C51" i="42" s="1"/>
  <c r="B45" i="42"/>
  <c r="C45" i="42" s="1"/>
  <c r="B35" i="42"/>
  <c r="C35" i="42" s="1"/>
  <c r="B26" i="42"/>
  <c r="C26" i="42" s="1"/>
  <c r="B91" i="42"/>
  <c r="C91" i="42" s="1"/>
  <c r="B88" i="42"/>
  <c r="C88" i="42" s="1"/>
  <c r="B85" i="42"/>
  <c r="C85" i="42" s="1"/>
  <c r="B82" i="42"/>
  <c r="C82" i="42" s="1"/>
  <c r="B75" i="42"/>
  <c r="C75" i="42" s="1"/>
  <c r="B72" i="42"/>
  <c r="C72" i="42" s="1"/>
  <c r="B69" i="42"/>
  <c r="C69" i="42" s="1"/>
  <c r="B66" i="42"/>
  <c r="C66" i="42" s="1"/>
  <c r="B59" i="42"/>
  <c r="C59" i="42" s="1"/>
  <c r="B56" i="42"/>
  <c r="C56" i="42" s="1"/>
  <c r="B53" i="42"/>
  <c r="C53" i="42" s="1"/>
  <c r="B50" i="42"/>
  <c r="C50" i="42" s="1"/>
  <c r="B43" i="42"/>
  <c r="C43" i="42" s="1"/>
  <c r="B40" i="42"/>
  <c r="C40" i="42" s="1"/>
  <c r="B37" i="42"/>
  <c r="C37" i="42" s="1"/>
  <c r="B34" i="42"/>
  <c r="C34" i="42" s="1"/>
  <c r="B27" i="42"/>
  <c r="C27" i="42" s="1"/>
  <c r="B24" i="42"/>
  <c r="C24" i="42" s="1"/>
  <c r="B21" i="42"/>
  <c r="C21" i="42" s="1"/>
  <c r="B87" i="42"/>
  <c r="C87" i="42" s="1"/>
  <c r="B81" i="42"/>
  <c r="C81" i="42" s="1"/>
  <c r="B68" i="42"/>
  <c r="C68" i="42" s="1"/>
  <c r="B52" i="42"/>
  <c r="C52" i="42" s="1"/>
  <c r="B46" i="42"/>
  <c r="C46" i="42" s="1"/>
  <c r="B39" i="42"/>
  <c r="C39" i="42" s="1"/>
  <c r="B33" i="42"/>
  <c r="C33" i="42" s="1"/>
  <c r="B30" i="42"/>
  <c r="C30" i="42" s="1"/>
  <c r="B23" i="42"/>
  <c r="C23" i="42" s="1"/>
  <c r="B90" i="42"/>
  <c r="C90" i="42" s="1"/>
  <c r="B83" i="42"/>
  <c r="C83" i="42" s="1"/>
  <c r="B80" i="42"/>
  <c r="C80" i="42" s="1"/>
  <c r="B77" i="42"/>
  <c r="C77" i="42" s="1"/>
  <c r="B74" i="42"/>
  <c r="C74" i="42" s="1"/>
  <c r="B67" i="42"/>
  <c r="C67" i="42" s="1"/>
  <c r="B61" i="42"/>
  <c r="C61" i="42" s="1"/>
  <c r="B48" i="42"/>
  <c r="C48" i="42" s="1"/>
  <c r="B42" i="42"/>
  <c r="C42" i="42" s="1"/>
  <c r="B32" i="42"/>
  <c r="C32" i="42" s="1"/>
  <c r="B29" i="42"/>
  <c r="C29" i="42" s="1"/>
  <c r="B126" i="40"/>
  <c r="C126" i="40" s="1"/>
  <c r="B328" i="40"/>
  <c r="C328" i="40" s="1"/>
  <c r="B336" i="40"/>
  <c r="C336" i="40" s="1"/>
  <c r="B344" i="40"/>
  <c r="C344" i="40" s="1"/>
  <c r="B352" i="40"/>
  <c r="C352" i="40" s="1"/>
  <c r="B360" i="40"/>
  <c r="C360" i="40" s="1"/>
  <c r="B368" i="40"/>
  <c r="C368" i="40" s="1"/>
  <c r="B376" i="40"/>
  <c r="C376" i="40" s="1"/>
  <c r="B75" i="40"/>
  <c r="C75" i="40" s="1"/>
  <c r="B71" i="40"/>
  <c r="C71" i="40" s="1"/>
  <c r="B67" i="40"/>
  <c r="C67" i="40" s="1"/>
  <c r="B63" i="40"/>
  <c r="C63" i="40" s="1"/>
  <c r="B59" i="40"/>
  <c r="C59" i="40" s="1"/>
  <c r="B55" i="40"/>
  <c r="C55" i="40" s="1"/>
  <c r="B51" i="40"/>
  <c r="C51" i="40" s="1"/>
  <c r="B47" i="40"/>
  <c r="C47" i="40" s="1"/>
  <c r="B43" i="40"/>
  <c r="C43" i="40" s="1"/>
  <c r="B39" i="40"/>
  <c r="C39" i="40" s="1"/>
  <c r="B35" i="40"/>
  <c r="C35" i="40" s="1"/>
  <c r="B31" i="40"/>
  <c r="C31" i="40" s="1"/>
  <c r="B27" i="40"/>
  <c r="C27" i="40" s="1"/>
  <c r="B23" i="40"/>
  <c r="C23" i="40" s="1"/>
  <c r="B22" i="40"/>
  <c r="C22" i="40" s="1"/>
  <c r="B322" i="40"/>
  <c r="C322" i="40" s="1"/>
  <c r="B325" i="40"/>
  <c r="C325" i="40" s="1"/>
  <c r="B327" i="40"/>
  <c r="C327" i="40" s="1"/>
  <c r="B330" i="40"/>
  <c r="C330" i="40" s="1"/>
  <c r="B333" i="40"/>
  <c r="C333" i="40" s="1"/>
  <c r="B335" i="40"/>
  <c r="C335" i="40" s="1"/>
  <c r="B338" i="40"/>
  <c r="C338" i="40" s="1"/>
  <c r="B341" i="40"/>
  <c r="C341" i="40" s="1"/>
  <c r="B343" i="40"/>
  <c r="C343" i="40" s="1"/>
  <c r="B346" i="40"/>
  <c r="C346" i="40" s="1"/>
  <c r="B349" i="40"/>
  <c r="C349" i="40" s="1"/>
  <c r="B351" i="40"/>
  <c r="C351" i="40" s="1"/>
  <c r="B354" i="40"/>
  <c r="C354" i="40" s="1"/>
  <c r="B357" i="40"/>
  <c r="C357" i="40" s="1"/>
  <c r="B359" i="40"/>
  <c r="C359" i="40" s="1"/>
  <c r="B362" i="40"/>
  <c r="C362" i="40" s="1"/>
  <c r="B365" i="40"/>
  <c r="C365" i="40" s="1"/>
  <c r="B367" i="40"/>
  <c r="C367" i="40" s="1"/>
  <c r="B370" i="40"/>
  <c r="C370" i="40" s="1"/>
  <c r="B373" i="40"/>
  <c r="C373" i="40" s="1"/>
  <c r="B375" i="40"/>
  <c r="C375" i="40" s="1"/>
  <c r="B378" i="40"/>
  <c r="C378" i="40" s="1"/>
  <c r="B78" i="40"/>
  <c r="C78" i="40" s="1"/>
  <c r="B74" i="40"/>
  <c r="C74" i="40" s="1"/>
  <c r="B70" i="40"/>
  <c r="C70" i="40" s="1"/>
  <c r="B66" i="40"/>
  <c r="C66" i="40" s="1"/>
  <c r="B62" i="40"/>
  <c r="C62" i="40" s="1"/>
  <c r="B58" i="40"/>
  <c r="C58" i="40" s="1"/>
  <c r="B54" i="40"/>
  <c r="C54" i="40" s="1"/>
  <c r="B50" i="40"/>
  <c r="C50" i="40" s="1"/>
  <c r="B46" i="40"/>
  <c r="C46" i="40" s="1"/>
  <c r="B42" i="40"/>
  <c r="C42" i="40" s="1"/>
  <c r="B38" i="40"/>
  <c r="C38" i="40" s="1"/>
  <c r="B34" i="40"/>
  <c r="C34" i="40" s="1"/>
  <c r="B30" i="40"/>
  <c r="C30" i="40" s="1"/>
  <c r="B26" i="40"/>
  <c r="C26" i="40" s="1"/>
  <c r="B321" i="40"/>
  <c r="C321" i="40" s="1"/>
  <c r="B331" i="40"/>
  <c r="C331" i="40" s="1"/>
  <c r="B334" i="40"/>
  <c r="C334" i="40" s="1"/>
  <c r="B337" i="40"/>
  <c r="C337" i="40" s="1"/>
  <c r="B347" i="40"/>
  <c r="C347" i="40" s="1"/>
  <c r="B350" i="40"/>
  <c r="C350" i="40" s="1"/>
  <c r="B353" i="40"/>
  <c r="C353" i="40" s="1"/>
  <c r="B363" i="40"/>
  <c r="C363" i="40" s="1"/>
  <c r="B366" i="40"/>
  <c r="C366" i="40" s="1"/>
  <c r="B369" i="40"/>
  <c r="C369" i="40" s="1"/>
  <c r="B379" i="40"/>
  <c r="C379" i="40" s="1"/>
  <c r="B76" i="40"/>
  <c r="C76" i="40" s="1"/>
  <c r="B68" i="40"/>
  <c r="C68" i="40" s="1"/>
  <c r="B60" i="40"/>
  <c r="C60" i="40" s="1"/>
  <c r="B52" i="40"/>
  <c r="C52" i="40" s="1"/>
  <c r="B44" i="40"/>
  <c r="C44" i="40" s="1"/>
  <c r="B36" i="40"/>
  <c r="C36" i="40" s="1"/>
  <c r="B28" i="40"/>
  <c r="C28" i="40" s="1"/>
  <c r="B19" i="40"/>
  <c r="C19" i="40" s="1"/>
  <c r="B332" i="40"/>
  <c r="C332" i="40" s="1"/>
  <c r="B348" i="40"/>
  <c r="C348" i="40" s="1"/>
  <c r="B364" i="40"/>
  <c r="C364" i="40" s="1"/>
  <c r="B380" i="40"/>
  <c r="C380" i="40" s="1"/>
  <c r="B73" i="40"/>
  <c r="C73" i="40" s="1"/>
  <c r="B65" i="40"/>
  <c r="C65" i="40" s="1"/>
  <c r="B57" i="40"/>
  <c r="C57" i="40" s="1"/>
  <c r="B49" i="40"/>
  <c r="C49" i="40" s="1"/>
  <c r="B41" i="40"/>
  <c r="C41" i="40" s="1"/>
  <c r="B33" i="40"/>
  <c r="C33" i="40" s="1"/>
  <c r="B25" i="40"/>
  <c r="C25" i="40" s="1"/>
  <c r="B323" i="40"/>
  <c r="C323" i="40" s="1"/>
  <c r="B326" i="40"/>
  <c r="C326" i="40" s="1"/>
  <c r="B329" i="40"/>
  <c r="C329" i="40" s="1"/>
  <c r="B339" i="40"/>
  <c r="C339" i="40" s="1"/>
  <c r="B342" i="40"/>
  <c r="C342" i="40" s="1"/>
  <c r="B345" i="40"/>
  <c r="C345" i="40" s="1"/>
  <c r="B355" i="40"/>
  <c r="C355" i="40" s="1"/>
  <c r="B358" i="40"/>
  <c r="C358" i="40" s="1"/>
  <c r="B361" i="40"/>
  <c r="C361" i="40" s="1"/>
  <c r="B371" i="40"/>
  <c r="C371" i="40" s="1"/>
  <c r="B374" i="40"/>
  <c r="C374" i="40" s="1"/>
  <c r="B377" i="40"/>
  <c r="C377" i="40" s="1"/>
  <c r="B72" i="40"/>
  <c r="C72" i="40" s="1"/>
  <c r="B64" i="40"/>
  <c r="C64" i="40" s="1"/>
  <c r="B56" i="40"/>
  <c r="C56" i="40" s="1"/>
  <c r="B48" i="40"/>
  <c r="C48" i="40" s="1"/>
  <c r="B40" i="40"/>
  <c r="C40" i="40" s="1"/>
  <c r="B32" i="40"/>
  <c r="C32" i="40" s="1"/>
  <c r="B24" i="40"/>
  <c r="C24" i="40" s="1"/>
  <c r="B324" i="40"/>
  <c r="C324" i="40" s="1"/>
  <c r="B340" i="40"/>
  <c r="C340" i="40" s="1"/>
  <c r="B356" i="40"/>
  <c r="C356" i="40" s="1"/>
  <c r="B372" i="40"/>
  <c r="C372" i="40" s="1"/>
  <c r="B77" i="40"/>
  <c r="C77" i="40" s="1"/>
  <c r="B69" i="40"/>
  <c r="C69" i="40" s="1"/>
  <c r="B61" i="40"/>
  <c r="C61" i="40" s="1"/>
  <c r="B53" i="40"/>
  <c r="C53" i="40" s="1"/>
  <c r="B45" i="40"/>
  <c r="C45" i="40" s="1"/>
  <c r="B37" i="40"/>
  <c r="C37" i="40" s="1"/>
  <c r="B29" i="40"/>
  <c r="C29" i="40" s="1"/>
  <c r="B20" i="40"/>
  <c r="C20" i="40" s="1"/>
  <c r="B13" i="42"/>
  <c r="B11" i="40"/>
  <c r="B12" i="40" s="1"/>
  <c r="B16" i="40" s="1"/>
  <c r="M3" i="40"/>
  <c r="M6" i="40"/>
  <c r="M4" i="40"/>
  <c r="M5" i="40"/>
  <c r="B233" i="40"/>
  <c r="C233" i="40" s="1"/>
  <c r="B228" i="42"/>
  <c r="C228" i="42" s="1"/>
  <c r="B112" i="42"/>
  <c r="C112" i="42" s="1"/>
  <c r="B144" i="42"/>
  <c r="C144" i="42" s="1"/>
  <c r="B300" i="40"/>
  <c r="C300" i="40" s="1"/>
  <c r="B203" i="42"/>
  <c r="C203" i="42" s="1"/>
  <c r="B152" i="42"/>
  <c r="C152" i="42" s="1"/>
  <c r="B180" i="42"/>
  <c r="C180" i="42" s="1"/>
  <c r="B120" i="42"/>
  <c r="C120" i="42" s="1"/>
  <c r="B189" i="42"/>
  <c r="C189" i="42" s="1"/>
  <c r="B96" i="42"/>
  <c r="C96" i="42" s="1"/>
  <c r="B128" i="42"/>
  <c r="C128" i="42" s="1"/>
  <c r="B160" i="42"/>
  <c r="C160" i="42" s="1"/>
  <c r="B244" i="40"/>
  <c r="C244" i="40" s="1"/>
  <c r="B104" i="42"/>
  <c r="C104" i="42" s="1"/>
  <c r="B136" i="42"/>
  <c r="C136" i="42" s="1"/>
  <c r="B171" i="42"/>
  <c r="C171" i="42" s="1"/>
  <c r="B212" i="42"/>
  <c r="C212" i="42" s="1"/>
  <c r="B246" i="42"/>
  <c r="C246" i="42" s="1"/>
  <c r="B264" i="42"/>
  <c r="C264" i="42" s="1"/>
  <c r="B292" i="42"/>
  <c r="C292" i="42" s="1"/>
  <c r="B318" i="42"/>
  <c r="C318" i="42" s="1"/>
  <c r="B98" i="42"/>
  <c r="C98" i="42" s="1"/>
  <c r="B106" i="42"/>
  <c r="C106" i="42" s="1"/>
  <c r="B122" i="42"/>
  <c r="C122" i="42" s="1"/>
  <c r="B130" i="42"/>
  <c r="C130" i="42" s="1"/>
  <c r="B146" i="42"/>
  <c r="C146" i="42" s="1"/>
  <c r="B162" i="42"/>
  <c r="C162" i="42" s="1"/>
  <c r="B172" i="42"/>
  <c r="C172" i="42" s="1"/>
  <c r="B195" i="42"/>
  <c r="C195" i="42" s="1"/>
  <c r="B213" i="42"/>
  <c r="C213" i="42" s="1"/>
  <c r="B230" i="42"/>
  <c r="C230" i="42" s="1"/>
  <c r="B276" i="42"/>
  <c r="C276" i="42" s="1"/>
  <c r="B100" i="42"/>
  <c r="C100" i="42" s="1"/>
  <c r="B108" i="42"/>
  <c r="C108" i="42" s="1"/>
  <c r="B116" i="42"/>
  <c r="C116" i="42" s="1"/>
  <c r="B124" i="42"/>
  <c r="C124" i="42" s="1"/>
  <c r="B132" i="42"/>
  <c r="C132" i="42" s="1"/>
  <c r="B140" i="42"/>
  <c r="C140" i="42" s="1"/>
  <c r="B148" i="42"/>
  <c r="C148" i="42" s="1"/>
  <c r="B156" i="42"/>
  <c r="C156" i="42" s="1"/>
  <c r="B164" i="42"/>
  <c r="C164" i="42" s="1"/>
  <c r="B173" i="42"/>
  <c r="C173" i="42" s="1"/>
  <c r="B187" i="42"/>
  <c r="C187" i="42" s="1"/>
  <c r="B196" i="42"/>
  <c r="C196" i="42" s="1"/>
  <c r="B205" i="42"/>
  <c r="C205" i="42" s="1"/>
  <c r="B219" i="42"/>
  <c r="C219" i="42" s="1"/>
  <c r="B232" i="42"/>
  <c r="C232" i="42" s="1"/>
  <c r="B260" i="42"/>
  <c r="C260" i="42" s="1"/>
  <c r="B278" i="42"/>
  <c r="C278" i="42" s="1"/>
  <c r="B296" i="42"/>
  <c r="C296" i="42" s="1"/>
  <c r="B94" i="42"/>
  <c r="C94" i="42" s="1"/>
  <c r="B102" i="42"/>
  <c r="C102" i="42" s="1"/>
  <c r="B110" i="42"/>
  <c r="C110" i="42" s="1"/>
  <c r="B118" i="42"/>
  <c r="C118" i="42" s="1"/>
  <c r="B126" i="42"/>
  <c r="C126" i="42" s="1"/>
  <c r="B134" i="42"/>
  <c r="C134" i="42" s="1"/>
  <c r="B142" i="42"/>
  <c r="C142" i="42" s="1"/>
  <c r="B150" i="42"/>
  <c r="C150" i="42" s="1"/>
  <c r="B158" i="42"/>
  <c r="C158" i="42" s="1"/>
  <c r="B165" i="42"/>
  <c r="C165" i="42" s="1"/>
  <c r="B179" i="42"/>
  <c r="C179" i="42" s="1"/>
  <c r="B188" i="42"/>
  <c r="C188" i="42" s="1"/>
  <c r="B197" i="42"/>
  <c r="C197" i="42" s="1"/>
  <c r="B211" i="42"/>
  <c r="C211" i="42" s="1"/>
  <c r="B220" i="42"/>
  <c r="C220" i="42" s="1"/>
  <c r="B244" i="42"/>
  <c r="C244" i="42" s="1"/>
  <c r="B262" i="42"/>
  <c r="C262" i="42" s="1"/>
  <c r="B280" i="42"/>
  <c r="C280" i="42" s="1"/>
  <c r="B310" i="42"/>
  <c r="C310" i="42" s="1"/>
  <c r="B114" i="42"/>
  <c r="C114" i="42" s="1"/>
  <c r="B138" i="42"/>
  <c r="C138" i="42" s="1"/>
  <c r="B154" i="42"/>
  <c r="C154" i="42" s="1"/>
  <c r="B181" i="42"/>
  <c r="C181" i="42" s="1"/>
  <c r="B204" i="42"/>
  <c r="C204" i="42" s="1"/>
  <c r="B248" i="42"/>
  <c r="C248" i="42" s="1"/>
  <c r="B294" i="42"/>
  <c r="C294" i="42" s="1"/>
  <c r="B326" i="42"/>
  <c r="C326" i="42" s="1"/>
  <c r="B11" i="42"/>
  <c r="B95" i="42"/>
  <c r="C95" i="42" s="1"/>
  <c r="B99" i="42"/>
  <c r="C99" i="42" s="1"/>
  <c r="B103" i="42"/>
  <c r="C103" i="42" s="1"/>
  <c r="B107" i="42"/>
  <c r="C107" i="42" s="1"/>
  <c r="B111" i="42"/>
  <c r="C111" i="42" s="1"/>
  <c r="B115" i="42"/>
  <c r="C115" i="42" s="1"/>
  <c r="B119" i="42"/>
  <c r="C119" i="42" s="1"/>
  <c r="B123" i="42"/>
  <c r="C123" i="42" s="1"/>
  <c r="B127" i="42"/>
  <c r="C127" i="42" s="1"/>
  <c r="B131" i="42"/>
  <c r="C131" i="42" s="1"/>
  <c r="B135" i="42"/>
  <c r="C135" i="42" s="1"/>
  <c r="B139" i="42"/>
  <c r="C139" i="42" s="1"/>
  <c r="B143" i="42"/>
  <c r="C143" i="42" s="1"/>
  <c r="B147" i="42"/>
  <c r="C147" i="42" s="1"/>
  <c r="B151" i="42"/>
  <c r="C151" i="42" s="1"/>
  <c r="B155" i="42"/>
  <c r="C155" i="42" s="1"/>
  <c r="B159" i="42"/>
  <c r="C159" i="42" s="1"/>
  <c r="B163" i="42"/>
  <c r="C163" i="42" s="1"/>
  <c r="B168" i="42"/>
  <c r="C168" i="42" s="1"/>
  <c r="B175" i="42"/>
  <c r="C175" i="42" s="1"/>
  <c r="B177" i="42"/>
  <c r="C177" i="42" s="1"/>
  <c r="B184" i="42"/>
  <c r="C184" i="42" s="1"/>
  <c r="B191" i="42"/>
  <c r="C191" i="42" s="1"/>
  <c r="B193" i="42"/>
  <c r="C193" i="42" s="1"/>
  <c r="B200" i="42"/>
  <c r="C200" i="42" s="1"/>
  <c r="B207" i="42"/>
  <c r="C207" i="42" s="1"/>
  <c r="B209" i="42"/>
  <c r="C209" i="42" s="1"/>
  <c r="B216" i="42"/>
  <c r="C216" i="42" s="1"/>
  <c r="B222" i="42"/>
  <c r="C222" i="42" s="1"/>
  <c r="B236" i="42"/>
  <c r="C236" i="42" s="1"/>
  <c r="B240" i="42"/>
  <c r="C240" i="42" s="1"/>
  <c r="B254" i="42"/>
  <c r="C254" i="42" s="1"/>
  <c r="B268" i="42"/>
  <c r="C268" i="42" s="1"/>
  <c r="B272" i="42"/>
  <c r="C272" i="42" s="1"/>
  <c r="B286" i="42"/>
  <c r="C286" i="42" s="1"/>
  <c r="B300" i="42"/>
  <c r="C300" i="42" s="1"/>
  <c r="B304" i="42"/>
  <c r="C304" i="42" s="1"/>
  <c r="B308" i="42"/>
  <c r="C308" i="42" s="1"/>
  <c r="B331" i="42"/>
  <c r="C331" i="42" s="1"/>
  <c r="B327" i="42"/>
  <c r="C327" i="42" s="1"/>
  <c r="B323" i="42"/>
  <c r="C323" i="42" s="1"/>
  <c r="B319" i="42"/>
  <c r="C319" i="42" s="1"/>
  <c r="B315" i="42"/>
  <c r="C315" i="42" s="1"/>
  <c r="B311" i="42"/>
  <c r="C311" i="42" s="1"/>
  <c r="B307" i="42"/>
  <c r="C307" i="42" s="1"/>
  <c r="B303" i="42"/>
  <c r="C303" i="42" s="1"/>
  <c r="B299" i="42"/>
  <c r="C299" i="42" s="1"/>
  <c r="B295" i="42"/>
  <c r="C295" i="42" s="1"/>
  <c r="B291" i="42"/>
  <c r="C291" i="42" s="1"/>
  <c r="B287" i="42"/>
  <c r="C287" i="42" s="1"/>
  <c r="B283" i="42"/>
  <c r="C283" i="42" s="1"/>
  <c r="B279" i="42"/>
  <c r="C279" i="42" s="1"/>
  <c r="B275" i="42"/>
  <c r="C275" i="42" s="1"/>
  <c r="B271" i="42"/>
  <c r="C271" i="42" s="1"/>
  <c r="B267" i="42"/>
  <c r="C267" i="42" s="1"/>
  <c r="B263" i="42"/>
  <c r="C263" i="42" s="1"/>
  <c r="B259" i="42"/>
  <c r="C259" i="42" s="1"/>
  <c r="B255" i="42"/>
  <c r="C255" i="42" s="1"/>
  <c r="B251" i="42"/>
  <c r="C251" i="42" s="1"/>
  <c r="B247" i="42"/>
  <c r="C247" i="42" s="1"/>
  <c r="B243" i="42"/>
  <c r="C243" i="42" s="1"/>
  <c r="B239" i="42"/>
  <c r="C239" i="42" s="1"/>
  <c r="B235" i="42"/>
  <c r="C235" i="42" s="1"/>
  <c r="B231" i="42"/>
  <c r="C231" i="42" s="1"/>
  <c r="B227" i="42"/>
  <c r="C227" i="42" s="1"/>
  <c r="B223" i="42"/>
  <c r="C223" i="42" s="1"/>
  <c r="B333" i="42"/>
  <c r="C333" i="42" s="1"/>
  <c r="B329" i="42"/>
  <c r="C329" i="42" s="1"/>
  <c r="B325" i="42"/>
  <c r="C325" i="42" s="1"/>
  <c r="B321" i="42"/>
  <c r="C321" i="42" s="1"/>
  <c r="B317" i="42"/>
  <c r="C317" i="42" s="1"/>
  <c r="B313" i="42"/>
  <c r="C313" i="42" s="1"/>
  <c r="B309" i="42"/>
  <c r="C309" i="42" s="1"/>
  <c r="B305" i="42"/>
  <c r="C305" i="42" s="1"/>
  <c r="B301" i="42"/>
  <c r="C301" i="42" s="1"/>
  <c r="B297" i="42"/>
  <c r="C297" i="42" s="1"/>
  <c r="B293" i="42"/>
  <c r="C293" i="42" s="1"/>
  <c r="B289" i="42"/>
  <c r="C289" i="42" s="1"/>
  <c r="B285" i="42"/>
  <c r="C285" i="42" s="1"/>
  <c r="B281" i="42"/>
  <c r="C281" i="42" s="1"/>
  <c r="B277" i="42"/>
  <c r="C277" i="42" s="1"/>
  <c r="B273" i="42"/>
  <c r="C273" i="42" s="1"/>
  <c r="B269" i="42"/>
  <c r="C269" i="42" s="1"/>
  <c r="B265" i="42"/>
  <c r="C265" i="42" s="1"/>
  <c r="B261" i="42"/>
  <c r="C261" i="42" s="1"/>
  <c r="B257" i="42"/>
  <c r="C257" i="42" s="1"/>
  <c r="B253" i="42"/>
  <c r="C253" i="42" s="1"/>
  <c r="B249" i="42"/>
  <c r="C249" i="42" s="1"/>
  <c r="B245" i="42"/>
  <c r="C245" i="42" s="1"/>
  <c r="B241" i="42"/>
  <c r="C241" i="42" s="1"/>
  <c r="B237" i="42"/>
  <c r="C237" i="42" s="1"/>
  <c r="B233" i="42"/>
  <c r="C233" i="42" s="1"/>
  <c r="B229" i="42"/>
  <c r="C229" i="42" s="1"/>
  <c r="B225" i="42"/>
  <c r="C225" i="42" s="1"/>
  <c r="B221" i="42"/>
  <c r="C221" i="42" s="1"/>
  <c r="B328" i="42"/>
  <c r="C328" i="42" s="1"/>
  <c r="B320" i="42"/>
  <c r="C320" i="42" s="1"/>
  <c r="B312" i="42"/>
  <c r="C312" i="42" s="1"/>
  <c r="B330" i="42"/>
  <c r="C330" i="42" s="1"/>
  <c r="B322" i="42"/>
  <c r="C322" i="42" s="1"/>
  <c r="B314" i="42"/>
  <c r="C314" i="42" s="1"/>
  <c r="B306" i="42"/>
  <c r="C306" i="42" s="1"/>
  <c r="B298" i="42"/>
  <c r="C298" i="42" s="1"/>
  <c r="B290" i="42"/>
  <c r="C290" i="42" s="1"/>
  <c r="B282" i="42"/>
  <c r="C282" i="42" s="1"/>
  <c r="B274" i="42"/>
  <c r="C274" i="42" s="1"/>
  <c r="B266" i="42"/>
  <c r="C266" i="42" s="1"/>
  <c r="B258" i="42"/>
  <c r="C258" i="42" s="1"/>
  <c r="B250" i="42"/>
  <c r="C250" i="42" s="1"/>
  <c r="B242" i="42"/>
  <c r="C242" i="42" s="1"/>
  <c r="B234" i="42"/>
  <c r="C234" i="42" s="1"/>
  <c r="B226" i="42"/>
  <c r="C226" i="42" s="1"/>
  <c r="B218" i="42"/>
  <c r="C218" i="42" s="1"/>
  <c r="B214" i="42"/>
  <c r="C214" i="42" s="1"/>
  <c r="B210" i="42"/>
  <c r="C210" i="42" s="1"/>
  <c r="B206" i="42"/>
  <c r="C206" i="42" s="1"/>
  <c r="B202" i="42"/>
  <c r="C202" i="42" s="1"/>
  <c r="B198" i="42"/>
  <c r="C198" i="42" s="1"/>
  <c r="B194" i="42"/>
  <c r="C194" i="42" s="1"/>
  <c r="B190" i="42"/>
  <c r="C190" i="42" s="1"/>
  <c r="B186" i="42"/>
  <c r="C186" i="42" s="1"/>
  <c r="B182" i="42"/>
  <c r="C182" i="42" s="1"/>
  <c r="B178" i="42"/>
  <c r="C178" i="42" s="1"/>
  <c r="B174" i="42"/>
  <c r="C174" i="42" s="1"/>
  <c r="B170" i="42"/>
  <c r="C170" i="42" s="1"/>
  <c r="B166" i="42"/>
  <c r="C166" i="42" s="1"/>
  <c r="B93" i="42"/>
  <c r="C93" i="42" s="1"/>
  <c r="B97" i="42"/>
  <c r="C97" i="42" s="1"/>
  <c r="B101" i="42"/>
  <c r="C101" i="42" s="1"/>
  <c r="B105" i="42"/>
  <c r="C105" i="42" s="1"/>
  <c r="B109" i="42"/>
  <c r="C109" i="42" s="1"/>
  <c r="B113" i="42"/>
  <c r="C113" i="42" s="1"/>
  <c r="B117" i="42"/>
  <c r="C117" i="42" s="1"/>
  <c r="B121" i="42"/>
  <c r="C121" i="42" s="1"/>
  <c r="B125" i="42"/>
  <c r="C125" i="42" s="1"/>
  <c r="B129" i="42"/>
  <c r="C129" i="42" s="1"/>
  <c r="B133" i="42"/>
  <c r="C133" i="42" s="1"/>
  <c r="B137" i="42"/>
  <c r="C137" i="42" s="1"/>
  <c r="B141" i="42"/>
  <c r="C141" i="42" s="1"/>
  <c r="B145" i="42"/>
  <c r="C145" i="42" s="1"/>
  <c r="B149" i="42"/>
  <c r="C149" i="42" s="1"/>
  <c r="B153" i="42"/>
  <c r="C153" i="42" s="1"/>
  <c r="B157" i="42"/>
  <c r="C157" i="42" s="1"/>
  <c r="B161" i="42"/>
  <c r="C161" i="42" s="1"/>
  <c r="B167" i="42"/>
  <c r="C167" i="42" s="1"/>
  <c r="B169" i="42"/>
  <c r="C169" i="42" s="1"/>
  <c r="B176" i="42"/>
  <c r="C176" i="42" s="1"/>
  <c r="B183" i="42"/>
  <c r="C183" i="42" s="1"/>
  <c r="B185" i="42"/>
  <c r="C185" i="42" s="1"/>
  <c r="B192" i="42"/>
  <c r="C192" i="42" s="1"/>
  <c r="B199" i="42"/>
  <c r="C199" i="42" s="1"/>
  <c r="B201" i="42"/>
  <c r="C201" i="42" s="1"/>
  <c r="B208" i="42"/>
  <c r="C208" i="42" s="1"/>
  <c r="B215" i="42"/>
  <c r="C215" i="42" s="1"/>
  <c r="B217" i="42"/>
  <c r="C217" i="42" s="1"/>
  <c r="B224" i="42"/>
  <c r="C224" i="42" s="1"/>
  <c r="B238" i="42"/>
  <c r="C238" i="42" s="1"/>
  <c r="B252" i="42"/>
  <c r="C252" i="42" s="1"/>
  <c r="B256" i="42"/>
  <c r="C256" i="42" s="1"/>
  <c r="B270" i="42"/>
  <c r="C270" i="42" s="1"/>
  <c r="B284" i="42"/>
  <c r="C284" i="42" s="1"/>
  <c r="B288" i="42"/>
  <c r="C288" i="42" s="1"/>
  <c r="B302" i="42"/>
  <c r="C302" i="42" s="1"/>
  <c r="B316" i="42"/>
  <c r="C316" i="42" s="1"/>
  <c r="B332" i="42"/>
  <c r="C332" i="42" s="1"/>
  <c r="B284" i="40"/>
  <c r="C284" i="40" s="1"/>
  <c r="B197" i="40"/>
  <c r="C197" i="40" s="1"/>
  <c r="B272" i="40"/>
  <c r="C272" i="40" s="1"/>
  <c r="B130" i="40"/>
  <c r="C130" i="40" s="1"/>
  <c r="B316" i="40"/>
  <c r="C316" i="40" s="1"/>
  <c r="B260" i="40"/>
  <c r="C260" i="40" s="1"/>
  <c r="B171" i="40"/>
  <c r="C171" i="40" s="1"/>
  <c r="B311" i="40"/>
  <c r="C311" i="40" s="1"/>
  <c r="B299" i="40"/>
  <c r="C299" i="40" s="1"/>
  <c r="B271" i="40"/>
  <c r="C271" i="40" s="1"/>
  <c r="B255" i="40"/>
  <c r="C255" i="40" s="1"/>
  <c r="B241" i="40"/>
  <c r="C241" i="40" s="1"/>
  <c r="B190" i="40"/>
  <c r="C190" i="40" s="1"/>
  <c r="B162" i="40"/>
  <c r="C162" i="40" s="1"/>
  <c r="B320" i="40"/>
  <c r="C320" i="40" s="1"/>
  <c r="B308" i="40"/>
  <c r="C308" i="40" s="1"/>
  <c r="B292" i="40"/>
  <c r="C292" i="40" s="1"/>
  <c r="B279" i="40"/>
  <c r="C279" i="40" s="1"/>
  <c r="B267" i="40"/>
  <c r="C267" i="40" s="1"/>
  <c r="B253" i="40"/>
  <c r="C253" i="40" s="1"/>
  <c r="B239" i="40"/>
  <c r="C239" i="40" s="1"/>
  <c r="B209" i="40"/>
  <c r="C209" i="40" s="1"/>
  <c r="B187" i="40"/>
  <c r="C187" i="40" s="1"/>
  <c r="B155" i="40"/>
  <c r="C155" i="40" s="1"/>
  <c r="B98" i="40"/>
  <c r="C98" i="40" s="1"/>
  <c r="B319" i="40"/>
  <c r="C319" i="40" s="1"/>
  <c r="B303" i="40"/>
  <c r="C303" i="40" s="1"/>
  <c r="B288" i="40"/>
  <c r="C288" i="40" s="1"/>
  <c r="B264" i="40"/>
  <c r="C264" i="40" s="1"/>
  <c r="B251" i="40"/>
  <c r="C251" i="40" s="1"/>
  <c r="B235" i="40"/>
  <c r="C235" i="40" s="1"/>
  <c r="B202" i="40"/>
  <c r="C202" i="40" s="1"/>
  <c r="B178" i="40"/>
  <c r="C178" i="40" s="1"/>
  <c r="B136" i="40"/>
  <c r="C136" i="40" s="1"/>
  <c r="B283" i="40"/>
  <c r="C283" i="40" s="1"/>
  <c r="B226" i="40"/>
  <c r="C226" i="40" s="1"/>
  <c r="B122" i="40"/>
  <c r="C122" i="40" s="1"/>
  <c r="B315" i="40"/>
  <c r="C315" i="40" s="1"/>
  <c r="B304" i="40"/>
  <c r="C304" i="40" s="1"/>
  <c r="B295" i="40"/>
  <c r="C295" i="40" s="1"/>
  <c r="B287" i="40"/>
  <c r="C287" i="40" s="1"/>
  <c r="B276" i="40"/>
  <c r="C276" i="40" s="1"/>
  <c r="B268" i="40"/>
  <c r="C268" i="40" s="1"/>
  <c r="B257" i="40"/>
  <c r="C257" i="40" s="1"/>
  <c r="B248" i="40"/>
  <c r="C248" i="40" s="1"/>
  <c r="B237" i="40"/>
  <c r="C237" i="40" s="1"/>
  <c r="B219" i="40"/>
  <c r="C219" i="40" s="1"/>
  <c r="B193" i="40"/>
  <c r="C193" i="40" s="1"/>
  <c r="B174" i="40"/>
  <c r="C174" i="40" s="1"/>
  <c r="B144" i="40"/>
  <c r="C144" i="40" s="1"/>
  <c r="B112" i="40"/>
  <c r="C112" i="40" s="1"/>
  <c r="B312" i="40"/>
  <c r="C312" i="40" s="1"/>
  <c r="B307" i="40"/>
  <c r="C307" i="40" s="1"/>
  <c r="B296" i="40"/>
  <c r="C296" i="40" s="1"/>
  <c r="B291" i="40"/>
  <c r="C291" i="40" s="1"/>
  <c r="B280" i="40"/>
  <c r="C280" i="40" s="1"/>
  <c r="B275" i="40"/>
  <c r="C275" i="40" s="1"/>
  <c r="B231" i="40"/>
  <c r="C231" i="40" s="1"/>
  <c r="B195" i="40"/>
  <c r="C195" i="40" s="1"/>
  <c r="B188" i="40"/>
  <c r="C188" i="40" s="1"/>
  <c r="B172" i="40"/>
  <c r="C172" i="40" s="1"/>
  <c r="B146" i="40"/>
  <c r="C146" i="40" s="1"/>
  <c r="B79" i="40"/>
  <c r="C79" i="40" s="1"/>
  <c r="B83" i="40"/>
  <c r="C83" i="40" s="1"/>
  <c r="B87" i="40"/>
  <c r="C87" i="40" s="1"/>
  <c r="B91" i="40"/>
  <c r="C91" i="40" s="1"/>
  <c r="B95" i="40"/>
  <c r="C95" i="40" s="1"/>
  <c r="B99" i="40"/>
  <c r="C99" i="40" s="1"/>
  <c r="B103" i="40"/>
  <c r="C103" i="40" s="1"/>
  <c r="B107" i="40"/>
  <c r="C107" i="40" s="1"/>
  <c r="B111" i="40"/>
  <c r="C111" i="40" s="1"/>
  <c r="B115" i="40"/>
  <c r="C115" i="40" s="1"/>
  <c r="B119" i="40"/>
  <c r="C119" i="40" s="1"/>
  <c r="B123" i="40"/>
  <c r="C123" i="40" s="1"/>
  <c r="B127" i="40"/>
  <c r="C127" i="40" s="1"/>
  <c r="B131" i="40"/>
  <c r="C131" i="40" s="1"/>
  <c r="B135" i="40"/>
  <c r="C135" i="40" s="1"/>
  <c r="B139" i="40"/>
  <c r="C139" i="40" s="1"/>
  <c r="B143" i="40"/>
  <c r="C143" i="40" s="1"/>
  <c r="B147" i="40"/>
  <c r="C147" i="40" s="1"/>
  <c r="B81" i="40"/>
  <c r="C81" i="40" s="1"/>
  <c r="B85" i="40"/>
  <c r="C85" i="40" s="1"/>
  <c r="B89" i="40"/>
  <c r="C89" i="40" s="1"/>
  <c r="B93" i="40"/>
  <c r="C93" i="40" s="1"/>
  <c r="B97" i="40"/>
  <c r="C97" i="40" s="1"/>
  <c r="B101" i="40"/>
  <c r="C101" i="40" s="1"/>
  <c r="B105" i="40"/>
  <c r="C105" i="40" s="1"/>
  <c r="B109" i="40"/>
  <c r="C109" i="40" s="1"/>
  <c r="B113" i="40"/>
  <c r="C113" i="40" s="1"/>
  <c r="B117" i="40"/>
  <c r="C117" i="40" s="1"/>
  <c r="B121" i="40"/>
  <c r="C121" i="40" s="1"/>
  <c r="B125" i="40"/>
  <c r="C125" i="40" s="1"/>
  <c r="B129" i="40"/>
  <c r="C129" i="40" s="1"/>
  <c r="B133" i="40"/>
  <c r="C133" i="40" s="1"/>
  <c r="B137" i="40"/>
  <c r="C137" i="40" s="1"/>
  <c r="B141" i="40"/>
  <c r="C141" i="40" s="1"/>
  <c r="B145" i="40"/>
  <c r="C145" i="40" s="1"/>
  <c r="B149" i="40"/>
  <c r="C149" i="40" s="1"/>
  <c r="B153" i="40"/>
  <c r="C153" i="40" s="1"/>
  <c r="B157" i="40"/>
  <c r="C157" i="40" s="1"/>
  <c r="B161" i="40"/>
  <c r="C161" i="40" s="1"/>
  <c r="B165" i="40"/>
  <c r="C165" i="40" s="1"/>
  <c r="B169" i="40"/>
  <c r="C169" i="40" s="1"/>
  <c r="B173" i="40"/>
  <c r="C173" i="40" s="1"/>
  <c r="B177" i="40"/>
  <c r="C177" i="40" s="1"/>
  <c r="B181" i="40"/>
  <c r="C181" i="40" s="1"/>
  <c r="B185" i="40"/>
  <c r="C185" i="40" s="1"/>
  <c r="B189" i="40"/>
  <c r="C189" i="40" s="1"/>
  <c r="B84" i="40"/>
  <c r="C84" i="40" s="1"/>
  <c r="B92" i="40"/>
  <c r="C92" i="40" s="1"/>
  <c r="B100" i="40"/>
  <c r="C100" i="40" s="1"/>
  <c r="B108" i="40"/>
  <c r="C108" i="40" s="1"/>
  <c r="B116" i="40"/>
  <c r="C116" i="40" s="1"/>
  <c r="B124" i="40"/>
  <c r="C124" i="40" s="1"/>
  <c r="B132" i="40"/>
  <c r="C132" i="40" s="1"/>
  <c r="B140" i="40"/>
  <c r="C140" i="40" s="1"/>
  <c r="B148" i="40"/>
  <c r="C148" i="40" s="1"/>
  <c r="B150" i="40"/>
  <c r="C150" i="40" s="1"/>
  <c r="B152" i="40"/>
  <c r="C152" i="40" s="1"/>
  <c r="B159" i="40"/>
  <c r="C159" i="40" s="1"/>
  <c r="B166" i="40"/>
  <c r="C166" i="40" s="1"/>
  <c r="B168" i="40"/>
  <c r="C168" i="40" s="1"/>
  <c r="B175" i="40"/>
  <c r="C175" i="40" s="1"/>
  <c r="B182" i="40"/>
  <c r="C182" i="40" s="1"/>
  <c r="B184" i="40"/>
  <c r="C184" i="40" s="1"/>
  <c r="B192" i="40"/>
  <c r="C192" i="40" s="1"/>
  <c r="B196" i="40"/>
  <c r="C196" i="40" s="1"/>
  <c r="B200" i="40"/>
  <c r="C200" i="40" s="1"/>
  <c r="B204" i="40"/>
  <c r="C204" i="40" s="1"/>
  <c r="B208" i="40"/>
  <c r="C208" i="40" s="1"/>
  <c r="B212" i="40"/>
  <c r="C212" i="40" s="1"/>
  <c r="B216" i="40"/>
  <c r="C216" i="40" s="1"/>
  <c r="B220" i="40"/>
  <c r="C220" i="40" s="1"/>
  <c r="B224" i="40"/>
  <c r="C224" i="40" s="1"/>
  <c r="B228" i="40"/>
  <c r="C228" i="40" s="1"/>
  <c r="B232" i="40"/>
  <c r="C232" i="40" s="1"/>
  <c r="B88" i="40"/>
  <c r="C88" i="40" s="1"/>
  <c r="B102" i="40"/>
  <c r="C102" i="40" s="1"/>
  <c r="B106" i="40"/>
  <c r="C106" i="40" s="1"/>
  <c r="B120" i="40"/>
  <c r="C120" i="40" s="1"/>
  <c r="B134" i="40"/>
  <c r="C134" i="40" s="1"/>
  <c r="B138" i="40"/>
  <c r="C138" i="40" s="1"/>
  <c r="B151" i="40"/>
  <c r="C151" i="40" s="1"/>
  <c r="B156" i="40"/>
  <c r="C156" i="40" s="1"/>
  <c r="B158" i="40"/>
  <c r="C158" i="40" s="1"/>
  <c r="B163" i="40"/>
  <c r="C163" i="40" s="1"/>
  <c r="B170" i="40"/>
  <c r="C170" i="40" s="1"/>
  <c r="B191" i="40"/>
  <c r="C191" i="40" s="1"/>
  <c r="B198" i="40"/>
  <c r="C198" i="40" s="1"/>
  <c r="B205" i="40"/>
  <c r="C205" i="40" s="1"/>
  <c r="B207" i="40"/>
  <c r="C207" i="40" s="1"/>
  <c r="B214" i="40"/>
  <c r="C214" i="40" s="1"/>
  <c r="B221" i="40"/>
  <c r="C221" i="40" s="1"/>
  <c r="B223" i="40"/>
  <c r="C223" i="40" s="1"/>
  <c r="B230" i="40"/>
  <c r="C230" i="40" s="1"/>
  <c r="B238" i="40"/>
  <c r="C238" i="40" s="1"/>
  <c r="B242" i="40"/>
  <c r="C242" i="40" s="1"/>
  <c r="B246" i="40"/>
  <c r="C246" i="40" s="1"/>
  <c r="B250" i="40"/>
  <c r="C250" i="40" s="1"/>
  <c r="B254" i="40"/>
  <c r="C254" i="40" s="1"/>
  <c r="B258" i="40"/>
  <c r="C258" i="40" s="1"/>
  <c r="B262" i="40"/>
  <c r="C262" i="40" s="1"/>
  <c r="B317" i="40"/>
  <c r="C317" i="40" s="1"/>
  <c r="B313" i="40"/>
  <c r="C313" i="40" s="1"/>
  <c r="B309" i="40"/>
  <c r="C309" i="40" s="1"/>
  <c r="B305" i="40"/>
  <c r="C305" i="40" s="1"/>
  <c r="B301" i="40"/>
  <c r="C301" i="40" s="1"/>
  <c r="B297" i="40"/>
  <c r="C297" i="40" s="1"/>
  <c r="B293" i="40"/>
  <c r="C293" i="40" s="1"/>
  <c r="B289" i="40"/>
  <c r="C289" i="40" s="1"/>
  <c r="B285" i="40"/>
  <c r="C285" i="40" s="1"/>
  <c r="B281" i="40"/>
  <c r="C281" i="40" s="1"/>
  <c r="B277" i="40"/>
  <c r="C277" i="40" s="1"/>
  <c r="B273" i="40"/>
  <c r="C273" i="40" s="1"/>
  <c r="B269" i="40"/>
  <c r="C269" i="40" s="1"/>
  <c r="B265" i="40"/>
  <c r="C265" i="40" s="1"/>
  <c r="B263" i="40"/>
  <c r="C263" i="40" s="1"/>
  <c r="B256" i="40"/>
  <c r="C256" i="40" s="1"/>
  <c r="B249" i="40"/>
  <c r="C249" i="40" s="1"/>
  <c r="B247" i="40"/>
  <c r="C247" i="40" s="1"/>
  <c r="B240" i="40"/>
  <c r="C240" i="40" s="1"/>
  <c r="B225" i="40"/>
  <c r="C225" i="40" s="1"/>
  <c r="B218" i="40"/>
  <c r="C218" i="40" s="1"/>
  <c r="B213" i="40"/>
  <c r="C213" i="40" s="1"/>
  <c r="B211" i="40"/>
  <c r="C211" i="40" s="1"/>
  <c r="B206" i="40"/>
  <c r="C206" i="40" s="1"/>
  <c r="B201" i="40"/>
  <c r="C201" i="40" s="1"/>
  <c r="B199" i="40"/>
  <c r="C199" i="40" s="1"/>
  <c r="B194" i="40"/>
  <c r="C194" i="40" s="1"/>
  <c r="B186" i="40"/>
  <c r="C186" i="40" s="1"/>
  <c r="B183" i="40"/>
  <c r="C183" i="40" s="1"/>
  <c r="B180" i="40"/>
  <c r="C180" i="40" s="1"/>
  <c r="B167" i="40"/>
  <c r="C167" i="40" s="1"/>
  <c r="B164" i="40"/>
  <c r="C164" i="40" s="1"/>
  <c r="B110" i="40"/>
  <c r="C110" i="40" s="1"/>
  <c r="B96" i="40"/>
  <c r="C96" i="40" s="1"/>
  <c r="B86" i="40"/>
  <c r="C86" i="40" s="1"/>
  <c r="B82" i="40"/>
  <c r="C82" i="40" s="1"/>
  <c r="B318" i="40"/>
  <c r="C318" i="40" s="1"/>
  <c r="B314" i="40"/>
  <c r="C314" i="40" s="1"/>
  <c r="B310" i="40"/>
  <c r="C310" i="40" s="1"/>
  <c r="B306" i="40"/>
  <c r="C306" i="40" s="1"/>
  <c r="B302" i="40"/>
  <c r="C302" i="40" s="1"/>
  <c r="B298" i="40"/>
  <c r="C298" i="40" s="1"/>
  <c r="B294" i="40"/>
  <c r="C294" i="40" s="1"/>
  <c r="B290" i="40"/>
  <c r="C290" i="40" s="1"/>
  <c r="B286" i="40"/>
  <c r="C286" i="40" s="1"/>
  <c r="B282" i="40"/>
  <c r="C282" i="40" s="1"/>
  <c r="B278" i="40"/>
  <c r="C278" i="40" s="1"/>
  <c r="B274" i="40"/>
  <c r="C274" i="40" s="1"/>
  <c r="B270" i="40"/>
  <c r="C270" i="40" s="1"/>
  <c r="B266" i="40"/>
  <c r="C266" i="40" s="1"/>
  <c r="B261" i="40"/>
  <c r="C261" i="40" s="1"/>
  <c r="B259" i="40"/>
  <c r="C259" i="40" s="1"/>
  <c r="B252" i="40"/>
  <c r="C252" i="40" s="1"/>
  <c r="B245" i="40"/>
  <c r="C245" i="40" s="1"/>
  <c r="B243" i="40"/>
  <c r="C243" i="40" s="1"/>
  <c r="B236" i="40"/>
  <c r="C236" i="40" s="1"/>
  <c r="B234" i="40"/>
  <c r="C234" i="40" s="1"/>
  <c r="B229" i="40"/>
  <c r="C229" i="40" s="1"/>
  <c r="B227" i="40"/>
  <c r="C227" i="40" s="1"/>
  <c r="B222" i="40"/>
  <c r="C222" i="40" s="1"/>
  <c r="B217" i="40"/>
  <c r="C217" i="40" s="1"/>
  <c r="B215" i="40"/>
  <c r="C215" i="40" s="1"/>
  <c r="B210" i="40"/>
  <c r="C210" i="40" s="1"/>
  <c r="B203" i="40"/>
  <c r="C203" i="40" s="1"/>
  <c r="B179" i="40"/>
  <c r="C179" i="40" s="1"/>
  <c r="B176" i="40"/>
  <c r="C176" i="40" s="1"/>
  <c r="B160" i="40"/>
  <c r="C160" i="40" s="1"/>
  <c r="B154" i="40"/>
  <c r="C154" i="40" s="1"/>
  <c r="B142" i="40"/>
  <c r="C142" i="40" s="1"/>
  <c r="B128" i="40"/>
  <c r="C128" i="40" s="1"/>
  <c r="B118" i="40"/>
  <c r="C118" i="40" s="1"/>
  <c r="B114" i="40"/>
  <c r="C114" i="40" s="1"/>
  <c r="B104" i="40"/>
  <c r="C104" i="40" s="1"/>
  <c r="B94" i="40"/>
  <c r="C94" i="40" s="1"/>
  <c r="B90" i="40"/>
  <c r="C90" i="40" s="1"/>
  <c r="B80" i="40"/>
  <c r="C80" i="40" s="1"/>
  <c r="B13" i="40"/>
  <c r="K15" i="8"/>
  <c r="R5" i="35"/>
  <c r="S5" i="35" s="1"/>
  <c r="B311" i="35"/>
  <c r="B310" i="35"/>
  <c r="B309" i="35"/>
  <c r="B308" i="35"/>
  <c r="B307" i="35"/>
  <c r="B306" i="35"/>
  <c r="B305" i="35"/>
  <c r="B304" i="35"/>
  <c r="B303" i="35"/>
  <c r="B302" i="35"/>
  <c r="B301" i="35"/>
  <c r="B300" i="35"/>
  <c r="B299" i="35"/>
  <c r="B298" i="35"/>
  <c r="B297" i="35"/>
  <c r="B296" i="35"/>
  <c r="B295" i="35"/>
  <c r="B294" i="35"/>
  <c r="B293" i="35"/>
  <c r="B292" i="35"/>
  <c r="B291" i="35"/>
  <c r="B290" i="35"/>
  <c r="B289" i="35"/>
  <c r="B288" i="35"/>
  <c r="B287" i="35"/>
  <c r="B286" i="35"/>
  <c r="B285" i="35"/>
  <c r="B284" i="35"/>
  <c r="B283" i="35"/>
  <c r="B282" i="35"/>
  <c r="B281" i="35"/>
  <c r="B280" i="35"/>
  <c r="B279" i="35"/>
  <c r="B278" i="35"/>
  <c r="B277" i="35"/>
  <c r="B276" i="35"/>
  <c r="B275" i="35"/>
  <c r="B274" i="35"/>
  <c r="B273" i="35"/>
  <c r="B272" i="35"/>
  <c r="B271" i="35"/>
  <c r="B270" i="35"/>
  <c r="B269" i="35"/>
  <c r="B268" i="35"/>
  <c r="B267" i="35"/>
  <c r="B266" i="35"/>
  <c r="B265" i="35"/>
  <c r="B264" i="35"/>
  <c r="B263" i="35"/>
  <c r="B262" i="35"/>
  <c r="B261" i="35"/>
  <c r="B260" i="35"/>
  <c r="B259" i="35"/>
  <c r="B258" i="35"/>
  <c r="B257" i="35"/>
  <c r="B256" i="35"/>
  <c r="B255" i="35"/>
  <c r="B254" i="35"/>
  <c r="B253" i="35"/>
  <c r="B252" i="35"/>
  <c r="B251" i="35"/>
  <c r="B250" i="35"/>
  <c r="B249" i="35"/>
  <c r="B248" i="35"/>
  <c r="B247" i="35"/>
  <c r="B246" i="35"/>
  <c r="B245" i="35"/>
  <c r="B244" i="35"/>
  <c r="B243" i="35"/>
  <c r="B242" i="35"/>
  <c r="B241" i="35"/>
  <c r="B240" i="35"/>
  <c r="B239" i="35"/>
  <c r="B238" i="35"/>
  <c r="B237" i="35"/>
  <c r="B236" i="35"/>
  <c r="B235" i="35"/>
  <c r="B234" i="35"/>
  <c r="B233" i="35"/>
  <c r="B232" i="35"/>
  <c r="B231" i="35"/>
  <c r="B230" i="35"/>
  <c r="B229" i="35"/>
  <c r="B228" i="35"/>
  <c r="B227" i="35"/>
  <c r="B226" i="35"/>
  <c r="B225" i="35"/>
  <c r="B224" i="35"/>
  <c r="B223" i="35"/>
  <c r="B222" i="35"/>
  <c r="B221" i="35"/>
  <c r="B220" i="35"/>
  <c r="B219" i="35"/>
  <c r="B218" i="35"/>
  <c r="B217" i="35"/>
  <c r="B216" i="35"/>
  <c r="B215" i="35"/>
  <c r="B214" i="35"/>
  <c r="B213" i="35"/>
  <c r="B212" i="35"/>
  <c r="B211" i="35"/>
  <c r="B210" i="35"/>
  <c r="B209" i="35"/>
  <c r="B208" i="35"/>
  <c r="B207" i="35"/>
  <c r="B206" i="35"/>
  <c r="B205" i="35"/>
  <c r="B204" i="35"/>
  <c r="B203" i="35"/>
  <c r="B202" i="35"/>
  <c r="B201" i="35"/>
  <c r="B200" i="35"/>
  <c r="B199" i="35"/>
  <c r="B198" i="35"/>
  <c r="B197" i="35"/>
  <c r="B196" i="35"/>
  <c r="B195" i="35"/>
  <c r="B194" i="35"/>
  <c r="B193" i="35"/>
  <c r="B192" i="35"/>
  <c r="B191" i="35"/>
  <c r="B190" i="35"/>
  <c r="B189" i="35"/>
  <c r="B188" i="35"/>
  <c r="B187" i="35"/>
  <c r="B186" i="35"/>
  <c r="B185" i="35"/>
  <c r="B184" i="35"/>
  <c r="B183" i="35"/>
  <c r="B182" i="35"/>
  <c r="B181" i="35"/>
  <c r="B180" i="35"/>
  <c r="B179" i="35"/>
  <c r="B178" i="35"/>
  <c r="B177" i="35"/>
  <c r="B176" i="35"/>
  <c r="B175" i="35"/>
  <c r="B174" i="35"/>
  <c r="B173" i="35"/>
  <c r="B172" i="35"/>
  <c r="B171" i="35"/>
  <c r="B170" i="35"/>
  <c r="B169" i="35"/>
  <c r="B168" i="35"/>
  <c r="B167" i="35"/>
  <c r="B166" i="35"/>
  <c r="B165" i="35"/>
  <c r="B164" i="35"/>
  <c r="B163" i="35"/>
  <c r="B162" i="35"/>
  <c r="B161" i="35"/>
  <c r="B160" i="35"/>
  <c r="B159" i="35"/>
  <c r="B158" i="35"/>
  <c r="B157" i="35"/>
  <c r="B156" i="35"/>
  <c r="B155" i="35"/>
  <c r="B154" i="35"/>
  <c r="B153" i="35"/>
  <c r="B152" i="35"/>
  <c r="B151" i="35"/>
  <c r="B150" i="35"/>
  <c r="B149" i="35"/>
  <c r="B148" i="35"/>
  <c r="B147" i="35"/>
  <c r="B146" i="35"/>
  <c r="B145" i="35"/>
  <c r="B144" i="35"/>
  <c r="B143" i="35"/>
  <c r="B142" i="35"/>
  <c r="B141" i="35"/>
  <c r="B140" i="35"/>
  <c r="B139" i="35"/>
  <c r="B138" i="35"/>
  <c r="B137" i="35"/>
  <c r="B136" i="35"/>
  <c r="B135" i="35"/>
  <c r="B134" i="35"/>
  <c r="B133" i="35"/>
  <c r="B132" i="35"/>
  <c r="B131" i="35"/>
  <c r="B130" i="35"/>
  <c r="B129" i="35"/>
  <c r="B128" i="35"/>
  <c r="B127" i="35"/>
  <c r="B126" i="35"/>
  <c r="B125" i="35"/>
  <c r="B124" i="35"/>
  <c r="B123" i="35"/>
  <c r="B122" i="35"/>
  <c r="B121" i="35"/>
  <c r="B120" i="35"/>
  <c r="B119" i="35"/>
  <c r="B118" i="35"/>
  <c r="B117" i="35"/>
  <c r="B116" i="35"/>
  <c r="B115" i="35"/>
  <c r="B114" i="35"/>
  <c r="B113" i="35"/>
  <c r="B112" i="35"/>
  <c r="B111" i="35"/>
  <c r="B110" i="35"/>
  <c r="B109" i="35"/>
  <c r="B108" i="35"/>
  <c r="B107" i="35"/>
  <c r="B106" i="35"/>
  <c r="B105" i="35"/>
  <c r="B104" i="35"/>
  <c r="B103" i="35"/>
  <c r="B102" i="35"/>
  <c r="B101" i="35"/>
  <c r="B100" i="35"/>
  <c r="B99" i="35"/>
  <c r="B98" i="35"/>
  <c r="B97" i="35"/>
  <c r="B96" i="35"/>
  <c r="B95" i="35"/>
  <c r="B94" i="35"/>
  <c r="B93" i="35"/>
  <c r="B92" i="35"/>
  <c r="B91" i="35"/>
  <c r="B90" i="35"/>
  <c r="B89" i="35"/>
  <c r="B88" i="35"/>
  <c r="B87" i="35"/>
  <c r="B86" i="35"/>
  <c r="B85" i="35"/>
  <c r="B84" i="35"/>
  <c r="B83" i="35"/>
  <c r="B82" i="35"/>
  <c r="B81" i="35"/>
  <c r="B80" i="35"/>
  <c r="B79" i="35"/>
  <c r="B78" i="35"/>
  <c r="B77" i="35"/>
  <c r="B76" i="35"/>
  <c r="B75" i="35"/>
  <c r="B74" i="35"/>
  <c r="B73" i="35"/>
  <c r="B72" i="35"/>
  <c r="B71" i="35"/>
  <c r="AP8" i="35"/>
  <c r="AO8" i="35"/>
  <c r="AN8" i="35"/>
  <c r="AM8" i="35"/>
  <c r="AL8" i="35"/>
  <c r="AK8" i="35"/>
  <c r="AJ8" i="35"/>
  <c r="AI8" i="35"/>
  <c r="AH8" i="35"/>
  <c r="AG8" i="35"/>
  <c r="AF8" i="35"/>
  <c r="AE8" i="35"/>
  <c r="AD8" i="35"/>
  <c r="AC8" i="35"/>
  <c r="AB8" i="35"/>
  <c r="O5" i="35"/>
  <c r="P5" i="35" s="1"/>
  <c r="J5" i="35"/>
  <c r="F5" i="35"/>
  <c r="G5" i="35" s="1"/>
  <c r="D5" i="30"/>
  <c r="D26" i="30" s="1"/>
  <c r="J5" i="30" s="1"/>
  <c r="E5" i="30"/>
  <c r="E26" i="30" s="1"/>
  <c r="K5" i="30" s="1"/>
  <c r="F5" i="30"/>
  <c r="F26" i="30" s="1"/>
  <c r="L5" i="30" s="1"/>
  <c r="C5" i="30"/>
  <c r="C26" i="30" s="1"/>
  <c r="B7" i="30"/>
  <c r="H7" i="30" s="1"/>
  <c r="B8" i="30"/>
  <c r="B29" i="30" s="1"/>
  <c r="B9" i="30"/>
  <c r="B30" i="30" s="1"/>
  <c r="B10" i="30"/>
  <c r="H10" i="30" s="1"/>
  <c r="B11" i="30"/>
  <c r="H11" i="30" s="1"/>
  <c r="B12" i="30"/>
  <c r="B33" i="30" s="1"/>
  <c r="B13" i="30"/>
  <c r="B34" i="30" s="1"/>
  <c r="B14" i="30"/>
  <c r="H14" i="30" s="1"/>
  <c r="B15" i="30"/>
  <c r="H15" i="30" s="1"/>
  <c r="B16" i="30"/>
  <c r="H16" i="30" s="1"/>
  <c r="B17" i="30"/>
  <c r="B38" i="30" s="1"/>
  <c r="B18" i="30"/>
  <c r="H18" i="30" s="1"/>
  <c r="B19" i="30"/>
  <c r="H19" i="30" s="1"/>
  <c r="B6" i="30"/>
  <c r="B27" i="30" s="1"/>
  <c r="C4" i="30"/>
  <c r="I4" i="30" s="1"/>
  <c r="C3" i="30"/>
  <c r="I3" i="30" s="1"/>
  <c r="G52" i="30"/>
  <c r="G53" i="30"/>
  <c r="G54" i="30"/>
  <c r="G55" i="30"/>
  <c r="G56" i="30"/>
  <c r="G57" i="30"/>
  <c r="G58" i="30"/>
  <c r="G59" i="30"/>
  <c r="G60" i="30"/>
  <c r="G61" i="30"/>
  <c r="G62" i="30"/>
  <c r="G63" i="30"/>
  <c r="G64" i="30"/>
  <c r="G65" i="30"/>
  <c r="G51" i="30"/>
  <c r="R51" i="30"/>
  <c r="S51" i="30"/>
  <c r="I51" i="30"/>
  <c r="J51" i="30"/>
  <c r="K51" i="30"/>
  <c r="L51" i="30"/>
  <c r="M51" i="30"/>
  <c r="N51" i="30"/>
  <c r="O51" i="30"/>
  <c r="P51" i="30"/>
  <c r="Q51" i="30"/>
  <c r="H51" i="30"/>
  <c r="H50" i="30"/>
  <c r="E67" i="30"/>
  <c r="E66" i="30"/>
  <c r="E65" i="30"/>
  <c r="E64" i="30"/>
  <c r="E63" i="30"/>
  <c r="E62" i="30"/>
  <c r="E51" i="30"/>
  <c r="E52" i="30"/>
  <c r="E53" i="30"/>
  <c r="E54" i="30"/>
  <c r="E55" i="30"/>
  <c r="E56" i="30"/>
  <c r="E57" i="30"/>
  <c r="E58" i="30"/>
  <c r="E59" i="30"/>
  <c r="E60" i="30"/>
  <c r="E61" i="30"/>
  <c r="E50" i="30"/>
  <c r="B5" i="23"/>
  <c r="C5" i="23" s="1"/>
  <c r="B6" i="23"/>
  <c r="C6" i="23" s="1"/>
  <c r="B7" i="23"/>
  <c r="B7" i="42"/>
  <c r="D14" i="8"/>
  <c r="B15" i="23" s="1"/>
  <c r="C14" i="8"/>
  <c r="B14" i="23" s="1"/>
  <c r="D18" i="8"/>
  <c r="B159" i="23" s="1"/>
  <c r="B334" i="23"/>
  <c r="B333" i="23"/>
  <c r="B332" i="23"/>
  <c r="B331" i="23"/>
  <c r="B298" i="23"/>
  <c r="B297" i="23"/>
  <c r="B296" i="23"/>
  <c r="B295" i="23"/>
  <c r="B262" i="23"/>
  <c r="B261" i="23"/>
  <c r="B260" i="23"/>
  <c r="B259" i="23"/>
  <c r="B226" i="23"/>
  <c r="B225" i="23"/>
  <c r="B224" i="23"/>
  <c r="B223" i="23"/>
  <c r="B190" i="23"/>
  <c r="B189" i="23"/>
  <c r="B188" i="23"/>
  <c r="B187" i="23"/>
  <c r="B314" i="23"/>
  <c r="B313" i="23"/>
  <c r="B312" i="23"/>
  <c r="B311" i="23"/>
  <c r="B278" i="23"/>
  <c r="B277" i="23"/>
  <c r="B276" i="23"/>
  <c r="B275" i="23"/>
  <c r="B242" i="23"/>
  <c r="B241" i="23"/>
  <c r="B240" i="23"/>
  <c r="B239" i="23"/>
  <c r="B206" i="23"/>
  <c r="B205" i="23"/>
  <c r="B204" i="23"/>
  <c r="B203" i="23"/>
  <c r="B170" i="23"/>
  <c r="B169" i="23"/>
  <c r="B168" i="23"/>
  <c r="B167" i="23"/>
  <c r="B442" i="23"/>
  <c r="B441" i="23"/>
  <c r="B440" i="23"/>
  <c r="B439" i="23"/>
  <c r="B406" i="23"/>
  <c r="B405" i="23"/>
  <c r="B404" i="23"/>
  <c r="B403" i="23"/>
  <c r="B422" i="23"/>
  <c r="B421" i="23"/>
  <c r="B420" i="23"/>
  <c r="B419" i="23"/>
  <c r="B386" i="23"/>
  <c r="B385" i="23"/>
  <c r="B384" i="23"/>
  <c r="B383" i="23"/>
  <c r="B154" i="23"/>
  <c r="B153" i="23"/>
  <c r="B152" i="23"/>
  <c r="B151" i="23"/>
  <c r="B118" i="23"/>
  <c r="B117" i="23"/>
  <c r="B116" i="23"/>
  <c r="B115" i="23"/>
  <c r="B95" i="23"/>
  <c r="B96" i="23"/>
  <c r="B97" i="23"/>
  <c r="B98" i="23"/>
  <c r="B134" i="23"/>
  <c r="B133" i="23"/>
  <c r="B132" i="23"/>
  <c r="B131" i="23"/>
  <c r="D19" i="8"/>
  <c r="B195" i="23" s="1"/>
  <c r="B59" i="23"/>
  <c r="B60" i="23"/>
  <c r="B61" i="23"/>
  <c r="B62" i="23"/>
  <c r="B79" i="23"/>
  <c r="B80" i="23"/>
  <c r="B81" i="23"/>
  <c r="B82" i="23"/>
  <c r="B46" i="23"/>
  <c r="B45" i="23"/>
  <c r="B44" i="23"/>
  <c r="B43" i="23"/>
  <c r="B23" i="23"/>
  <c r="B24" i="23"/>
  <c r="B25" i="23"/>
  <c r="B26" i="23"/>
  <c r="B347" i="23"/>
  <c r="B348" i="23"/>
  <c r="B349" i="23"/>
  <c r="B350" i="23"/>
  <c r="B370" i="23"/>
  <c r="B369" i="23"/>
  <c r="B368" i="23"/>
  <c r="B367" i="23"/>
  <c r="D22" i="8"/>
  <c r="B303" i="23" s="1"/>
  <c r="D17" i="8"/>
  <c r="B123" i="23" s="1"/>
  <c r="K25" i="8"/>
  <c r="B414" i="23" s="1"/>
  <c r="K24" i="8"/>
  <c r="B378" i="23" s="1"/>
  <c r="K23" i="8"/>
  <c r="B342" i="23" s="1"/>
  <c r="K22" i="8"/>
  <c r="B306" i="23" s="1"/>
  <c r="K21" i="8"/>
  <c r="B270" i="23" s="1"/>
  <c r="K20" i="8"/>
  <c r="B234" i="23" s="1"/>
  <c r="K19" i="8"/>
  <c r="B198" i="23" s="1"/>
  <c r="K18" i="8"/>
  <c r="B162" i="23" s="1"/>
  <c r="K17" i="8"/>
  <c r="B126" i="23" s="1"/>
  <c r="K16" i="8"/>
  <c r="D25" i="8"/>
  <c r="B411" i="23" s="1"/>
  <c r="C25" i="8"/>
  <c r="B410" i="23" s="1"/>
  <c r="D24" i="8"/>
  <c r="B375" i="23" s="1"/>
  <c r="C24" i="8"/>
  <c r="B374" i="23" s="1"/>
  <c r="D23" i="8"/>
  <c r="B339" i="23" s="1"/>
  <c r="C23" i="8"/>
  <c r="B338" i="23" s="1"/>
  <c r="C22" i="8"/>
  <c r="B302" i="23" s="1"/>
  <c r="D21" i="8"/>
  <c r="B267" i="23" s="1"/>
  <c r="C21" i="8"/>
  <c r="B266" i="23" s="1"/>
  <c r="D20" i="8"/>
  <c r="B231" i="23" s="1"/>
  <c r="C20" i="8"/>
  <c r="B230" i="23" s="1"/>
  <c r="C19" i="8"/>
  <c r="B194" i="23" s="1"/>
  <c r="C18" i="8"/>
  <c r="B158" i="23" s="1"/>
  <c r="C17" i="8"/>
  <c r="B122" i="23" s="1"/>
  <c r="D16" i="8"/>
  <c r="B87" i="23" s="1"/>
  <c r="C16" i="8"/>
  <c r="B86" i="23" s="1"/>
  <c r="D15" i="8"/>
  <c r="B51" i="23" s="1"/>
  <c r="C15" i="8"/>
  <c r="B50" i="23" s="1"/>
  <c r="B409" i="23"/>
  <c r="B423" i="23"/>
  <c r="B424" i="23"/>
  <c r="B425" i="23"/>
  <c r="B426" i="23"/>
  <c r="B427" i="23"/>
  <c r="B428" i="23"/>
  <c r="B429" i="23"/>
  <c r="B430" i="23"/>
  <c r="B431" i="23"/>
  <c r="B432" i="23"/>
  <c r="B433" i="23"/>
  <c r="B434" i="23"/>
  <c r="B435" i="23"/>
  <c r="B436" i="23"/>
  <c r="B437" i="23"/>
  <c r="B438" i="23"/>
  <c r="B373" i="23"/>
  <c r="B387" i="23"/>
  <c r="B388" i="23"/>
  <c r="B389" i="23"/>
  <c r="B390" i="23"/>
  <c r="B391" i="23"/>
  <c r="B392" i="23"/>
  <c r="B393" i="23"/>
  <c r="B394" i="23"/>
  <c r="B395" i="23"/>
  <c r="B396" i="23"/>
  <c r="B397" i="23"/>
  <c r="B398" i="23"/>
  <c r="B399" i="23"/>
  <c r="B400" i="23"/>
  <c r="B401" i="23"/>
  <c r="B402" i="23"/>
  <c r="B337" i="23"/>
  <c r="B351" i="23"/>
  <c r="B352" i="23"/>
  <c r="B353" i="23"/>
  <c r="B354" i="23"/>
  <c r="B355" i="23"/>
  <c r="B356" i="23"/>
  <c r="B357" i="23"/>
  <c r="B358" i="23"/>
  <c r="B359" i="23"/>
  <c r="B360" i="23"/>
  <c r="B361" i="23"/>
  <c r="B362" i="23"/>
  <c r="B363" i="23"/>
  <c r="B364" i="23"/>
  <c r="B365" i="23"/>
  <c r="B366" i="23"/>
  <c r="B301" i="23"/>
  <c r="B315" i="23"/>
  <c r="B316" i="23"/>
  <c r="B317" i="23"/>
  <c r="B318" i="23"/>
  <c r="B319" i="23"/>
  <c r="B320" i="23"/>
  <c r="B321" i="23"/>
  <c r="B322" i="23"/>
  <c r="B323" i="23"/>
  <c r="B324" i="23"/>
  <c r="B325" i="23"/>
  <c r="B326" i="23"/>
  <c r="B327" i="23"/>
  <c r="B328" i="23"/>
  <c r="B329" i="23"/>
  <c r="B330" i="23"/>
  <c r="B265" i="23"/>
  <c r="B279" i="23"/>
  <c r="B280" i="23"/>
  <c r="B281" i="23"/>
  <c r="B282" i="23"/>
  <c r="B283" i="23"/>
  <c r="B284" i="23"/>
  <c r="B285" i="23"/>
  <c r="B286" i="23"/>
  <c r="B287" i="23"/>
  <c r="B288" i="23"/>
  <c r="B289" i="23"/>
  <c r="B290" i="23"/>
  <c r="B291" i="23"/>
  <c r="B292" i="23"/>
  <c r="B293" i="23"/>
  <c r="B294" i="23"/>
  <c r="B229" i="23"/>
  <c r="B243" i="23"/>
  <c r="B244" i="23"/>
  <c r="B245" i="23"/>
  <c r="B246" i="23"/>
  <c r="B247" i="23"/>
  <c r="B248" i="23"/>
  <c r="B249" i="23"/>
  <c r="B250" i="23"/>
  <c r="B251" i="23"/>
  <c r="B252" i="23"/>
  <c r="B253" i="23"/>
  <c r="B254" i="23"/>
  <c r="B255" i="23"/>
  <c r="B256" i="23"/>
  <c r="B257" i="23"/>
  <c r="B258" i="23"/>
  <c r="B193" i="23"/>
  <c r="B207" i="23"/>
  <c r="B208" i="23"/>
  <c r="B209" i="23"/>
  <c r="B210" i="23"/>
  <c r="B211" i="23"/>
  <c r="B212" i="23"/>
  <c r="B213" i="23"/>
  <c r="B214" i="23"/>
  <c r="B215" i="23"/>
  <c r="B216" i="23"/>
  <c r="B217" i="23"/>
  <c r="B218" i="23"/>
  <c r="B219" i="23"/>
  <c r="B220" i="23"/>
  <c r="B221" i="23"/>
  <c r="B222" i="23"/>
  <c r="B157" i="23"/>
  <c r="B171" i="23"/>
  <c r="B172" i="23"/>
  <c r="B173" i="23"/>
  <c r="B174" i="23"/>
  <c r="B175" i="23"/>
  <c r="B176" i="23"/>
  <c r="B177" i="23"/>
  <c r="B178" i="23"/>
  <c r="B179" i="23"/>
  <c r="B180" i="23"/>
  <c r="B181" i="23"/>
  <c r="B182" i="23"/>
  <c r="B183" i="23"/>
  <c r="B184" i="23"/>
  <c r="B185" i="23"/>
  <c r="B186" i="23"/>
  <c r="B136" i="23"/>
  <c r="B137" i="23"/>
  <c r="B138" i="23"/>
  <c r="B139" i="23"/>
  <c r="B140" i="23"/>
  <c r="B141" i="23"/>
  <c r="B142" i="23"/>
  <c r="B143" i="23"/>
  <c r="B144" i="23"/>
  <c r="B145" i="23"/>
  <c r="B146" i="23"/>
  <c r="B147" i="23"/>
  <c r="B148" i="23"/>
  <c r="B149" i="23"/>
  <c r="B150" i="23"/>
  <c r="B121" i="23"/>
  <c r="B135" i="23"/>
  <c r="B100" i="23"/>
  <c r="B101" i="23"/>
  <c r="B102" i="23"/>
  <c r="B103" i="23"/>
  <c r="B104" i="23"/>
  <c r="B105" i="23"/>
  <c r="B106" i="23"/>
  <c r="B107" i="23"/>
  <c r="B108" i="23"/>
  <c r="B109" i="23"/>
  <c r="B110" i="23"/>
  <c r="B111" i="23"/>
  <c r="B112" i="23"/>
  <c r="B113" i="23"/>
  <c r="B114" i="23"/>
  <c r="B85" i="23"/>
  <c r="B99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77" i="23"/>
  <c r="B78" i="23"/>
  <c r="B63" i="23"/>
  <c r="B49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27" i="23"/>
  <c r="B13" i="23"/>
  <c r="B15" i="40" l="1"/>
  <c r="D21" i="40" s="1"/>
  <c r="B18" i="23"/>
  <c r="K30" i="8"/>
  <c r="C72" i="30"/>
  <c r="B39" i="30"/>
  <c r="H9" i="30"/>
  <c r="B31" i="30"/>
  <c r="H13" i="30"/>
  <c r="E68" i="30"/>
  <c r="B35" i="30"/>
  <c r="H17" i="30"/>
  <c r="H8" i="30"/>
  <c r="H12" i="30"/>
  <c r="B28" i="30"/>
  <c r="B32" i="30"/>
  <c r="B36" i="30"/>
  <c r="B40" i="30"/>
  <c r="B37" i="30"/>
  <c r="I5" i="30"/>
  <c r="H6" i="30"/>
  <c r="C73" i="30"/>
  <c r="C70" i="30"/>
  <c r="C71" i="30"/>
  <c r="L5" i="35"/>
  <c r="M5" i="35" s="1"/>
  <c r="B16" i="42"/>
  <c r="B15" i="42"/>
  <c r="C24" i="30"/>
  <c r="G23" i="8"/>
  <c r="B7" i="40"/>
  <c r="C25" i="30"/>
  <c r="G17" i="8"/>
  <c r="E18" i="8"/>
  <c r="H18" i="8" s="1"/>
  <c r="J18" i="8" s="1"/>
  <c r="L18" i="8" s="1"/>
  <c r="M18" i="8" s="1"/>
  <c r="N18" i="8" s="1"/>
  <c r="B161" i="23" s="1"/>
  <c r="E16" i="8"/>
  <c r="H16" i="8" s="1"/>
  <c r="I16" i="8" s="1"/>
  <c r="F23" i="8"/>
  <c r="G19" i="8"/>
  <c r="G20" i="8"/>
  <c r="E25" i="8"/>
  <c r="H25" i="8" s="1"/>
  <c r="J25" i="8" s="1"/>
  <c r="L25" i="8" s="1"/>
  <c r="M25" i="8" s="1"/>
  <c r="N25" i="8" s="1"/>
  <c r="E21" i="8"/>
  <c r="H21" i="8" s="1"/>
  <c r="B268" i="23" s="1"/>
  <c r="G25" i="8"/>
  <c r="E14" i="8"/>
  <c r="H14" i="8" s="1"/>
  <c r="N14" i="8" s="1"/>
  <c r="G14" i="8"/>
  <c r="G24" i="8"/>
  <c r="F19" i="8"/>
  <c r="E24" i="8"/>
  <c r="H24" i="8" s="1"/>
  <c r="I24" i="8" s="1"/>
  <c r="G21" i="8"/>
  <c r="E17" i="8"/>
  <c r="H17" i="8" s="1"/>
  <c r="J17" i="8" s="1"/>
  <c r="L17" i="8" s="1"/>
  <c r="M17" i="8" s="1"/>
  <c r="N17" i="8" s="1"/>
  <c r="F14" i="8"/>
  <c r="F20" i="8"/>
  <c r="F15" i="8"/>
  <c r="G16" i="8"/>
  <c r="E22" i="8"/>
  <c r="H22" i="8" s="1"/>
  <c r="I22" i="8" s="1"/>
  <c r="E20" i="8"/>
  <c r="H20" i="8" s="1"/>
  <c r="B232" i="23" s="1"/>
  <c r="E19" i="8"/>
  <c r="H19" i="8" s="1"/>
  <c r="F21" i="8"/>
  <c r="E15" i="8"/>
  <c r="C6" i="35"/>
  <c r="F16" i="8"/>
  <c r="F18" i="8"/>
  <c r="F24" i="8"/>
  <c r="G18" i="8"/>
  <c r="E23" i="8"/>
  <c r="F25" i="8"/>
  <c r="B4" i="23"/>
  <c r="G15" i="8"/>
  <c r="G22" i="8"/>
  <c r="F22" i="8"/>
  <c r="F17" i="8"/>
  <c r="B90" i="23"/>
  <c r="B54" i="23"/>
  <c r="D92" i="42" l="1"/>
  <c r="D90" i="42"/>
  <c r="D85" i="42"/>
  <c r="D83" i="42"/>
  <c r="D76" i="42"/>
  <c r="D74" i="42"/>
  <c r="D69" i="42"/>
  <c r="D67" i="42"/>
  <c r="D60" i="42"/>
  <c r="D58" i="42"/>
  <c r="D51" i="42"/>
  <c r="D42" i="42"/>
  <c r="D35" i="42"/>
  <c r="D28" i="42"/>
  <c r="D21" i="42"/>
  <c r="D22" i="42"/>
  <c r="D84" i="42"/>
  <c r="D75" i="42"/>
  <c r="D50" i="42"/>
  <c r="D34" i="42"/>
  <c r="D88" i="42"/>
  <c r="D86" i="42"/>
  <c r="D81" i="42"/>
  <c r="D79" i="42"/>
  <c r="D72" i="42"/>
  <c r="D70" i="42"/>
  <c r="D65" i="42"/>
  <c r="D63" i="42"/>
  <c r="D56" i="42"/>
  <c r="D54" i="42"/>
  <c r="D49" i="42"/>
  <c r="D47" i="42"/>
  <c r="D40" i="42"/>
  <c r="D31" i="42"/>
  <c r="D82" i="42"/>
  <c r="D66" i="42"/>
  <c r="D59" i="42"/>
  <c r="D52" i="42"/>
  <c r="D43" i="42"/>
  <c r="D29" i="42"/>
  <c r="D89" i="42"/>
  <c r="D87" i="42"/>
  <c r="D80" i="42"/>
  <c r="D78" i="42"/>
  <c r="D73" i="42"/>
  <c r="D71" i="42"/>
  <c r="D64" i="42"/>
  <c r="D62" i="42"/>
  <c r="D57" i="42"/>
  <c r="D55" i="42"/>
  <c r="D48" i="42"/>
  <c r="D46" i="42"/>
  <c r="D41" i="42"/>
  <c r="D39" i="42"/>
  <c r="D32" i="42"/>
  <c r="D30" i="42"/>
  <c r="D25" i="42"/>
  <c r="D23" i="42"/>
  <c r="D53" i="42"/>
  <c r="D44" i="42"/>
  <c r="D37" i="42"/>
  <c r="D26" i="42"/>
  <c r="D38" i="42"/>
  <c r="D33" i="42"/>
  <c r="D24" i="42"/>
  <c r="D91" i="42"/>
  <c r="D77" i="42"/>
  <c r="D68" i="42"/>
  <c r="D61" i="42"/>
  <c r="D45" i="42"/>
  <c r="D36" i="42"/>
  <c r="D27" i="42"/>
  <c r="D81" i="40"/>
  <c r="D321" i="40"/>
  <c r="D324" i="40"/>
  <c r="D326" i="40"/>
  <c r="D329" i="40"/>
  <c r="D332" i="40"/>
  <c r="D334" i="40"/>
  <c r="D337" i="40"/>
  <c r="D340" i="40"/>
  <c r="D342" i="40"/>
  <c r="D345" i="40"/>
  <c r="D348" i="40"/>
  <c r="D350" i="40"/>
  <c r="D353" i="40"/>
  <c r="D356" i="40"/>
  <c r="D358" i="40"/>
  <c r="D361" i="40"/>
  <c r="D364" i="40"/>
  <c r="D366" i="40"/>
  <c r="D369" i="40"/>
  <c r="D372" i="40"/>
  <c r="D374" i="40"/>
  <c r="D377" i="40"/>
  <c r="D380" i="40"/>
  <c r="D40" i="40"/>
  <c r="D42" i="40"/>
  <c r="D44" i="40"/>
  <c r="D46" i="40"/>
  <c r="D48" i="40"/>
  <c r="D50" i="40"/>
  <c r="D52" i="40"/>
  <c r="D54" i="40"/>
  <c r="D56" i="40"/>
  <c r="D58" i="40"/>
  <c r="D60" i="40"/>
  <c r="D62" i="40"/>
  <c r="D64" i="40"/>
  <c r="D66" i="40"/>
  <c r="D68" i="40"/>
  <c r="D70" i="40"/>
  <c r="D72" i="40"/>
  <c r="D74" i="40"/>
  <c r="D76" i="40"/>
  <c r="D78" i="40"/>
  <c r="D23" i="40"/>
  <c r="D28" i="40"/>
  <c r="D30" i="40"/>
  <c r="D37" i="40"/>
  <c r="D24" i="40"/>
  <c r="D26" i="40"/>
  <c r="D323" i="40"/>
  <c r="D331" i="40"/>
  <c r="D339" i="40"/>
  <c r="D347" i="40"/>
  <c r="D355" i="40"/>
  <c r="D363" i="40"/>
  <c r="D371" i="40"/>
  <c r="D379" i="40"/>
  <c r="D20" i="40"/>
  <c r="D327" i="40"/>
  <c r="D343" i="40"/>
  <c r="D359" i="40"/>
  <c r="D375" i="40"/>
  <c r="D25" i="40"/>
  <c r="D322" i="40"/>
  <c r="D325" i="40"/>
  <c r="D328" i="40"/>
  <c r="D338" i="40"/>
  <c r="D341" i="40"/>
  <c r="D344" i="40"/>
  <c r="D354" i="40"/>
  <c r="D357" i="40"/>
  <c r="D360" i="40"/>
  <c r="D370" i="40"/>
  <c r="D373" i="40"/>
  <c r="D376" i="40"/>
  <c r="D41" i="40"/>
  <c r="D45" i="40"/>
  <c r="D49" i="40"/>
  <c r="D53" i="40"/>
  <c r="D57" i="40"/>
  <c r="D61" i="40"/>
  <c r="D65" i="40"/>
  <c r="D69" i="40"/>
  <c r="D73" i="40"/>
  <c r="D77" i="40"/>
  <c r="D22" i="40"/>
  <c r="D34" i="40"/>
  <c r="D335" i="40"/>
  <c r="D351" i="40"/>
  <c r="D367" i="40"/>
  <c r="D27" i="40"/>
  <c r="D32" i="40"/>
  <c r="D35" i="40"/>
  <c r="D38" i="40"/>
  <c r="D29" i="40"/>
  <c r="D36" i="40"/>
  <c r="D31" i="40"/>
  <c r="D330" i="40"/>
  <c r="D333" i="40"/>
  <c r="D336" i="40"/>
  <c r="D346" i="40"/>
  <c r="D349" i="40"/>
  <c r="D352" i="40"/>
  <c r="D362" i="40"/>
  <c r="D365" i="40"/>
  <c r="D368" i="40"/>
  <c r="D378" i="40"/>
  <c r="D39" i="40"/>
  <c r="D43" i="40"/>
  <c r="D47" i="40"/>
  <c r="D51" i="40"/>
  <c r="D55" i="40"/>
  <c r="D59" i="40"/>
  <c r="D63" i="40"/>
  <c r="D67" i="40"/>
  <c r="D71" i="40"/>
  <c r="D75" i="40"/>
  <c r="D33" i="40"/>
  <c r="D19" i="40"/>
  <c r="D305" i="40"/>
  <c r="D258" i="40"/>
  <c r="D140" i="40"/>
  <c r="D223" i="40"/>
  <c r="D285" i="40"/>
  <c r="D271" i="40"/>
  <c r="D282" i="40"/>
  <c r="D243" i="40"/>
  <c r="D213" i="40"/>
  <c r="D88" i="40"/>
  <c r="D315" i="40"/>
  <c r="D261" i="40"/>
  <c r="D191" i="40"/>
  <c r="D255" i="40"/>
  <c r="D295" i="40"/>
  <c r="D138" i="40"/>
  <c r="D132" i="40"/>
  <c r="D106" i="40"/>
  <c r="D240" i="40"/>
  <c r="D100" i="40"/>
  <c r="D296" i="40"/>
  <c r="D188" i="40"/>
  <c r="D193" i="40"/>
  <c r="D226" i="40"/>
  <c r="D178" i="40"/>
  <c r="D179" i="40"/>
  <c r="D95" i="40"/>
  <c r="D281" i="40"/>
  <c r="D221" i="40"/>
  <c r="D270" i="40"/>
  <c r="D311" i="40"/>
  <c r="D267" i="40"/>
  <c r="D128" i="40"/>
  <c r="D318" i="40"/>
  <c r="D292" i="40"/>
  <c r="D182" i="40"/>
  <c r="D108" i="40"/>
  <c r="D218" i="40"/>
  <c r="D151" i="40"/>
  <c r="D317" i="40"/>
  <c r="D297" i="40"/>
  <c r="D273" i="40"/>
  <c r="D242" i="40"/>
  <c r="D216" i="40"/>
  <c r="D298" i="40"/>
  <c r="D263" i="40"/>
  <c r="D161" i="40"/>
  <c r="D303" i="40"/>
  <c r="D283" i="40"/>
  <c r="D259" i="40"/>
  <c r="D203" i="40"/>
  <c r="D170" i="40"/>
  <c r="D124" i="40"/>
  <c r="D204" i="40"/>
  <c r="D286" i="40"/>
  <c r="D227" i="40"/>
  <c r="D320" i="40"/>
  <c r="D276" i="40"/>
  <c r="D219" i="40"/>
  <c r="D172" i="40"/>
  <c r="D256" i="40"/>
  <c r="D217" i="40"/>
  <c r="D130" i="40"/>
  <c r="D214" i="40"/>
  <c r="D134" i="40"/>
  <c r="D135" i="40"/>
  <c r="D137" i="40"/>
  <c r="D301" i="40"/>
  <c r="D249" i="40"/>
  <c r="D314" i="40"/>
  <c r="D177" i="40"/>
  <c r="D287" i="40"/>
  <c r="D241" i="40"/>
  <c r="D173" i="40"/>
  <c r="D265" i="40"/>
  <c r="D232" i="40"/>
  <c r="D82" i="40"/>
  <c r="D239" i="40"/>
  <c r="D224" i="40"/>
  <c r="D148" i="40"/>
  <c r="D162" i="40"/>
  <c r="D87" i="40"/>
  <c r="D313" i="40"/>
  <c r="D289" i="40"/>
  <c r="D269" i="40"/>
  <c r="D235" i="40"/>
  <c r="D197" i="40"/>
  <c r="D290" i="40"/>
  <c r="D254" i="40"/>
  <c r="D319" i="40"/>
  <c r="D299" i="40"/>
  <c r="D279" i="40"/>
  <c r="D250" i="40"/>
  <c r="D196" i="40"/>
  <c r="D157" i="40"/>
  <c r="D104" i="40"/>
  <c r="D165" i="40"/>
  <c r="D274" i="40"/>
  <c r="D164" i="40"/>
  <c r="D304" i="40"/>
  <c r="D272" i="40"/>
  <c r="D207" i="40"/>
  <c r="D146" i="40"/>
  <c r="D244" i="40"/>
  <c r="D208" i="40"/>
  <c r="D98" i="40"/>
  <c r="D194" i="40"/>
  <c r="D94" i="40"/>
  <c r="D131" i="40"/>
  <c r="D117" i="40"/>
  <c r="D186" i="40"/>
  <c r="D84" i="40"/>
  <c r="D198" i="40"/>
  <c r="D153" i="40"/>
  <c r="D175" i="40"/>
  <c r="D111" i="40"/>
  <c r="D121" i="40"/>
  <c r="L371" i="35"/>
  <c r="M371" i="35" s="1"/>
  <c r="F369" i="35"/>
  <c r="G369" i="35" s="1"/>
  <c r="H369" i="35" s="1"/>
  <c r="I368" i="35"/>
  <c r="J368" i="35" s="1"/>
  <c r="K368" i="35" s="1"/>
  <c r="I367" i="35"/>
  <c r="J367" i="35" s="1"/>
  <c r="K367" i="35" s="1"/>
  <c r="F366" i="35"/>
  <c r="G366" i="35" s="1"/>
  <c r="H366" i="35" s="1"/>
  <c r="I363" i="35"/>
  <c r="J363" i="35" s="1"/>
  <c r="K363" i="35" s="1"/>
  <c r="O359" i="35"/>
  <c r="P359" i="35" s="1"/>
  <c r="Q359" i="35" s="1"/>
  <c r="C359" i="35"/>
  <c r="D359" i="35" s="1"/>
  <c r="E359" i="35" s="1"/>
  <c r="C355" i="35"/>
  <c r="D355" i="35" s="1"/>
  <c r="E355" i="35" s="1"/>
  <c r="R353" i="35"/>
  <c r="S353" i="35" s="1"/>
  <c r="T353" i="35" s="1"/>
  <c r="L352" i="35"/>
  <c r="M352" i="35" s="1"/>
  <c r="N352" i="35" s="1"/>
  <c r="F351" i="35"/>
  <c r="G351" i="35" s="1"/>
  <c r="H351" i="35" s="1"/>
  <c r="I350" i="35"/>
  <c r="J350" i="35" s="1"/>
  <c r="K350" i="35" s="1"/>
  <c r="L344" i="35"/>
  <c r="M344" i="35" s="1"/>
  <c r="N344" i="35" s="1"/>
  <c r="O343" i="35"/>
  <c r="P343" i="35" s="1"/>
  <c r="Q343" i="35" s="1"/>
  <c r="F342" i="35"/>
  <c r="G342" i="35" s="1"/>
  <c r="H342" i="35" s="1"/>
  <c r="C39" i="35"/>
  <c r="D39" i="35" s="1"/>
  <c r="E39" i="35" s="1"/>
  <c r="I37" i="35"/>
  <c r="J37" i="35" s="1"/>
  <c r="K37" i="35" s="1"/>
  <c r="L36" i="35"/>
  <c r="M36" i="35" s="1"/>
  <c r="N36" i="35" s="1"/>
  <c r="O35" i="35"/>
  <c r="P35" i="35" s="1"/>
  <c r="Q35" i="35" s="1"/>
  <c r="L33" i="35"/>
  <c r="M33" i="35" s="1"/>
  <c r="N33" i="35" s="1"/>
  <c r="C27" i="35"/>
  <c r="D27" i="35" s="1"/>
  <c r="E27" i="35" s="1"/>
  <c r="I25" i="35"/>
  <c r="J25" i="35" s="1"/>
  <c r="F22" i="35"/>
  <c r="G22" i="35" s="1"/>
  <c r="H22" i="35" s="1"/>
  <c r="C21" i="35"/>
  <c r="D21" i="35" s="1"/>
  <c r="E21" i="35" s="1"/>
  <c r="C20" i="35"/>
  <c r="D20" i="35" s="1"/>
  <c r="E20" i="35" s="1"/>
  <c r="I18" i="35"/>
  <c r="J18" i="35" s="1"/>
  <c r="K18" i="35" s="1"/>
  <c r="L17" i="35"/>
  <c r="M17" i="35" s="1"/>
  <c r="N17" i="35" s="1"/>
  <c r="L13" i="35"/>
  <c r="M13" i="35" s="1"/>
  <c r="N13" i="35" s="1"/>
  <c r="C367" i="35"/>
  <c r="D367" i="35" s="1"/>
  <c r="E367" i="35" s="1"/>
  <c r="C363" i="35"/>
  <c r="D363" i="35" s="1"/>
  <c r="E363" i="35" s="1"/>
  <c r="O353" i="35"/>
  <c r="P353" i="35" s="1"/>
  <c r="Q353" i="35" s="1"/>
  <c r="C350" i="35"/>
  <c r="D350" i="35" s="1"/>
  <c r="E350" i="35" s="1"/>
  <c r="I348" i="35"/>
  <c r="J348" i="35" s="1"/>
  <c r="K348" i="35" s="1"/>
  <c r="I344" i="35"/>
  <c r="J344" i="35" s="1"/>
  <c r="K344" i="35" s="1"/>
  <c r="F343" i="35"/>
  <c r="G343" i="35" s="1"/>
  <c r="H343" i="35" s="1"/>
  <c r="O37" i="35"/>
  <c r="P37" i="35" s="1"/>
  <c r="Q37" i="35" s="1"/>
  <c r="F36" i="35"/>
  <c r="G36" i="35" s="1"/>
  <c r="H36" i="35" s="1"/>
  <c r="L34" i="35"/>
  <c r="M34" i="35" s="1"/>
  <c r="N34" i="35" s="1"/>
  <c r="O29" i="35"/>
  <c r="P29" i="35" s="1"/>
  <c r="Q29" i="35" s="1"/>
  <c r="I27" i="35"/>
  <c r="J27" i="35" s="1"/>
  <c r="K27" i="35" s="1"/>
  <c r="O25" i="35"/>
  <c r="P25" i="35" s="1"/>
  <c r="O24" i="35"/>
  <c r="P24" i="35" s="1"/>
  <c r="Q24" i="35" s="1"/>
  <c r="L21" i="35"/>
  <c r="M21" i="35" s="1"/>
  <c r="N21" i="35" s="1"/>
  <c r="O16" i="35"/>
  <c r="P16" i="35" s="1"/>
  <c r="Q16" i="35" s="1"/>
  <c r="I14" i="35"/>
  <c r="J14" i="35" s="1"/>
  <c r="K14" i="35" s="1"/>
  <c r="I13" i="35"/>
  <c r="J13" i="35" s="1"/>
  <c r="K13" i="35" s="1"/>
  <c r="O367" i="35"/>
  <c r="P367" i="35" s="1"/>
  <c r="Q367" i="35" s="1"/>
  <c r="L364" i="35"/>
  <c r="M364" i="35" s="1"/>
  <c r="N364" i="35" s="1"/>
  <c r="O363" i="35"/>
  <c r="P363" i="35" s="1"/>
  <c r="Q363" i="35" s="1"/>
  <c r="R358" i="35"/>
  <c r="S358" i="35" s="1"/>
  <c r="T358" i="35" s="1"/>
  <c r="I355" i="35"/>
  <c r="J355" i="35" s="1"/>
  <c r="K355" i="35" s="1"/>
  <c r="R354" i="35"/>
  <c r="S354" i="35" s="1"/>
  <c r="T354" i="35" s="1"/>
  <c r="C352" i="35"/>
  <c r="D352" i="35" s="1"/>
  <c r="E352" i="35" s="1"/>
  <c r="O348" i="35"/>
  <c r="P348" i="35" s="1"/>
  <c r="Q348" i="35" s="1"/>
  <c r="C348" i="35"/>
  <c r="D348" i="35" s="1"/>
  <c r="E348" i="35" s="1"/>
  <c r="I346" i="35"/>
  <c r="J346" i="35" s="1"/>
  <c r="K346" i="35" s="1"/>
  <c r="C344" i="35"/>
  <c r="D344" i="35" s="1"/>
  <c r="E344" i="35" s="1"/>
  <c r="C343" i="35"/>
  <c r="D343" i="35" s="1"/>
  <c r="E343" i="35" s="1"/>
  <c r="O39" i="35"/>
  <c r="P39" i="35" s="1"/>
  <c r="Q39" i="35" s="1"/>
  <c r="L38" i="35"/>
  <c r="M38" i="35" s="1"/>
  <c r="N38" i="35" s="1"/>
  <c r="C35" i="35"/>
  <c r="D35" i="35" s="1"/>
  <c r="E35" i="35" s="1"/>
  <c r="F34" i="35"/>
  <c r="G34" i="35" s="1"/>
  <c r="H34" i="35" s="1"/>
  <c r="O33" i="35"/>
  <c r="P33" i="35" s="1"/>
  <c r="Q33" i="35" s="1"/>
  <c r="I33" i="35"/>
  <c r="J33" i="35" s="1"/>
  <c r="K33" i="35" s="1"/>
  <c r="I31" i="35"/>
  <c r="J31" i="35" s="1"/>
  <c r="K31" i="35" s="1"/>
  <c r="F27" i="35"/>
  <c r="G27" i="35" s="1"/>
  <c r="H27" i="35" s="1"/>
  <c r="R26" i="35"/>
  <c r="S26" i="35" s="1"/>
  <c r="T26" i="35" s="1"/>
  <c r="L25" i="35"/>
  <c r="M25" i="35" s="1"/>
  <c r="I21" i="35"/>
  <c r="J21" i="35" s="1"/>
  <c r="K21" i="35" s="1"/>
  <c r="O20" i="35"/>
  <c r="P20" i="35" s="1"/>
  <c r="Q20" i="35" s="1"/>
  <c r="F19" i="35"/>
  <c r="G19" i="35" s="1"/>
  <c r="H19" i="35" s="1"/>
  <c r="L16" i="35"/>
  <c r="M16" i="35" s="1"/>
  <c r="N16" i="35" s="1"/>
  <c r="F15" i="35"/>
  <c r="G15" i="35" s="1"/>
  <c r="H15" i="35" s="1"/>
  <c r="O13" i="35"/>
  <c r="P13" i="35" s="1"/>
  <c r="Q13" i="35" s="1"/>
  <c r="O12" i="35"/>
  <c r="P12" i="35" s="1"/>
  <c r="Q12" i="35" s="1"/>
  <c r="C12" i="35"/>
  <c r="D12" i="35" s="1"/>
  <c r="E12" i="35" s="1"/>
  <c r="C13" i="35"/>
  <c r="D13" i="35" s="1"/>
  <c r="E13" i="35" s="1"/>
  <c r="C366" i="35"/>
  <c r="D366" i="35" s="1"/>
  <c r="E366" i="35" s="1"/>
  <c r="L359" i="35"/>
  <c r="M359" i="35" s="1"/>
  <c r="N359" i="35" s="1"/>
  <c r="I35" i="35"/>
  <c r="J35" i="35" s="1"/>
  <c r="K35" i="35" s="1"/>
  <c r="R28" i="35"/>
  <c r="S28" i="35" s="1"/>
  <c r="T28" i="35" s="1"/>
  <c r="C24" i="35"/>
  <c r="D24" i="35" s="1"/>
  <c r="E24" i="35" s="1"/>
  <c r="I17" i="35"/>
  <c r="J17" i="35" s="1"/>
  <c r="K17" i="35" s="1"/>
  <c r="O15" i="35"/>
  <c r="P15" i="35" s="1"/>
  <c r="Q15" i="35" s="1"/>
  <c r="I369" i="35"/>
  <c r="J369" i="35" s="1"/>
  <c r="K369" i="35" s="1"/>
  <c r="L368" i="35"/>
  <c r="M368" i="35" s="1"/>
  <c r="N368" i="35" s="1"/>
  <c r="L367" i="35"/>
  <c r="M367" i="35" s="1"/>
  <c r="N367" i="35" s="1"/>
  <c r="O366" i="35"/>
  <c r="P366" i="35" s="1"/>
  <c r="Q366" i="35" s="1"/>
  <c r="F365" i="35"/>
  <c r="G365" i="35" s="1"/>
  <c r="H365" i="35" s="1"/>
  <c r="I364" i="35"/>
  <c r="J364" i="35" s="1"/>
  <c r="K364" i="35" s="1"/>
  <c r="L363" i="35"/>
  <c r="M363" i="35" s="1"/>
  <c r="N363" i="35" s="1"/>
  <c r="I359" i="35"/>
  <c r="J359" i="35" s="1"/>
  <c r="K359" i="35" s="1"/>
  <c r="O358" i="35"/>
  <c r="P358" i="35" s="1"/>
  <c r="Q358" i="35" s="1"/>
  <c r="O355" i="35"/>
  <c r="P355" i="35" s="1"/>
  <c r="Q355" i="35" s="1"/>
  <c r="O352" i="35"/>
  <c r="P352" i="35" s="1"/>
  <c r="Q352" i="35" s="1"/>
  <c r="O350" i="35"/>
  <c r="P350" i="35" s="1"/>
  <c r="Q350" i="35" s="1"/>
  <c r="F349" i="35"/>
  <c r="G349" i="35" s="1"/>
  <c r="H349" i="35" s="1"/>
  <c r="L348" i="35"/>
  <c r="M348" i="35" s="1"/>
  <c r="N348" i="35" s="1"/>
  <c r="C346" i="35"/>
  <c r="D346" i="35" s="1"/>
  <c r="E346" i="35" s="1"/>
  <c r="O344" i="35"/>
  <c r="P344" i="35" s="1"/>
  <c r="Q344" i="35" s="1"/>
  <c r="I39" i="35"/>
  <c r="J39" i="35" s="1"/>
  <c r="K39" i="35" s="1"/>
  <c r="F38" i="35"/>
  <c r="G38" i="35" s="1"/>
  <c r="H38" i="35" s="1"/>
  <c r="L37" i="35"/>
  <c r="M37" i="35" s="1"/>
  <c r="N37" i="35" s="1"/>
  <c r="C33" i="35"/>
  <c r="D33" i="35" s="1"/>
  <c r="E33" i="35" s="1"/>
  <c r="O31" i="35"/>
  <c r="P31" i="35" s="1"/>
  <c r="Q31" i="35" s="1"/>
  <c r="C31" i="35"/>
  <c r="D31" i="35" s="1"/>
  <c r="E31" i="35" s="1"/>
  <c r="L29" i="35"/>
  <c r="M29" i="35" s="1"/>
  <c r="N29" i="35" s="1"/>
  <c r="C29" i="35"/>
  <c r="D29" i="35" s="1"/>
  <c r="E29" i="35" s="1"/>
  <c r="O27" i="35"/>
  <c r="P27" i="35" s="1"/>
  <c r="Q27" i="35" s="1"/>
  <c r="C25" i="35"/>
  <c r="D25" i="35" s="1"/>
  <c r="F24" i="35"/>
  <c r="G24" i="35" s="1"/>
  <c r="H24" i="35" s="1"/>
  <c r="R23" i="35"/>
  <c r="S23" i="35" s="1"/>
  <c r="T23" i="35" s="1"/>
  <c r="I22" i="35"/>
  <c r="J22" i="35" s="1"/>
  <c r="K22" i="35" s="1"/>
  <c r="O21" i="35"/>
  <c r="P21" i="35" s="1"/>
  <c r="Q21" i="35" s="1"/>
  <c r="L20" i="35"/>
  <c r="M20" i="35" s="1"/>
  <c r="N20" i="35" s="1"/>
  <c r="O17" i="35"/>
  <c r="P17" i="35" s="1"/>
  <c r="Q17" i="35" s="1"/>
  <c r="C17" i="35"/>
  <c r="D17" i="35" s="1"/>
  <c r="E17" i="35" s="1"/>
  <c r="C16" i="35"/>
  <c r="D16" i="35" s="1"/>
  <c r="E16" i="35" s="1"/>
  <c r="C15" i="35"/>
  <c r="D15" i="35" s="1"/>
  <c r="E15" i="35" s="1"/>
  <c r="L12" i="35"/>
  <c r="M12" i="35" s="1"/>
  <c r="N12" i="35" s="1"/>
  <c r="R360" i="35"/>
  <c r="S360" i="35" s="1"/>
  <c r="T360" i="35" s="1"/>
  <c r="L355" i="35"/>
  <c r="M355" i="35" s="1"/>
  <c r="N355" i="35" s="1"/>
  <c r="I352" i="35"/>
  <c r="J352" i="35" s="1"/>
  <c r="K352" i="35" s="1"/>
  <c r="O346" i="35"/>
  <c r="P346" i="35" s="1"/>
  <c r="Q346" i="35" s="1"/>
  <c r="C37" i="35"/>
  <c r="D37" i="35" s="1"/>
  <c r="E37" i="35" s="1"/>
  <c r="I29" i="35"/>
  <c r="J29" i="35" s="1"/>
  <c r="K29" i="35" s="1"/>
  <c r="L22" i="35"/>
  <c r="M22" i="35" s="1"/>
  <c r="N22" i="35" s="1"/>
  <c r="R13" i="35"/>
  <c r="S13" i="35" s="1"/>
  <c r="T13" i="35" s="1"/>
  <c r="O368" i="35"/>
  <c r="P368" i="35" s="1"/>
  <c r="Q368" i="35" s="1"/>
  <c r="I343" i="35"/>
  <c r="J343" i="35" s="1"/>
  <c r="K343" i="35" s="1"/>
  <c r="R362" i="35"/>
  <c r="S362" i="35" s="1"/>
  <c r="T362" i="35" s="1"/>
  <c r="L345" i="35"/>
  <c r="M345" i="35" s="1"/>
  <c r="N345" i="35" s="1"/>
  <c r="F14" i="35"/>
  <c r="G14" i="35" s="1"/>
  <c r="H14" i="35" s="1"/>
  <c r="R37" i="35"/>
  <c r="S37" i="35" s="1"/>
  <c r="T37" i="35" s="1"/>
  <c r="I20" i="35"/>
  <c r="J20" i="35" s="1"/>
  <c r="K20" i="35" s="1"/>
  <c r="R25" i="35"/>
  <c r="S25" i="35" s="1"/>
  <c r="T25" i="35" s="1"/>
  <c r="R346" i="35"/>
  <c r="S346" i="35" s="1"/>
  <c r="T346" i="35" s="1"/>
  <c r="C354" i="35"/>
  <c r="D354" i="35" s="1"/>
  <c r="E354" i="35" s="1"/>
  <c r="I357" i="35"/>
  <c r="J357" i="35" s="1"/>
  <c r="K357" i="35" s="1"/>
  <c r="C362" i="35"/>
  <c r="D362" i="35" s="1"/>
  <c r="E362" i="35" s="1"/>
  <c r="O345" i="35"/>
  <c r="P345" i="35" s="1"/>
  <c r="Q345" i="35" s="1"/>
  <c r="I347" i="35"/>
  <c r="J347" i="35" s="1"/>
  <c r="K347" i="35" s="1"/>
  <c r="L356" i="35"/>
  <c r="M356" i="35" s="1"/>
  <c r="L361" i="35"/>
  <c r="M361" i="35" s="1"/>
  <c r="N361" i="35" s="1"/>
  <c r="O362" i="35"/>
  <c r="P362" i="35" s="1"/>
  <c r="Q362" i="35" s="1"/>
  <c r="O370" i="35"/>
  <c r="P370" i="35" s="1"/>
  <c r="Q370" i="35" s="1"/>
  <c r="L347" i="35"/>
  <c r="M347" i="35" s="1"/>
  <c r="N347" i="35" s="1"/>
  <c r="R349" i="35"/>
  <c r="S349" i="35" s="1"/>
  <c r="T349" i="35" s="1"/>
  <c r="R351" i="35"/>
  <c r="S351" i="35" s="1"/>
  <c r="T351" i="35" s="1"/>
  <c r="L360" i="35"/>
  <c r="M360" i="35" s="1"/>
  <c r="N360" i="35" s="1"/>
  <c r="L343" i="35"/>
  <c r="M343" i="35" s="1"/>
  <c r="N343" i="35" s="1"/>
  <c r="L349" i="35"/>
  <c r="M349" i="35" s="1"/>
  <c r="N349" i="35" s="1"/>
  <c r="I353" i="35"/>
  <c r="J353" i="35" s="1"/>
  <c r="K353" i="35" s="1"/>
  <c r="I358" i="35"/>
  <c r="J358" i="35" s="1"/>
  <c r="K358" i="35" s="1"/>
  <c r="R361" i="35"/>
  <c r="S361" i="35" s="1"/>
  <c r="T361" i="35" s="1"/>
  <c r="I365" i="35"/>
  <c r="J365" i="35" s="1"/>
  <c r="K365" i="35" s="1"/>
  <c r="L346" i="35"/>
  <c r="M346" i="35" s="1"/>
  <c r="N346" i="35" s="1"/>
  <c r="I366" i="35"/>
  <c r="J366" i="35" s="1"/>
  <c r="K366" i="35" s="1"/>
  <c r="O369" i="35"/>
  <c r="P369" i="35" s="1"/>
  <c r="Q369" i="35" s="1"/>
  <c r="F350" i="35"/>
  <c r="G350" i="35" s="1"/>
  <c r="H350" i="35" s="1"/>
  <c r="R368" i="35"/>
  <c r="S368" i="35" s="1"/>
  <c r="T368" i="35" s="1"/>
  <c r="C364" i="35"/>
  <c r="D364" i="35" s="1"/>
  <c r="E364" i="35" s="1"/>
  <c r="L11" i="35"/>
  <c r="M11" i="35" s="1"/>
  <c r="N11" i="35" s="1"/>
  <c r="C11" i="35"/>
  <c r="D11" i="35" s="1"/>
  <c r="E11" i="35" s="1"/>
  <c r="R14" i="35"/>
  <c r="S14" i="35" s="1"/>
  <c r="T14" i="35" s="1"/>
  <c r="C28" i="35"/>
  <c r="D28" i="35" s="1"/>
  <c r="E28" i="35" s="1"/>
  <c r="R15" i="35"/>
  <c r="S15" i="35" s="1"/>
  <c r="T15" i="35" s="1"/>
  <c r="I19" i="35"/>
  <c r="J19" i="35" s="1"/>
  <c r="K19" i="35" s="1"/>
  <c r="F23" i="35"/>
  <c r="G23" i="35" s="1"/>
  <c r="H23" i="35" s="1"/>
  <c r="C26" i="35"/>
  <c r="D26" i="35" s="1"/>
  <c r="E26" i="35" s="1"/>
  <c r="F18" i="35"/>
  <c r="G18" i="35" s="1"/>
  <c r="H18" i="35" s="1"/>
  <c r="R16" i="35"/>
  <c r="S16" i="35" s="1"/>
  <c r="T16" i="35" s="1"/>
  <c r="O18" i="35"/>
  <c r="P18" i="35" s="1"/>
  <c r="Q18" i="35" s="1"/>
  <c r="R17" i="35"/>
  <c r="S17" i="35" s="1"/>
  <c r="T17" i="35" s="1"/>
  <c r="R344" i="35"/>
  <c r="S344" i="35" s="1"/>
  <c r="T344" i="35" s="1"/>
  <c r="L10" i="35"/>
  <c r="M10" i="35" s="1"/>
  <c r="R355" i="35"/>
  <c r="S355" i="35" s="1"/>
  <c r="T355" i="35" s="1"/>
  <c r="I24" i="35"/>
  <c r="J24" i="35" s="1"/>
  <c r="K24" i="35" s="1"/>
  <c r="R350" i="35"/>
  <c r="S350" i="35" s="1"/>
  <c r="T350" i="35" s="1"/>
  <c r="F32" i="35"/>
  <c r="G32" i="35" s="1"/>
  <c r="H32" i="35" s="1"/>
  <c r="R29" i="35"/>
  <c r="S29" i="35" s="1"/>
  <c r="T29" i="35" s="1"/>
  <c r="O364" i="35"/>
  <c r="P364" i="35" s="1"/>
  <c r="Q364" i="35" s="1"/>
  <c r="O371" i="35"/>
  <c r="P371" i="35" s="1"/>
  <c r="R342" i="35"/>
  <c r="S342" i="35" s="1"/>
  <c r="T342" i="35" s="1"/>
  <c r="F354" i="35"/>
  <c r="G354" i="35" s="1"/>
  <c r="H354" i="35" s="1"/>
  <c r="C357" i="35"/>
  <c r="D357" i="35" s="1"/>
  <c r="E357" i="35" s="1"/>
  <c r="F362" i="35"/>
  <c r="G362" i="35" s="1"/>
  <c r="H362" i="35" s="1"/>
  <c r="C345" i="35"/>
  <c r="D345" i="35" s="1"/>
  <c r="E345" i="35" s="1"/>
  <c r="R347" i="35"/>
  <c r="S347" i="35" s="1"/>
  <c r="T347" i="35" s="1"/>
  <c r="F356" i="35"/>
  <c r="G356" i="35" s="1"/>
  <c r="F361" i="35"/>
  <c r="G361" i="35" s="1"/>
  <c r="H361" i="35" s="1"/>
  <c r="I370" i="35"/>
  <c r="J370" i="35" s="1"/>
  <c r="K370" i="35" s="1"/>
  <c r="F370" i="35"/>
  <c r="G370" i="35" s="1"/>
  <c r="H370" i="35" s="1"/>
  <c r="I349" i="35"/>
  <c r="J349" i="35" s="1"/>
  <c r="K349" i="35" s="1"/>
  <c r="O351" i="35"/>
  <c r="P351" i="35" s="1"/>
  <c r="Q351" i="35" s="1"/>
  <c r="O360" i="35"/>
  <c r="P360" i="35" s="1"/>
  <c r="Q360" i="35" s="1"/>
  <c r="F360" i="35"/>
  <c r="G360" i="35" s="1"/>
  <c r="H360" i="35" s="1"/>
  <c r="R343" i="35"/>
  <c r="S343" i="35" s="1"/>
  <c r="T343" i="35" s="1"/>
  <c r="L351" i="35"/>
  <c r="M351" i="35" s="1"/>
  <c r="N351" i="35" s="1"/>
  <c r="C353" i="35"/>
  <c r="D353" i="35" s="1"/>
  <c r="E353" i="35" s="1"/>
  <c r="F358" i="35"/>
  <c r="G358" i="35" s="1"/>
  <c r="H358" i="35" s="1"/>
  <c r="L365" i="35"/>
  <c r="M365" i="35" s="1"/>
  <c r="N365" i="35" s="1"/>
  <c r="R365" i="35"/>
  <c r="S365" i="35" s="1"/>
  <c r="T365" i="35" s="1"/>
  <c r="F348" i="35"/>
  <c r="G348" i="35" s="1"/>
  <c r="H348" i="35" s="1"/>
  <c r="L366" i="35"/>
  <c r="M366" i="35" s="1"/>
  <c r="N366" i="35" s="1"/>
  <c r="C369" i="35"/>
  <c r="D369" i="35" s="1"/>
  <c r="E369" i="35" s="1"/>
  <c r="F364" i="35"/>
  <c r="G364" i="35" s="1"/>
  <c r="H364" i="35" s="1"/>
  <c r="F355" i="35"/>
  <c r="G355" i="35" s="1"/>
  <c r="H355" i="35" s="1"/>
  <c r="F367" i="35"/>
  <c r="G367" i="35" s="1"/>
  <c r="H367" i="35" s="1"/>
  <c r="I11" i="35"/>
  <c r="J11" i="35" s="1"/>
  <c r="K11" i="35" s="1"/>
  <c r="O14" i="35"/>
  <c r="P14" i="35" s="1"/>
  <c r="Q14" i="35" s="1"/>
  <c r="I28" i="35"/>
  <c r="J28" i="35" s="1"/>
  <c r="K28" i="35" s="1"/>
  <c r="F11" i="35"/>
  <c r="G11" i="35" s="1"/>
  <c r="H11" i="35" s="1"/>
  <c r="L19" i="35"/>
  <c r="M19" i="35" s="1"/>
  <c r="N19" i="35" s="1"/>
  <c r="R19" i="35"/>
  <c r="S19" i="35" s="1"/>
  <c r="T19" i="35" s="1"/>
  <c r="I23" i="35"/>
  <c r="J23" i="35" s="1"/>
  <c r="K23" i="35" s="1"/>
  <c r="I26" i="35"/>
  <c r="J26" i="35" s="1"/>
  <c r="K26" i="35" s="1"/>
  <c r="F12" i="35"/>
  <c r="G12" i="35" s="1"/>
  <c r="H12" i="35" s="1"/>
  <c r="L18" i="35"/>
  <c r="M18" i="35" s="1"/>
  <c r="N18" i="35" s="1"/>
  <c r="C38" i="35"/>
  <c r="D38" i="35" s="1"/>
  <c r="E38" i="35" s="1"/>
  <c r="O30" i="35"/>
  <c r="P30" i="35" s="1"/>
  <c r="Q30" i="35" s="1"/>
  <c r="I32" i="35"/>
  <c r="J32" i="35" s="1"/>
  <c r="K32" i="35" s="1"/>
  <c r="F13" i="35"/>
  <c r="G13" i="35" s="1"/>
  <c r="H13" i="35" s="1"/>
  <c r="O22" i="35"/>
  <c r="P22" i="35" s="1"/>
  <c r="Q22" i="35" s="1"/>
  <c r="R24" i="35"/>
  <c r="S24" i="35" s="1"/>
  <c r="T24" i="35" s="1"/>
  <c r="O34" i="35"/>
  <c r="P34" i="35" s="1"/>
  <c r="Q34" i="35" s="1"/>
  <c r="I36" i="35"/>
  <c r="J36" i="35" s="1"/>
  <c r="K36" i="35" s="1"/>
  <c r="F31" i="35"/>
  <c r="G31" i="35" s="1"/>
  <c r="H31" i="35" s="1"/>
  <c r="F39" i="35"/>
  <c r="G39" i="35" s="1"/>
  <c r="H39" i="35" s="1"/>
  <c r="F33" i="35"/>
  <c r="G33" i="35" s="1"/>
  <c r="H33" i="35" s="1"/>
  <c r="O10" i="35"/>
  <c r="P10" i="35" s="1"/>
  <c r="C360" i="35"/>
  <c r="D360" i="35" s="1"/>
  <c r="E360" i="35" s="1"/>
  <c r="L353" i="35"/>
  <c r="M353" i="35" s="1"/>
  <c r="N353" i="35" s="1"/>
  <c r="C358" i="35"/>
  <c r="D358" i="35" s="1"/>
  <c r="E358" i="35" s="1"/>
  <c r="O365" i="35"/>
  <c r="P365" i="35" s="1"/>
  <c r="Q365" i="35" s="1"/>
  <c r="L350" i="35"/>
  <c r="M350" i="35" s="1"/>
  <c r="N350" i="35" s="1"/>
  <c r="R366" i="35"/>
  <c r="S366" i="35" s="1"/>
  <c r="T366" i="35" s="1"/>
  <c r="R369" i="35"/>
  <c r="S369" i="35" s="1"/>
  <c r="T369" i="35" s="1"/>
  <c r="F359" i="35"/>
  <c r="G359" i="35" s="1"/>
  <c r="H359" i="35" s="1"/>
  <c r="C368" i="35"/>
  <c r="D368" i="35" s="1"/>
  <c r="E368" i="35" s="1"/>
  <c r="C14" i="35"/>
  <c r="D14" i="35" s="1"/>
  <c r="E14" i="35" s="1"/>
  <c r="O28" i="35"/>
  <c r="P28" i="35" s="1"/>
  <c r="Q28" i="35" s="1"/>
  <c r="O19" i="35"/>
  <c r="P19" i="35" s="1"/>
  <c r="Q19" i="35" s="1"/>
  <c r="L23" i="35"/>
  <c r="M23" i="35" s="1"/>
  <c r="N23" i="35" s="1"/>
  <c r="L26" i="35"/>
  <c r="M26" i="35" s="1"/>
  <c r="N26" i="35" s="1"/>
  <c r="R12" i="35"/>
  <c r="S12" i="35" s="1"/>
  <c r="T12" i="35" s="1"/>
  <c r="F20" i="35"/>
  <c r="G20" i="35" s="1"/>
  <c r="H20" i="35" s="1"/>
  <c r="C30" i="35"/>
  <c r="D30" i="35" s="1"/>
  <c r="E30" i="35" s="1"/>
  <c r="O32" i="35"/>
  <c r="P32" i="35" s="1"/>
  <c r="Q32" i="35" s="1"/>
  <c r="C22" i="35"/>
  <c r="D22" i="35" s="1"/>
  <c r="E22" i="35" s="1"/>
  <c r="R27" i="35"/>
  <c r="S27" i="35" s="1"/>
  <c r="T27" i="35" s="1"/>
  <c r="C34" i="35"/>
  <c r="D34" i="35" s="1"/>
  <c r="E34" i="35" s="1"/>
  <c r="R31" i="35"/>
  <c r="S31" i="35" s="1"/>
  <c r="T31" i="35" s="1"/>
  <c r="R39" i="35"/>
  <c r="S39" i="35" s="1"/>
  <c r="T39" i="35" s="1"/>
  <c r="F37" i="35"/>
  <c r="G37" i="35" s="1"/>
  <c r="H37" i="35" s="1"/>
  <c r="L342" i="35"/>
  <c r="M342" i="35" s="1"/>
  <c r="N342" i="35" s="1"/>
  <c r="R352" i="35"/>
  <c r="S352" i="35" s="1"/>
  <c r="T352" i="35" s="1"/>
  <c r="L27" i="35"/>
  <c r="M27" i="35" s="1"/>
  <c r="N27" i="35" s="1"/>
  <c r="I12" i="35"/>
  <c r="J12" i="35" s="1"/>
  <c r="K12" i="35" s="1"/>
  <c r="R348" i="35"/>
  <c r="S348" i="35" s="1"/>
  <c r="T348" i="35" s="1"/>
  <c r="R21" i="35"/>
  <c r="S21" i="35" s="1"/>
  <c r="T21" i="35" s="1"/>
  <c r="R371" i="35"/>
  <c r="S371" i="35" s="1"/>
  <c r="T371" i="35" s="1"/>
  <c r="L28" i="35"/>
  <c r="M28" i="35" s="1"/>
  <c r="N28" i="35" s="1"/>
  <c r="R363" i="35"/>
  <c r="S363" i="35" s="1"/>
  <c r="T363" i="35" s="1"/>
  <c r="R357" i="35"/>
  <c r="S357" i="35" s="1"/>
  <c r="T357" i="35" s="1"/>
  <c r="L31" i="35"/>
  <c r="M31" i="35" s="1"/>
  <c r="N31" i="35" s="1"/>
  <c r="C371" i="35"/>
  <c r="D371" i="35" s="1"/>
  <c r="C10" i="35"/>
  <c r="D10" i="35" s="1"/>
  <c r="R345" i="35"/>
  <c r="S345" i="35" s="1"/>
  <c r="T345" i="35" s="1"/>
  <c r="L354" i="35"/>
  <c r="M354" i="35" s="1"/>
  <c r="N354" i="35" s="1"/>
  <c r="F357" i="35"/>
  <c r="G357" i="35" s="1"/>
  <c r="H357" i="35" s="1"/>
  <c r="L362" i="35"/>
  <c r="M362" i="35" s="1"/>
  <c r="N362" i="35" s="1"/>
  <c r="O347" i="35"/>
  <c r="P347" i="35" s="1"/>
  <c r="Q347" i="35" s="1"/>
  <c r="O356" i="35"/>
  <c r="P356" i="35" s="1"/>
  <c r="I356" i="35"/>
  <c r="J356" i="35" s="1"/>
  <c r="I361" i="35"/>
  <c r="J361" i="35" s="1"/>
  <c r="K361" i="35" s="1"/>
  <c r="L370" i="35"/>
  <c r="M370" i="35" s="1"/>
  <c r="N370" i="35" s="1"/>
  <c r="C342" i="35"/>
  <c r="D342" i="35" s="1"/>
  <c r="E342" i="35" s="1"/>
  <c r="O349" i="35"/>
  <c r="P349" i="35" s="1"/>
  <c r="Q349" i="35" s="1"/>
  <c r="C351" i="35"/>
  <c r="D351" i="35" s="1"/>
  <c r="E351" i="35" s="1"/>
  <c r="O361" i="35"/>
  <c r="P361" i="35" s="1"/>
  <c r="Q361" i="35" s="1"/>
  <c r="F345" i="35"/>
  <c r="G345" i="35" s="1"/>
  <c r="H345" i="35" s="1"/>
  <c r="O354" i="35"/>
  <c r="P354" i="35" s="1"/>
  <c r="Q354" i="35" s="1"/>
  <c r="R370" i="35"/>
  <c r="S370" i="35" s="1"/>
  <c r="T370" i="35" s="1"/>
  <c r="R364" i="35"/>
  <c r="S364" i="35" s="1"/>
  <c r="T364" i="35" s="1"/>
  <c r="R11" i="35"/>
  <c r="S11" i="35" s="1"/>
  <c r="T11" i="35" s="1"/>
  <c r="L15" i="35"/>
  <c r="M15" i="35" s="1"/>
  <c r="N15" i="35" s="1"/>
  <c r="C23" i="35"/>
  <c r="D23" i="35" s="1"/>
  <c r="E23" i="35" s="1"/>
  <c r="I38" i="35"/>
  <c r="J38" i="35" s="1"/>
  <c r="K38" i="35" s="1"/>
  <c r="F17" i="35"/>
  <c r="G17" i="35" s="1"/>
  <c r="H17" i="35" s="1"/>
  <c r="O36" i="35"/>
  <c r="P36" i="35" s="1"/>
  <c r="Q36" i="35" s="1"/>
  <c r="F21" i="35"/>
  <c r="G21" i="35" s="1"/>
  <c r="H21" i="35" s="1"/>
  <c r="I16" i="35"/>
  <c r="J16" i="35" s="1"/>
  <c r="K16" i="35" s="1"/>
  <c r="R33" i="35"/>
  <c r="S33" i="35" s="1"/>
  <c r="T33" i="35" s="1"/>
  <c r="L357" i="35"/>
  <c r="M357" i="35" s="1"/>
  <c r="N357" i="35" s="1"/>
  <c r="C356" i="35"/>
  <c r="D356" i="35" s="1"/>
  <c r="I342" i="35"/>
  <c r="J342" i="35" s="1"/>
  <c r="K342" i="35" s="1"/>
  <c r="O342" i="35"/>
  <c r="P342" i="35" s="1"/>
  <c r="Q342" i="35" s="1"/>
  <c r="L358" i="35"/>
  <c r="M358" i="35" s="1"/>
  <c r="N358" i="35" s="1"/>
  <c r="L369" i="35"/>
  <c r="M369" i="35" s="1"/>
  <c r="N369" i="35" s="1"/>
  <c r="F371" i="35"/>
  <c r="G371" i="35" s="1"/>
  <c r="I15" i="35"/>
  <c r="J15" i="35" s="1"/>
  <c r="K15" i="35" s="1"/>
  <c r="F26" i="35"/>
  <c r="G26" i="35" s="1"/>
  <c r="H26" i="35" s="1"/>
  <c r="R38" i="35"/>
  <c r="S38" i="35" s="1"/>
  <c r="T38" i="35" s="1"/>
  <c r="C32" i="35"/>
  <c r="D32" i="35" s="1"/>
  <c r="E32" i="35" s="1"/>
  <c r="R22" i="35"/>
  <c r="S22" i="35" s="1"/>
  <c r="T22" i="35" s="1"/>
  <c r="I34" i="35"/>
  <c r="J34" i="35" s="1"/>
  <c r="K34" i="35" s="1"/>
  <c r="F35" i="35"/>
  <c r="G35" i="35" s="1"/>
  <c r="H35" i="35" s="1"/>
  <c r="F10" i="35"/>
  <c r="G10" i="35" s="1"/>
  <c r="R367" i="35"/>
  <c r="S367" i="35" s="1"/>
  <c r="T367" i="35" s="1"/>
  <c r="I10" i="35"/>
  <c r="J10" i="35" s="1"/>
  <c r="C361" i="35"/>
  <c r="D361" i="35" s="1"/>
  <c r="E361" i="35" s="1"/>
  <c r="F353" i="35"/>
  <c r="G353" i="35" s="1"/>
  <c r="H353" i="35" s="1"/>
  <c r="L14" i="35"/>
  <c r="M14" i="35" s="1"/>
  <c r="N14" i="35" s="1"/>
  <c r="R20" i="35"/>
  <c r="S20" i="35" s="1"/>
  <c r="T20" i="35" s="1"/>
  <c r="C18" i="35"/>
  <c r="D18" i="35" s="1"/>
  <c r="E18" i="35" s="1"/>
  <c r="C36" i="35"/>
  <c r="D36" i="35" s="1"/>
  <c r="E36" i="35" s="1"/>
  <c r="L39" i="35"/>
  <c r="M39" i="35" s="1"/>
  <c r="N39" i="35" s="1"/>
  <c r="C347" i="35"/>
  <c r="D347" i="35" s="1"/>
  <c r="E347" i="35" s="1"/>
  <c r="I360" i="35"/>
  <c r="J360" i="35" s="1"/>
  <c r="K360" i="35" s="1"/>
  <c r="F352" i="35"/>
  <c r="G352" i="35" s="1"/>
  <c r="H352" i="35" s="1"/>
  <c r="F28" i="35"/>
  <c r="G28" i="35" s="1"/>
  <c r="H28" i="35" s="1"/>
  <c r="O38" i="35"/>
  <c r="P38" i="35" s="1"/>
  <c r="Q38" i="35" s="1"/>
  <c r="L32" i="35"/>
  <c r="M32" i="35" s="1"/>
  <c r="N32" i="35" s="1"/>
  <c r="F29" i="35"/>
  <c r="G29" i="35" s="1"/>
  <c r="H29" i="35" s="1"/>
  <c r="F30" i="35"/>
  <c r="G30" i="35" s="1"/>
  <c r="H30" i="35" s="1"/>
  <c r="I371" i="35"/>
  <c r="J371" i="35" s="1"/>
  <c r="I362" i="35"/>
  <c r="J362" i="35" s="1"/>
  <c r="K362" i="35" s="1"/>
  <c r="O357" i="35"/>
  <c r="P357" i="35" s="1"/>
  <c r="Q357" i="35" s="1"/>
  <c r="C349" i="35"/>
  <c r="D349" i="35" s="1"/>
  <c r="E349" i="35" s="1"/>
  <c r="F347" i="35"/>
  <c r="G347" i="35" s="1"/>
  <c r="H347" i="35" s="1"/>
  <c r="C365" i="35"/>
  <c r="D365" i="35" s="1"/>
  <c r="E365" i="35" s="1"/>
  <c r="F346" i="35"/>
  <c r="G346" i="35" s="1"/>
  <c r="H346" i="35" s="1"/>
  <c r="O11" i="35"/>
  <c r="P11" i="35" s="1"/>
  <c r="Q11" i="35" s="1"/>
  <c r="C19" i="35"/>
  <c r="D19" i="35" s="1"/>
  <c r="E19" i="35" s="1"/>
  <c r="F16" i="35"/>
  <c r="G16" i="35" s="1"/>
  <c r="H16" i="35" s="1"/>
  <c r="R18" i="35"/>
  <c r="S18" i="35" s="1"/>
  <c r="T18" i="35" s="1"/>
  <c r="R32" i="35"/>
  <c r="S32" i="35" s="1"/>
  <c r="T32" i="35" s="1"/>
  <c r="L24" i="35"/>
  <c r="M24" i="35" s="1"/>
  <c r="N24" i="35" s="1"/>
  <c r="R34" i="35"/>
  <c r="S34" i="35" s="1"/>
  <c r="T34" i="35" s="1"/>
  <c r="R35" i="35"/>
  <c r="S35" i="35" s="1"/>
  <c r="T35" i="35" s="1"/>
  <c r="R10" i="35"/>
  <c r="S10" i="35" s="1"/>
  <c r="T10" i="35" s="1"/>
  <c r="L35" i="35"/>
  <c r="M35" i="35" s="1"/>
  <c r="N35" i="35" s="1"/>
  <c r="I345" i="35"/>
  <c r="J345" i="35" s="1"/>
  <c r="K345" i="35" s="1"/>
  <c r="I351" i="35"/>
  <c r="J351" i="35" s="1"/>
  <c r="K351" i="35" s="1"/>
  <c r="F344" i="35"/>
  <c r="G344" i="35" s="1"/>
  <c r="H344" i="35" s="1"/>
  <c r="F368" i="35"/>
  <c r="G368" i="35" s="1"/>
  <c r="H368" i="35" s="1"/>
  <c r="O23" i="35"/>
  <c r="P23" i="35" s="1"/>
  <c r="Q23" i="35" s="1"/>
  <c r="I30" i="35"/>
  <c r="J30" i="35" s="1"/>
  <c r="K30" i="35" s="1"/>
  <c r="L30" i="35"/>
  <c r="M30" i="35" s="1"/>
  <c r="N30" i="35" s="1"/>
  <c r="F25" i="35"/>
  <c r="G25" i="35" s="1"/>
  <c r="R359" i="35"/>
  <c r="S359" i="35" s="1"/>
  <c r="T359" i="35" s="1"/>
  <c r="I354" i="35"/>
  <c r="J354" i="35" s="1"/>
  <c r="K354" i="35" s="1"/>
  <c r="C370" i="35"/>
  <c r="D370" i="35" s="1"/>
  <c r="E370" i="35" s="1"/>
  <c r="R356" i="35"/>
  <c r="S356" i="35" s="1"/>
  <c r="T356" i="35" s="1"/>
  <c r="F363" i="35"/>
  <c r="G363" i="35" s="1"/>
  <c r="H363" i="35" s="1"/>
  <c r="O26" i="35"/>
  <c r="P26" i="35" s="1"/>
  <c r="Q26" i="35" s="1"/>
  <c r="R30" i="35"/>
  <c r="S30" i="35" s="1"/>
  <c r="T30" i="35" s="1"/>
  <c r="R36" i="35"/>
  <c r="S36" i="35" s="1"/>
  <c r="T36" i="35" s="1"/>
  <c r="D168" i="40"/>
  <c r="D310" i="40"/>
  <c r="D245" i="40"/>
  <c r="D158" i="40"/>
  <c r="D312" i="40"/>
  <c r="D280" i="40"/>
  <c r="D253" i="40"/>
  <c r="D205" i="40"/>
  <c r="D150" i="40"/>
  <c r="D260" i="40"/>
  <c r="D236" i="40"/>
  <c r="D199" i="40"/>
  <c r="D144" i="40"/>
  <c r="D234" i="40"/>
  <c r="D202" i="40"/>
  <c r="D176" i="40"/>
  <c r="D102" i="40"/>
  <c r="D159" i="40"/>
  <c r="D115" i="40"/>
  <c r="D141" i="40"/>
  <c r="D93" i="40"/>
  <c r="C324" i="35"/>
  <c r="D324" i="35" s="1"/>
  <c r="F320" i="35"/>
  <c r="G320" i="35" s="1"/>
  <c r="H320" i="35" s="1"/>
  <c r="C318" i="35"/>
  <c r="D318" i="35" s="1"/>
  <c r="F317" i="35"/>
  <c r="G317" i="35" s="1"/>
  <c r="H317" i="35" s="1"/>
  <c r="F315" i="35"/>
  <c r="G315" i="35" s="1"/>
  <c r="H315" i="35" s="1"/>
  <c r="I314" i="35"/>
  <c r="J314" i="35" s="1"/>
  <c r="K314" i="35" s="1"/>
  <c r="I312" i="35"/>
  <c r="J312" i="35" s="1"/>
  <c r="K312" i="35" s="1"/>
  <c r="L70" i="35"/>
  <c r="M70" i="35" s="1"/>
  <c r="O65" i="35"/>
  <c r="P65" i="35" s="1"/>
  <c r="Q65" i="35" s="1"/>
  <c r="L64" i="35"/>
  <c r="M64" i="35" s="1"/>
  <c r="N64" i="35" s="1"/>
  <c r="F63" i="35"/>
  <c r="G63" i="35" s="1"/>
  <c r="H63" i="35" s="1"/>
  <c r="I60" i="35"/>
  <c r="J60" i="35" s="1"/>
  <c r="K60" i="35" s="1"/>
  <c r="R328" i="35"/>
  <c r="S328" i="35" s="1"/>
  <c r="T328" i="35" s="1"/>
  <c r="C320" i="35"/>
  <c r="D320" i="35" s="1"/>
  <c r="C70" i="35"/>
  <c r="D70" i="35" s="1"/>
  <c r="AA70" i="35" s="1"/>
  <c r="I64" i="35"/>
  <c r="J64" i="35" s="1"/>
  <c r="K64" i="35" s="1"/>
  <c r="O61" i="35"/>
  <c r="P61" i="35" s="1"/>
  <c r="Q61" i="35" s="1"/>
  <c r="O54" i="35"/>
  <c r="P54" i="35" s="1"/>
  <c r="Q54" i="35" s="1"/>
  <c r="C50" i="35"/>
  <c r="D50" i="35" s="1"/>
  <c r="I331" i="35"/>
  <c r="J331" i="35" s="1"/>
  <c r="K331" i="35" s="1"/>
  <c r="L323" i="35"/>
  <c r="M323" i="35" s="1"/>
  <c r="N323" i="35" s="1"/>
  <c r="L317" i="35"/>
  <c r="M317" i="35" s="1"/>
  <c r="N317" i="35" s="1"/>
  <c r="F316" i="35"/>
  <c r="G316" i="35" s="1"/>
  <c r="H316" i="35" s="1"/>
  <c r="I313" i="35"/>
  <c r="J313" i="35" s="1"/>
  <c r="K313" i="35" s="1"/>
  <c r="C65" i="35"/>
  <c r="D65" i="35" s="1"/>
  <c r="F64" i="35"/>
  <c r="G64" i="35" s="1"/>
  <c r="H64" i="35" s="1"/>
  <c r="F62" i="35"/>
  <c r="G62" i="35" s="1"/>
  <c r="H62" i="35" s="1"/>
  <c r="I61" i="35"/>
  <c r="J61" i="35" s="1"/>
  <c r="K61" i="35" s="1"/>
  <c r="I59" i="35"/>
  <c r="J59" i="35" s="1"/>
  <c r="K59" i="35" s="1"/>
  <c r="I54" i="35"/>
  <c r="J54" i="35" s="1"/>
  <c r="K54" i="35" s="1"/>
  <c r="I48" i="35"/>
  <c r="J48" i="35" s="1"/>
  <c r="K48" i="35" s="1"/>
  <c r="I44" i="35"/>
  <c r="J44" i="35" s="1"/>
  <c r="K44" i="35" s="1"/>
  <c r="O332" i="35"/>
  <c r="P332" i="35" s="1"/>
  <c r="Q332" i="35" s="1"/>
  <c r="C331" i="35"/>
  <c r="D331" i="35" s="1"/>
  <c r="R329" i="35"/>
  <c r="S329" i="35" s="1"/>
  <c r="T329" i="35" s="1"/>
  <c r="I324" i="35"/>
  <c r="J324" i="35" s="1"/>
  <c r="K324" i="35" s="1"/>
  <c r="F323" i="35"/>
  <c r="G323" i="35" s="1"/>
  <c r="H323" i="35" s="1"/>
  <c r="I320" i="35"/>
  <c r="J320" i="35" s="1"/>
  <c r="K320" i="35" s="1"/>
  <c r="I318" i="35"/>
  <c r="J318" i="35" s="1"/>
  <c r="K318" i="35" s="1"/>
  <c r="I317" i="35"/>
  <c r="J317" i="35" s="1"/>
  <c r="K317" i="35" s="1"/>
  <c r="O314" i="35"/>
  <c r="P314" i="35" s="1"/>
  <c r="Q314" i="35" s="1"/>
  <c r="O70" i="35"/>
  <c r="P70" i="35" s="1"/>
  <c r="C62" i="35"/>
  <c r="D62" i="35" s="1"/>
  <c r="C59" i="35"/>
  <c r="D59" i="35" s="1"/>
  <c r="O50" i="35"/>
  <c r="P50" i="35" s="1"/>
  <c r="Q50" i="35" s="1"/>
  <c r="C48" i="35"/>
  <c r="D48" i="35" s="1"/>
  <c r="C45" i="35"/>
  <c r="D45" i="35" s="1"/>
  <c r="I50" i="35"/>
  <c r="J50" i="35" s="1"/>
  <c r="K50" i="35" s="1"/>
  <c r="O48" i="35"/>
  <c r="P48" i="35" s="1"/>
  <c r="Q48" i="35" s="1"/>
  <c r="O45" i="35"/>
  <c r="P45" i="35" s="1"/>
  <c r="Q45" i="35" s="1"/>
  <c r="F340" i="35"/>
  <c r="G340" i="35" s="1"/>
  <c r="H340" i="35" s="1"/>
  <c r="O333" i="35"/>
  <c r="P333" i="35" s="1"/>
  <c r="Q333" i="35" s="1"/>
  <c r="O331" i="35"/>
  <c r="P331" i="35" s="1"/>
  <c r="Q331" i="35" s="1"/>
  <c r="R330" i="35"/>
  <c r="S330" i="35" s="1"/>
  <c r="T330" i="35" s="1"/>
  <c r="O325" i="35"/>
  <c r="P325" i="35" s="1"/>
  <c r="Q325" i="35" s="1"/>
  <c r="O318" i="35"/>
  <c r="P318" i="35" s="1"/>
  <c r="Q318" i="35" s="1"/>
  <c r="C315" i="35"/>
  <c r="D315" i="35" s="1"/>
  <c r="C312" i="35"/>
  <c r="D312" i="35" s="1"/>
  <c r="L65" i="35"/>
  <c r="M65" i="35" s="1"/>
  <c r="N65" i="35" s="1"/>
  <c r="L48" i="35"/>
  <c r="M48" i="35" s="1"/>
  <c r="N48" i="35" s="1"/>
  <c r="I45" i="35"/>
  <c r="J45" i="35" s="1"/>
  <c r="K45" i="35" s="1"/>
  <c r="L44" i="35"/>
  <c r="M44" i="35" s="1"/>
  <c r="N44" i="35" s="1"/>
  <c r="R52" i="35"/>
  <c r="S52" i="35" s="1"/>
  <c r="T52" i="35" s="1"/>
  <c r="R45" i="35"/>
  <c r="S45" i="35" s="1"/>
  <c r="T45" i="35" s="1"/>
  <c r="R56" i="35"/>
  <c r="S56" i="35" s="1"/>
  <c r="T56" i="35" s="1"/>
  <c r="L313" i="35"/>
  <c r="M313" i="35" s="1"/>
  <c r="N313" i="35" s="1"/>
  <c r="R335" i="35"/>
  <c r="S335" i="35" s="1"/>
  <c r="T335" i="35" s="1"/>
  <c r="R50" i="35"/>
  <c r="S50" i="35" s="1"/>
  <c r="T50" i="35" s="1"/>
  <c r="R70" i="35"/>
  <c r="S70" i="35" s="1"/>
  <c r="T70" i="35" s="1"/>
  <c r="F321" i="35"/>
  <c r="G321" i="35" s="1"/>
  <c r="H321" i="35" s="1"/>
  <c r="R42" i="35"/>
  <c r="S42" i="35" s="1"/>
  <c r="T42" i="35" s="1"/>
  <c r="R318" i="35"/>
  <c r="S318" i="35" s="1"/>
  <c r="T318" i="35" s="1"/>
  <c r="R48" i="35"/>
  <c r="S48" i="35" s="1"/>
  <c r="T48" i="35" s="1"/>
  <c r="L68" i="35"/>
  <c r="M68" i="35" s="1"/>
  <c r="N68" i="35" s="1"/>
  <c r="R334" i="35"/>
  <c r="S334" i="35" s="1"/>
  <c r="T334" i="35" s="1"/>
  <c r="F319" i="35"/>
  <c r="G319" i="35" s="1"/>
  <c r="H319" i="35" s="1"/>
  <c r="L335" i="35"/>
  <c r="M335" i="35" s="1"/>
  <c r="N335" i="35" s="1"/>
  <c r="C314" i="35"/>
  <c r="D314" i="35" s="1"/>
  <c r="C327" i="35"/>
  <c r="D327" i="35" s="1"/>
  <c r="L63" i="35"/>
  <c r="M63" i="35" s="1"/>
  <c r="N63" i="35" s="1"/>
  <c r="F49" i="35"/>
  <c r="G49" i="35" s="1"/>
  <c r="H49" i="35" s="1"/>
  <c r="R65" i="35"/>
  <c r="S65" i="35" s="1"/>
  <c r="T65" i="35" s="1"/>
  <c r="I319" i="35"/>
  <c r="J319" i="35" s="1"/>
  <c r="K319" i="35" s="1"/>
  <c r="L41" i="35"/>
  <c r="M41" i="35" s="1"/>
  <c r="N41" i="35" s="1"/>
  <c r="F57" i="35"/>
  <c r="G57" i="35" s="1"/>
  <c r="H57" i="35" s="1"/>
  <c r="I315" i="35"/>
  <c r="J315" i="35" s="1"/>
  <c r="K315" i="35" s="1"/>
  <c r="R333" i="35"/>
  <c r="S333" i="35" s="1"/>
  <c r="T333" i="35" s="1"/>
  <c r="R58" i="35"/>
  <c r="S58" i="35" s="1"/>
  <c r="T58" i="35" s="1"/>
  <c r="R337" i="35"/>
  <c r="S337" i="35" s="1"/>
  <c r="T337" i="35" s="1"/>
  <c r="L59" i="35"/>
  <c r="M59" i="35" s="1"/>
  <c r="N59" i="35" s="1"/>
  <c r="R331" i="35"/>
  <c r="S331" i="35" s="1"/>
  <c r="T331" i="35" s="1"/>
  <c r="R341" i="35"/>
  <c r="S341" i="35" s="1"/>
  <c r="T341" i="35" s="1"/>
  <c r="O322" i="35"/>
  <c r="P322" i="35" s="1"/>
  <c r="Q322" i="35" s="1"/>
  <c r="F312" i="35"/>
  <c r="G312" i="35" s="1"/>
  <c r="H312" i="35" s="1"/>
  <c r="L318" i="35"/>
  <c r="M318" i="35" s="1"/>
  <c r="N318" i="35" s="1"/>
  <c r="L331" i="35"/>
  <c r="M331" i="35" s="1"/>
  <c r="N331" i="35" s="1"/>
  <c r="L322" i="35"/>
  <c r="M322" i="35" s="1"/>
  <c r="N322" i="35" s="1"/>
  <c r="C319" i="35"/>
  <c r="D319" i="35" s="1"/>
  <c r="I335" i="35"/>
  <c r="J335" i="35" s="1"/>
  <c r="K335" i="35" s="1"/>
  <c r="C341" i="35"/>
  <c r="D341" i="35" s="1"/>
  <c r="AS341" i="35" s="1"/>
  <c r="F328" i="35"/>
  <c r="G328" i="35" s="1"/>
  <c r="H328" i="35" s="1"/>
  <c r="F329" i="35"/>
  <c r="G329" i="35" s="1"/>
  <c r="H329" i="35" s="1"/>
  <c r="C330" i="35"/>
  <c r="D330" i="35" s="1"/>
  <c r="O319" i="35"/>
  <c r="P319" i="35" s="1"/>
  <c r="Q319" i="35" s="1"/>
  <c r="C323" i="35"/>
  <c r="D323" i="35" s="1"/>
  <c r="O328" i="35"/>
  <c r="P328" i="35" s="1"/>
  <c r="Q328" i="35" s="1"/>
  <c r="C332" i="35"/>
  <c r="D332" i="35" s="1"/>
  <c r="I333" i="35"/>
  <c r="J333" i="35" s="1"/>
  <c r="K333" i="35" s="1"/>
  <c r="L334" i="35"/>
  <c r="M334" i="35" s="1"/>
  <c r="N334" i="35" s="1"/>
  <c r="O321" i="35"/>
  <c r="P321" i="35" s="1"/>
  <c r="Q321" i="35" s="1"/>
  <c r="L336" i="35"/>
  <c r="M336" i="35" s="1"/>
  <c r="N336" i="35" s="1"/>
  <c r="C337" i="35"/>
  <c r="D337" i="35" s="1"/>
  <c r="F338" i="35"/>
  <c r="G338" i="35" s="1"/>
  <c r="H338" i="35" s="1"/>
  <c r="O313" i="35"/>
  <c r="P313" i="35" s="1"/>
  <c r="Q313" i="35" s="1"/>
  <c r="R315" i="35"/>
  <c r="S315" i="35" s="1"/>
  <c r="T315" i="35" s="1"/>
  <c r="R317" i="35"/>
  <c r="S317" i="35" s="1"/>
  <c r="T317" i="35" s="1"/>
  <c r="L321" i="35"/>
  <c r="M321" i="35" s="1"/>
  <c r="N321" i="35" s="1"/>
  <c r="I325" i="35"/>
  <c r="J325" i="35" s="1"/>
  <c r="K325" i="35" s="1"/>
  <c r="L326" i="35"/>
  <c r="M326" i="35" s="1"/>
  <c r="C340" i="35"/>
  <c r="D340" i="35" s="1"/>
  <c r="F314" i="35"/>
  <c r="G314" i="35" s="1"/>
  <c r="H314" i="35" s="1"/>
  <c r="F324" i="35"/>
  <c r="G324" i="35" s="1"/>
  <c r="H324" i="35" s="1"/>
  <c r="F339" i="35"/>
  <c r="G339" i="35" s="1"/>
  <c r="H339" i="35" s="1"/>
  <c r="I63" i="35"/>
  <c r="J63" i="35" s="1"/>
  <c r="K63" i="35" s="1"/>
  <c r="L61" i="35"/>
  <c r="M61" i="35" s="1"/>
  <c r="N61" i="35" s="1"/>
  <c r="C63" i="35"/>
  <c r="D63" i="35" s="1"/>
  <c r="I69" i="35"/>
  <c r="J69" i="35" s="1"/>
  <c r="K69" i="35" s="1"/>
  <c r="C67" i="35"/>
  <c r="D67" i="35" s="1"/>
  <c r="O63" i="35"/>
  <c r="P63" i="35" s="1"/>
  <c r="Q63" i="35" s="1"/>
  <c r="R60" i="35"/>
  <c r="S60" i="35" s="1"/>
  <c r="T60" i="35" s="1"/>
  <c r="O64" i="35"/>
  <c r="P64" i="35" s="1"/>
  <c r="Q64" i="35" s="1"/>
  <c r="R68" i="35"/>
  <c r="S68" i="35" s="1"/>
  <c r="T68" i="35" s="1"/>
  <c r="C68" i="35"/>
  <c r="D68" i="35" s="1"/>
  <c r="F66" i="35"/>
  <c r="G66" i="35" s="1"/>
  <c r="H66" i="35" s="1"/>
  <c r="C56" i="35"/>
  <c r="D56" i="35" s="1"/>
  <c r="O52" i="35"/>
  <c r="P52" i="35" s="1"/>
  <c r="Q52" i="35" s="1"/>
  <c r="L55" i="35"/>
  <c r="M55" i="35" s="1"/>
  <c r="O49" i="35"/>
  <c r="P49" i="35" s="1"/>
  <c r="Q49" i="35" s="1"/>
  <c r="O53" i="35"/>
  <c r="P53" i="35" s="1"/>
  <c r="Q53" i="35" s="1"/>
  <c r="R53" i="35"/>
  <c r="S53" i="35" s="1"/>
  <c r="T53" i="35" s="1"/>
  <c r="O57" i="35"/>
  <c r="P57" i="35" s="1"/>
  <c r="Q57" i="35" s="1"/>
  <c r="R57" i="35"/>
  <c r="S57" i="35" s="1"/>
  <c r="T57" i="35" s="1"/>
  <c r="R47" i="35"/>
  <c r="S47" i="35" s="1"/>
  <c r="T47" i="35" s="1"/>
  <c r="R51" i="35"/>
  <c r="S51" i="35" s="1"/>
  <c r="T51" i="35" s="1"/>
  <c r="L50" i="35"/>
  <c r="M50" i="35" s="1"/>
  <c r="N50" i="35" s="1"/>
  <c r="O55" i="35"/>
  <c r="P55" i="35" s="1"/>
  <c r="F54" i="35"/>
  <c r="G54" i="35" s="1"/>
  <c r="H54" i="35" s="1"/>
  <c r="O46" i="35"/>
  <c r="P46" i="35" s="1"/>
  <c r="Q46" i="35" s="1"/>
  <c r="O42" i="35"/>
  <c r="P42" i="35" s="1"/>
  <c r="Q42" i="35" s="1"/>
  <c r="C43" i="35"/>
  <c r="D43" i="35" s="1"/>
  <c r="C44" i="35"/>
  <c r="D44" i="35" s="1"/>
  <c r="F46" i="35"/>
  <c r="G46" i="35" s="1"/>
  <c r="H46" i="35" s="1"/>
  <c r="C41" i="35"/>
  <c r="D41" i="35" s="1"/>
  <c r="R322" i="35"/>
  <c r="S322" i="35" s="1"/>
  <c r="T322" i="35" s="1"/>
  <c r="F60" i="35"/>
  <c r="G60" i="35" s="1"/>
  <c r="H60" i="35" s="1"/>
  <c r="R69" i="35"/>
  <c r="S69" i="35" s="1"/>
  <c r="T69" i="35" s="1"/>
  <c r="R46" i="35"/>
  <c r="S46" i="35" s="1"/>
  <c r="T46" i="35" s="1"/>
  <c r="L320" i="35"/>
  <c r="M320" i="35" s="1"/>
  <c r="N320" i="35" s="1"/>
  <c r="R314" i="35"/>
  <c r="S314" i="35" s="1"/>
  <c r="T314" i="35" s="1"/>
  <c r="O44" i="35"/>
  <c r="P44" i="35" s="1"/>
  <c r="Q44" i="35" s="1"/>
  <c r="L316" i="35"/>
  <c r="M316" i="35" s="1"/>
  <c r="N316" i="35" s="1"/>
  <c r="F51" i="35"/>
  <c r="G51" i="35" s="1"/>
  <c r="H51" i="35" s="1"/>
  <c r="R325" i="35"/>
  <c r="S325" i="35" s="1"/>
  <c r="T325" i="35" s="1"/>
  <c r="R324" i="35"/>
  <c r="S324" i="35" s="1"/>
  <c r="T324" i="35" s="1"/>
  <c r="R326" i="35"/>
  <c r="S326" i="35" s="1"/>
  <c r="T326" i="35" s="1"/>
  <c r="I322" i="35"/>
  <c r="J322" i="35" s="1"/>
  <c r="K322" i="35" s="1"/>
  <c r="C316" i="35"/>
  <c r="D316" i="35" s="1"/>
  <c r="O335" i="35"/>
  <c r="P335" i="35" s="1"/>
  <c r="Q335" i="35" s="1"/>
  <c r="I316" i="35"/>
  <c r="J316" i="35" s="1"/>
  <c r="K316" i="35" s="1"/>
  <c r="C339" i="35"/>
  <c r="D339" i="35" s="1"/>
  <c r="I328" i="35"/>
  <c r="J328" i="35" s="1"/>
  <c r="K328" i="35" s="1"/>
  <c r="I329" i="35"/>
  <c r="J329" i="35" s="1"/>
  <c r="K329" i="35" s="1"/>
  <c r="F330" i="35"/>
  <c r="G330" i="35" s="1"/>
  <c r="H330" i="35" s="1"/>
  <c r="O316" i="35"/>
  <c r="P316" i="35" s="1"/>
  <c r="Q316" i="35" s="1"/>
  <c r="I323" i="35"/>
  <c r="J323" i="35" s="1"/>
  <c r="K323" i="35" s="1"/>
  <c r="I332" i="35"/>
  <c r="J332" i="35" s="1"/>
  <c r="K332" i="35" s="1"/>
  <c r="F333" i="35"/>
  <c r="G333" i="35" s="1"/>
  <c r="H333" i="35" s="1"/>
  <c r="F334" i="35"/>
  <c r="G334" i="35" s="1"/>
  <c r="H334" i="35" s="1"/>
  <c r="R321" i="35"/>
  <c r="S321" i="35" s="1"/>
  <c r="T321" i="35" s="1"/>
  <c r="C336" i="35"/>
  <c r="D336" i="35" s="1"/>
  <c r="O338" i="35"/>
  <c r="P338" i="35" s="1"/>
  <c r="Q338" i="35" s="1"/>
  <c r="L315" i="35"/>
  <c r="M315" i="35" s="1"/>
  <c r="N315" i="35" s="1"/>
  <c r="L319" i="35"/>
  <c r="M319" i="35" s="1"/>
  <c r="N319" i="35" s="1"/>
  <c r="L325" i="35"/>
  <c r="M325" i="35" s="1"/>
  <c r="N325" i="35" s="1"/>
  <c r="C326" i="35"/>
  <c r="D326" i="35" s="1"/>
  <c r="AR326" i="35" s="1"/>
  <c r="O336" i="35"/>
  <c r="P336" i="35" s="1"/>
  <c r="Q336" i="35" s="1"/>
  <c r="L340" i="35"/>
  <c r="M340" i="35" s="1"/>
  <c r="N340" i="35" s="1"/>
  <c r="L324" i="35"/>
  <c r="M324" i="35" s="1"/>
  <c r="N324" i="35" s="1"/>
  <c r="L341" i="35"/>
  <c r="M341" i="35" s="1"/>
  <c r="O69" i="35"/>
  <c r="P69" i="35" s="1"/>
  <c r="Q69" i="35" s="1"/>
  <c r="I65" i="35"/>
  <c r="J65" i="35" s="1"/>
  <c r="K65" i="35" s="1"/>
  <c r="O67" i="35"/>
  <c r="P67" i="35" s="1"/>
  <c r="Q67" i="35" s="1"/>
  <c r="F67" i="35"/>
  <c r="G67" i="35" s="1"/>
  <c r="H67" i="35" s="1"/>
  <c r="O60" i="35"/>
  <c r="P60" i="35" s="1"/>
  <c r="Q60" i="35" s="1"/>
  <c r="R63" i="35"/>
  <c r="S63" i="35" s="1"/>
  <c r="T63" i="35" s="1"/>
  <c r="F61" i="35"/>
  <c r="G61" i="35" s="1"/>
  <c r="H61" i="35" s="1"/>
  <c r="F69" i="35"/>
  <c r="G69" i="35" s="1"/>
  <c r="H69" i="35" s="1"/>
  <c r="C52" i="35"/>
  <c r="D52" i="35" s="1"/>
  <c r="I56" i="35"/>
  <c r="J56" i="35" s="1"/>
  <c r="K56" i="35" s="1"/>
  <c r="O58" i="35"/>
  <c r="P58" i="35" s="1"/>
  <c r="Q58" i="35" s="1"/>
  <c r="C53" i="35"/>
  <c r="D53" i="35" s="1"/>
  <c r="F47" i="35"/>
  <c r="G47" i="35" s="1"/>
  <c r="H47" i="35" s="1"/>
  <c r="O51" i="35"/>
  <c r="P51" i="35" s="1"/>
  <c r="Q51" i="35" s="1"/>
  <c r="F48" i="35"/>
  <c r="G48" i="35" s="1"/>
  <c r="H48" i="35" s="1"/>
  <c r="F56" i="35"/>
  <c r="G56" i="35" s="1"/>
  <c r="H56" i="35" s="1"/>
  <c r="L45" i="35"/>
  <c r="M45" i="35" s="1"/>
  <c r="N45" i="35" s="1"/>
  <c r="O43" i="35"/>
  <c r="P43" i="35" s="1"/>
  <c r="Q43" i="35" s="1"/>
  <c r="I42" i="35"/>
  <c r="J42" i="35" s="1"/>
  <c r="K42" i="35" s="1"/>
  <c r="F42" i="35"/>
  <c r="G42" i="35" s="1"/>
  <c r="H42" i="35" s="1"/>
  <c r="O41" i="35"/>
  <c r="P41" i="35" s="1"/>
  <c r="Q41" i="35" s="1"/>
  <c r="R54" i="35"/>
  <c r="S54" i="35" s="1"/>
  <c r="T54" i="35" s="1"/>
  <c r="R327" i="35"/>
  <c r="S327" i="35" s="1"/>
  <c r="T327" i="35" s="1"/>
  <c r="R66" i="35"/>
  <c r="S66" i="35" s="1"/>
  <c r="T66" i="35" s="1"/>
  <c r="R336" i="35"/>
  <c r="S336" i="35" s="1"/>
  <c r="T336" i="35" s="1"/>
  <c r="I43" i="35"/>
  <c r="J43" i="35" s="1"/>
  <c r="K43" i="35" s="1"/>
  <c r="R332" i="35"/>
  <c r="S332" i="35" s="1"/>
  <c r="T332" i="35" s="1"/>
  <c r="L327" i="35"/>
  <c r="M327" i="35" s="1"/>
  <c r="N327" i="35" s="1"/>
  <c r="I339" i="35"/>
  <c r="J339" i="35" s="1"/>
  <c r="K339" i="35" s="1"/>
  <c r="C322" i="35"/>
  <c r="D322" i="35" s="1"/>
  <c r="O341" i="35"/>
  <c r="P341" i="35" s="1"/>
  <c r="C328" i="35"/>
  <c r="D328" i="35" s="1"/>
  <c r="C329" i="35"/>
  <c r="D329" i="35" s="1"/>
  <c r="I330" i="35"/>
  <c r="J330" i="35" s="1"/>
  <c r="K330" i="35" s="1"/>
  <c r="R323" i="35"/>
  <c r="S323" i="35" s="1"/>
  <c r="T323" i="35" s="1"/>
  <c r="F332" i="35"/>
  <c r="G332" i="35" s="1"/>
  <c r="H332" i="35" s="1"/>
  <c r="C333" i="35"/>
  <c r="D333" i="35" s="1"/>
  <c r="I334" i="35"/>
  <c r="J334" i="35" s="1"/>
  <c r="K334" i="35" s="1"/>
  <c r="L337" i="35"/>
  <c r="M337" i="35" s="1"/>
  <c r="N337" i="35" s="1"/>
  <c r="C338" i="35"/>
  <c r="D338" i="35" s="1"/>
  <c r="R312" i="35"/>
  <c r="S312" i="35" s="1"/>
  <c r="T312" i="35" s="1"/>
  <c r="R316" i="35"/>
  <c r="S316" i="35" s="1"/>
  <c r="T316" i="35" s="1"/>
  <c r="R319" i="35"/>
  <c r="S319" i="35" s="1"/>
  <c r="T319" i="35" s="1"/>
  <c r="R61" i="35"/>
  <c r="S61" i="35" s="1"/>
  <c r="T61" i="35" s="1"/>
  <c r="I55" i="35"/>
  <c r="J55" i="35" s="1"/>
  <c r="O339" i="35"/>
  <c r="P339" i="35" s="1"/>
  <c r="Q339" i="35" s="1"/>
  <c r="I341" i="35"/>
  <c r="J341" i="35" s="1"/>
  <c r="O312" i="35"/>
  <c r="P312" i="35" s="1"/>
  <c r="Q312" i="35" s="1"/>
  <c r="I336" i="35"/>
  <c r="J336" i="35" s="1"/>
  <c r="K336" i="35" s="1"/>
  <c r="F325" i="35"/>
  <c r="G325" i="35" s="1"/>
  <c r="H325" i="35" s="1"/>
  <c r="C60" i="35"/>
  <c r="D60" i="35" s="1"/>
  <c r="L51" i="35"/>
  <c r="M51" i="35" s="1"/>
  <c r="N51" i="35" s="1"/>
  <c r="L54" i="35"/>
  <c r="M54" i="35" s="1"/>
  <c r="N54" i="35" s="1"/>
  <c r="I46" i="35"/>
  <c r="J46" i="35" s="1"/>
  <c r="K46" i="35" s="1"/>
  <c r="R339" i="35"/>
  <c r="S339" i="35" s="1"/>
  <c r="T339" i="35" s="1"/>
  <c r="I62" i="35"/>
  <c r="J62" i="35" s="1"/>
  <c r="K62" i="35" s="1"/>
  <c r="F313" i="35"/>
  <c r="G313" i="35" s="1"/>
  <c r="H313" i="35" s="1"/>
  <c r="L329" i="35"/>
  <c r="M329" i="35" s="1"/>
  <c r="N329" i="35" s="1"/>
  <c r="O315" i="35"/>
  <c r="P315" i="35" s="1"/>
  <c r="Q315" i="35" s="1"/>
  <c r="O329" i="35"/>
  <c r="P329" i="35" s="1"/>
  <c r="Q329" i="35" s="1"/>
  <c r="C334" i="35"/>
  <c r="D334" i="35" s="1"/>
  <c r="F336" i="35"/>
  <c r="G336" i="35" s="1"/>
  <c r="H336" i="35" s="1"/>
  <c r="I338" i="35"/>
  <c r="J338" i="35" s="1"/>
  <c r="K338" i="35" s="1"/>
  <c r="C317" i="35"/>
  <c r="D317" i="35" s="1"/>
  <c r="C325" i="35"/>
  <c r="D325" i="35" s="1"/>
  <c r="R340" i="35"/>
  <c r="S340" i="35" s="1"/>
  <c r="T340" i="35" s="1"/>
  <c r="F331" i="35"/>
  <c r="G331" i="35" s="1"/>
  <c r="H331" i="35" s="1"/>
  <c r="L69" i="35"/>
  <c r="M69" i="35" s="1"/>
  <c r="N69" i="35" s="1"/>
  <c r="L66" i="35"/>
  <c r="M66" i="35" s="1"/>
  <c r="N66" i="35" s="1"/>
  <c r="I68" i="35"/>
  <c r="J68" i="35" s="1"/>
  <c r="K68" i="35" s="1"/>
  <c r="L67" i="35"/>
  <c r="M67" i="35" s="1"/>
  <c r="N67" i="35" s="1"/>
  <c r="L62" i="35"/>
  <c r="M62" i="35" s="1"/>
  <c r="N62" i="35" s="1"/>
  <c r="F68" i="35"/>
  <c r="G68" i="35" s="1"/>
  <c r="H68" i="35" s="1"/>
  <c r="I70" i="35"/>
  <c r="J70" i="35" s="1"/>
  <c r="C58" i="35"/>
  <c r="D58" i="35" s="1"/>
  <c r="L56" i="35"/>
  <c r="M56" i="35" s="1"/>
  <c r="N56" i="35" s="1"/>
  <c r="C49" i="35"/>
  <c r="D49" i="35" s="1"/>
  <c r="L53" i="35"/>
  <c r="M53" i="35" s="1"/>
  <c r="N53" i="35" s="1"/>
  <c r="O47" i="35"/>
  <c r="P47" i="35" s="1"/>
  <c r="Q47" i="35" s="1"/>
  <c r="F55" i="35"/>
  <c r="G55" i="35" s="1"/>
  <c r="C55" i="35"/>
  <c r="D55" i="35" s="1"/>
  <c r="Z55" i="35" s="1"/>
  <c r="C46" i="35"/>
  <c r="D46" i="35" s="1"/>
  <c r="R43" i="35"/>
  <c r="S43" i="35" s="1"/>
  <c r="T43" i="35" s="1"/>
  <c r="L46" i="35"/>
  <c r="M46" i="35" s="1"/>
  <c r="N46" i="35" s="1"/>
  <c r="I41" i="35"/>
  <c r="J41" i="35" s="1"/>
  <c r="K41" i="35" s="1"/>
  <c r="L312" i="35"/>
  <c r="M312" i="35" s="1"/>
  <c r="N312" i="35" s="1"/>
  <c r="R338" i="35"/>
  <c r="S338" i="35" s="1"/>
  <c r="T338" i="35" s="1"/>
  <c r="O327" i="35"/>
  <c r="P327" i="35" s="1"/>
  <c r="Q327" i="35" s="1"/>
  <c r="O324" i="35"/>
  <c r="P324" i="35" s="1"/>
  <c r="Q324" i="35" s="1"/>
  <c r="O330" i="35"/>
  <c r="P330" i="35" s="1"/>
  <c r="Q330" i="35" s="1"/>
  <c r="O320" i="35"/>
  <c r="P320" i="35" s="1"/>
  <c r="Q320" i="35" s="1"/>
  <c r="L332" i="35"/>
  <c r="M332" i="35" s="1"/>
  <c r="N332" i="35" s="1"/>
  <c r="I321" i="35"/>
  <c r="J321" i="35" s="1"/>
  <c r="K321" i="35" s="1"/>
  <c r="F337" i="35"/>
  <c r="G337" i="35" s="1"/>
  <c r="H337" i="35" s="1"/>
  <c r="C313" i="35"/>
  <c r="D313" i="35" s="1"/>
  <c r="R320" i="35"/>
  <c r="S320" i="35" s="1"/>
  <c r="T320" i="35" s="1"/>
  <c r="O326" i="35"/>
  <c r="P326" i="35" s="1"/>
  <c r="O337" i="35"/>
  <c r="P337" i="35" s="1"/>
  <c r="Q337" i="35" s="1"/>
  <c r="F318" i="35"/>
  <c r="G318" i="35" s="1"/>
  <c r="H318" i="35" s="1"/>
  <c r="F335" i="35"/>
  <c r="G335" i="35" s="1"/>
  <c r="H335" i="35" s="1"/>
  <c r="L60" i="35"/>
  <c r="M60" i="35" s="1"/>
  <c r="N60" i="35" s="1"/>
  <c r="F59" i="35"/>
  <c r="G59" i="35" s="1"/>
  <c r="H59" i="35" s="1"/>
  <c r="R67" i="35"/>
  <c r="S67" i="35" s="1"/>
  <c r="T67" i="35" s="1"/>
  <c r="R62" i="35"/>
  <c r="S62" i="35" s="1"/>
  <c r="T62" i="35" s="1"/>
  <c r="F65" i="35"/>
  <c r="G65" i="35" s="1"/>
  <c r="H65" i="35" s="1"/>
  <c r="F70" i="35"/>
  <c r="G70" i="35" s="1"/>
  <c r="I52" i="35"/>
  <c r="J52" i="35" s="1"/>
  <c r="K52" i="35" s="1"/>
  <c r="I49" i="35"/>
  <c r="J49" i="35" s="1"/>
  <c r="K49" i="35" s="1"/>
  <c r="C57" i="35"/>
  <c r="D57" i="35" s="1"/>
  <c r="C47" i="35"/>
  <c r="D47" i="35" s="1"/>
  <c r="R55" i="35"/>
  <c r="S55" i="35" s="1"/>
  <c r="T55" i="35" s="1"/>
  <c r="L58" i="35"/>
  <c r="M58" i="35" s="1"/>
  <c r="N58" i="35" s="1"/>
  <c r="C42" i="35"/>
  <c r="D42" i="35" s="1"/>
  <c r="L42" i="35"/>
  <c r="M42" i="35" s="1"/>
  <c r="N42" i="35" s="1"/>
  <c r="L43" i="35"/>
  <c r="M43" i="35" s="1"/>
  <c r="N43" i="35" s="1"/>
  <c r="F41" i="35"/>
  <c r="G41" i="35" s="1"/>
  <c r="H41" i="35" s="1"/>
  <c r="L47" i="35"/>
  <c r="M47" i="35" s="1"/>
  <c r="N47" i="35" s="1"/>
  <c r="L314" i="35"/>
  <c r="M314" i="35" s="1"/>
  <c r="N314" i="35" s="1"/>
  <c r="C335" i="35"/>
  <c r="D335" i="35" s="1"/>
  <c r="I327" i="35"/>
  <c r="J327" i="35" s="1"/>
  <c r="K327" i="35" s="1"/>
  <c r="L330" i="35"/>
  <c r="M330" i="35" s="1"/>
  <c r="N330" i="35" s="1"/>
  <c r="O323" i="35"/>
  <c r="P323" i="35" s="1"/>
  <c r="Q323" i="35" s="1"/>
  <c r="L333" i="35"/>
  <c r="M333" i="35" s="1"/>
  <c r="N333" i="35" s="1"/>
  <c r="C321" i="35"/>
  <c r="D321" i="35" s="1"/>
  <c r="I337" i="35"/>
  <c r="J337" i="35" s="1"/>
  <c r="K337" i="35" s="1"/>
  <c r="R313" i="35"/>
  <c r="S313" i="35" s="1"/>
  <c r="T313" i="35" s="1"/>
  <c r="F326" i="35"/>
  <c r="G326" i="35" s="1"/>
  <c r="O340" i="35"/>
  <c r="P340" i="35" s="1"/>
  <c r="Q340" i="35" s="1"/>
  <c r="F322" i="35"/>
  <c r="G322" i="35" s="1"/>
  <c r="H322" i="35" s="1"/>
  <c r="F341" i="35"/>
  <c r="G341" i="35" s="1"/>
  <c r="C66" i="35"/>
  <c r="D66" i="35" s="1"/>
  <c r="C61" i="35"/>
  <c r="D61" i="35" s="1"/>
  <c r="O59" i="35"/>
  <c r="P59" i="35" s="1"/>
  <c r="Q59" i="35" s="1"/>
  <c r="R59" i="35"/>
  <c r="S59" i="35" s="1"/>
  <c r="T59" i="35" s="1"/>
  <c r="C64" i="35"/>
  <c r="D64" i="35" s="1"/>
  <c r="I66" i="35"/>
  <c r="J66" i="35" s="1"/>
  <c r="K66" i="35" s="1"/>
  <c r="L52" i="35"/>
  <c r="M52" i="35" s="1"/>
  <c r="N52" i="35" s="1"/>
  <c r="I58" i="35"/>
  <c r="J58" i="35" s="1"/>
  <c r="K58" i="35" s="1"/>
  <c r="I47" i="35"/>
  <c r="J47" i="35" s="1"/>
  <c r="K47" i="35" s="1"/>
  <c r="R49" i="35"/>
  <c r="S49" i="35" s="1"/>
  <c r="T49" i="35" s="1"/>
  <c r="L49" i="35"/>
  <c r="M49" i="35" s="1"/>
  <c r="N49" i="35" s="1"/>
  <c r="I57" i="35"/>
  <c r="J57" i="35" s="1"/>
  <c r="K57" i="35" s="1"/>
  <c r="I51" i="35"/>
  <c r="J51" i="35" s="1"/>
  <c r="K51" i="35" s="1"/>
  <c r="F52" i="35"/>
  <c r="G52" i="35" s="1"/>
  <c r="H52" i="35" s="1"/>
  <c r="F50" i="35"/>
  <c r="G50" i="35" s="1"/>
  <c r="H50" i="35" s="1"/>
  <c r="F44" i="35"/>
  <c r="G44" i="35" s="1"/>
  <c r="H44" i="35" s="1"/>
  <c r="F45" i="35"/>
  <c r="G45" i="35" s="1"/>
  <c r="H45" i="35" s="1"/>
  <c r="R41" i="35"/>
  <c r="S41" i="35" s="1"/>
  <c r="T41" i="35" s="1"/>
  <c r="L339" i="35"/>
  <c r="M339" i="35" s="1"/>
  <c r="N339" i="35" s="1"/>
  <c r="L328" i="35"/>
  <c r="M328" i="35" s="1"/>
  <c r="N328" i="35" s="1"/>
  <c r="O334" i="35"/>
  <c r="P334" i="35" s="1"/>
  <c r="Q334" i="35" s="1"/>
  <c r="L338" i="35"/>
  <c r="M338" i="35" s="1"/>
  <c r="N338" i="35" s="1"/>
  <c r="O317" i="35"/>
  <c r="P317" i="35" s="1"/>
  <c r="Q317" i="35" s="1"/>
  <c r="I326" i="35"/>
  <c r="J326" i="35" s="1"/>
  <c r="I340" i="35"/>
  <c r="J340" i="35" s="1"/>
  <c r="K340" i="35" s="1"/>
  <c r="F327" i="35"/>
  <c r="G327" i="35" s="1"/>
  <c r="H327" i="35" s="1"/>
  <c r="C69" i="35"/>
  <c r="D69" i="35" s="1"/>
  <c r="O66" i="35"/>
  <c r="P66" i="35" s="1"/>
  <c r="Q66" i="35" s="1"/>
  <c r="I67" i="35"/>
  <c r="J67" i="35" s="1"/>
  <c r="K67" i="35" s="1"/>
  <c r="O62" i="35"/>
  <c r="P62" i="35" s="1"/>
  <c r="Q62" i="35" s="1"/>
  <c r="R64" i="35"/>
  <c r="S64" i="35" s="1"/>
  <c r="T64" i="35" s="1"/>
  <c r="O68" i="35"/>
  <c r="P68" i="35" s="1"/>
  <c r="Q68" i="35" s="1"/>
  <c r="O56" i="35"/>
  <c r="P56" i="35" s="1"/>
  <c r="Q56" i="35" s="1"/>
  <c r="C54" i="35"/>
  <c r="D54" i="35" s="1"/>
  <c r="I53" i="35"/>
  <c r="J53" i="35" s="1"/>
  <c r="K53" i="35" s="1"/>
  <c r="F53" i="35"/>
  <c r="G53" i="35" s="1"/>
  <c r="H53" i="35" s="1"/>
  <c r="L57" i="35"/>
  <c r="M57" i="35" s="1"/>
  <c r="N57" i="35" s="1"/>
  <c r="C51" i="35"/>
  <c r="D51" i="35" s="1"/>
  <c r="F58" i="35"/>
  <c r="G58" i="35" s="1"/>
  <c r="H58" i="35" s="1"/>
  <c r="F43" i="35"/>
  <c r="G43" i="35" s="1"/>
  <c r="H43" i="35" s="1"/>
  <c r="R44" i="35"/>
  <c r="S44" i="35" s="1"/>
  <c r="T44" i="35" s="1"/>
  <c r="D101" i="40"/>
  <c r="D126" i="40"/>
  <c r="D86" i="40"/>
  <c r="D167" i="40"/>
  <c r="D147" i="40"/>
  <c r="D127" i="40"/>
  <c r="D103" i="40"/>
  <c r="D83" i="40"/>
  <c r="D133" i="40"/>
  <c r="D109" i="40"/>
  <c r="D89" i="40"/>
  <c r="D309" i="40"/>
  <c r="D293" i="40"/>
  <c r="D277" i="40"/>
  <c r="D251" i="40"/>
  <c r="D228" i="40"/>
  <c r="D211" i="40"/>
  <c r="D306" i="40"/>
  <c r="D278" i="40"/>
  <c r="D225" i="40"/>
  <c r="D120" i="40"/>
  <c r="D307" i="40"/>
  <c r="D291" i="40"/>
  <c r="D275" i="40"/>
  <c r="D257" i="40"/>
  <c r="D229" i="40"/>
  <c r="D189" i="40"/>
  <c r="D154" i="40"/>
  <c r="D114" i="40"/>
  <c r="D209" i="40"/>
  <c r="D152" i="40"/>
  <c r="D294" i="40"/>
  <c r="D247" i="40"/>
  <c r="D220" i="40"/>
  <c r="D92" i="40"/>
  <c r="D308" i="40"/>
  <c r="D288" i="40"/>
  <c r="D262" i="40"/>
  <c r="D237" i="40"/>
  <c r="D200" i="40"/>
  <c r="D156" i="40"/>
  <c r="D122" i="40"/>
  <c r="D252" i="40"/>
  <c r="D231" i="40"/>
  <c r="D201" i="40"/>
  <c r="D181" i="40"/>
  <c r="D112" i="40"/>
  <c r="D230" i="40"/>
  <c r="D210" i="40"/>
  <c r="D185" i="40"/>
  <c r="D160" i="40"/>
  <c r="D118" i="40"/>
  <c r="D183" i="40"/>
  <c r="D163" i="40"/>
  <c r="D143" i="40"/>
  <c r="D119" i="40"/>
  <c r="D99" i="40"/>
  <c r="D79" i="40"/>
  <c r="D125" i="40"/>
  <c r="D105" i="40"/>
  <c r="D85" i="40"/>
  <c r="D90" i="40"/>
  <c r="D184" i="40"/>
  <c r="D149" i="40"/>
  <c r="D302" i="40"/>
  <c r="D266" i="40"/>
  <c r="D238" i="40"/>
  <c r="D180" i="40"/>
  <c r="D96" i="40"/>
  <c r="D316" i="40"/>
  <c r="D300" i="40"/>
  <c r="D284" i="40"/>
  <c r="D268" i="40"/>
  <c r="D246" i="40"/>
  <c r="D212" i="40"/>
  <c r="D195" i="40"/>
  <c r="D166" i="40"/>
  <c r="D136" i="40"/>
  <c r="D264" i="40"/>
  <c r="D248" i="40"/>
  <c r="D233" i="40"/>
  <c r="D215" i="40"/>
  <c r="D192" i="40"/>
  <c r="D174" i="40"/>
  <c r="D116" i="40"/>
  <c r="D80" i="40"/>
  <c r="D222" i="40"/>
  <c r="D206" i="40"/>
  <c r="D190" i="40"/>
  <c r="D169" i="40"/>
  <c r="D142" i="40"/>
  <c r="D110" i="40"/>
  <c r="D187" i="40"/>
  <c r="D171" i="40"/>
  <c r="D155" i="40"/>
  <c r="D139" i="40"/>
  <c r="D123" i="40"/>
  <c r="D107" i="40"/>
  <c r="D91" i="40"/>
  <c r="D145" i="40"/>
  <c r="D129" i="40"/>
  <c r="D113" i="40"/>
  <c r="D97" i="40"/>
  <c r="C75" i="30"/>
  <c r="C74" i="30"/>
  <c r="D93" i="42"/>
  <c r="D97" i="42"/>
  <c r="D101" i="42"/>
  <c r="D105" i="42"/>
  <c r="D109" i="42"/>
  <c r="D113" i="42"/>
  <c r="D117" i="42"/>
  <c r="D121" i="42"/>
  <c r="D125" i="42"/>
  <c r="D129" i="42"/>
  <c r="D133" i="42"/>
  <c r="D137" i="42"/>
  <c r="D141" i="42"/>
  <c r="D145" i="42"/>
  <c r="D149" i="42"/>
  <c r="D153" i="42"/>
  <c r="D157" i="42"/>
  <c r="D161" i="42"/>
  <c r="D165" i="42"/>
  <c r="D169" i="42"/>
  <c r="D173" i="42"/>
  <c r="D177" i="42"/>
  <c r="D181" i="42"/>
  <c r="D185" i="42"/>
  <c r="D189" i="42"/>
  <c r="D193" i="42"/>
  <c r="D197" i="42"/>
  <c r="D201" i="42"/>
  <c r="D205" i="42"/>
  <c r="D209" i="42"/>
  <c r="D213" i="42"/>
  <c r="D217" i="42"/>
  <c r="D221" i="42"/>
  <c r="D225" i="42"/>
  <c r="D229" i="42"/>
  <c r="D233" i="42"/>
  <c r="D237" i="42"/>
  <c r="D241" i="42"/>
  <c r="D245" i="42"/>
  <c r="D249" i="42"/>
  <c r="D253" i="42"/>
  <c r="D257" i="42"/>
  <c r="D261" i="42"/>
  <c r="D265" i="42"/>
  <c r="D269" i="42"/>
  <c r="D273" i="42"/>
  <c r="D277" i="42"/>
  <c r="D281" i="42"/>
  <c r="D285" i="42"/>
  <c r="D289" i="42"/>
  <c r="D293" i="42"/>
  <c r="D297" i="42"/>
  <c r="D301" i="42"/>
  <c r="D305" i="42"/>
  <c r="D309" i="42"/>
  <c r="D313" i="42"/>
  <c r="D317" i="42"/>
  <c r="D321" i="42"/>
  <c r="D325" i="42"/>
  <c r="D329" i="42"/>
  <c r="D333" i="42"/>
  <c r="D94" i="42"/>
  <c r="D98" i="42"/>
  <c r="D102" i="42"/>
  <c r="D106" i="42"/>
  <c r="D110" i="42"/>
  <c r="D114" i="42"/>
  <c r="D118" i="42"/>
  <c r="D122" i="42"/>
  <c r="D126" i="42"/>
  <c r="D130" i="42"/>
  <c r="D134" i="42"/>
  <c r="D138" i="42"/>
  <c r="D142" i="42"/>
  <c r="D146" i="42"/>
  <c r="D150" i="42"/>
  <c r="D154" i="42"/>
  <c r="D158" i="42"/>
  <c r="D162" i="42"/>
  <c r="D166" i="42"/>
  <c r="D170" i="42"/>
  <c r="D174" i="42"/>
  <c r="D178" i="42"/>
  <c r="D182" i="42"/>
  <c r="D186" i="42"/>
  <c r="D95" i="42"/>
  <c r="D103" i="42"/>
  <c r="D111" i="42"/>
  <c r="D119" i="42"/>
  <c r="D127" i="42"/>
  <c r="D135" i="42"/>
  <c r="D143" i="42"/>
  <c r="D151" i="42"/>
  <c r="D159" i="42"/>
  <c r="D167" i="42"/>
  <c r="D175" i="42"/>
  <c r="D183" i="42"/>
  <c r="D190" i="42"/>
  <c r="D195" i="42"/>
  <c r="D200" i="42"/>
  <c r="D206" i="42"/>
  <c r="D211" i="42"/>
  <c r="D216" i="42"/>
  <c r="D222" i="42"/>
  <c r="D227" i="42"/>
  <c r="D232" i="42"/>
  <c r="D238" i="42"/>
  <c r="D243" i="42"/>
  <c r="D248" i="42"/>
  <c r="D254" i="42"/>
  <c r="D259" i="42"/>
  <c r="D264" i="42"/>
  <c r="D270" i="42"/>
  <c r="D275" i="42"/>
  <c r="D280" i="42"/>
  <c r="D286" i="42"/>
  <c r="D291" i="42"/>
  <c r="D296" i="42"/>
  <c r="D302" i="42"/>
  <c r="D307" i="42"/>
  <c r="D312" i="42"/>
  <c r="D318" i="42"/>
  <c r="D323" i="42"/>
  <c r="D328" i="42"/>
  <c r="D96" i="42"/>
  <c r="D104" i="42"/>
  <c r="D112" i="42"/>
  <c r="D120" i="42"/>
  <c r="D128" i="42"/>
  <c r="D136" i="42"/>
  <c r="D144" i="42"/>
  <c r="D152" i="42"/>
  <c r="D160" i="42"/>
  <c r="D168" i="42"/>
  <c r="D176" i="42"/>
  <c r="D184" i="42"/>
  <c r="D191" i="42"/>
  <c r="D196" i="42"/>
  <c r="D202" i="42"/>
  <c r="D207" i="42"/>
  <c r="D212" i="42"/>
  <c r="D218" i="42"/>
  <c r="D223" i="42"/>
  <c r="D228" i="42"/>
  <c r="D234" i="42"/>
  <c r="D239" i="42"/>
  <c r="D244" i="42"/>
  <c r="D250" i="42"/>
  <c r="D255" i="42"/>
  <c r="D260" i="42"/>
  <c r="D266" i="42"/>
  <c r="D271" i="42"/>
  <c r="D276" i="42"/>
  <c r="D282" i="42"/>
  <c r="D287" i="42"/>
  <c r="D292" i="42"/>
  <c r="D298" i="42"/>
  <c r="D303" i="42"/>
  <c r="D308" i="42"/>
  <c r="D314" i="42"/>
  <c r="D319" i="42"/>
  <c r="D324" i="42"/>
  <c r="D330" i="42"/>
  <c r="D99" i="42"/>
  <c r="D107" i="42"/>
  <c r="D115" i="42"/>
  <c r="D123" i="42"/>
  <c r="D131" i="42"/>
  <c r="D139" i="42"/>
  <c r="D147" i="42"/>
  <c r="D155" i="42"/>
  <c r="D163" i="42"/>
  <c r="D171" i="42"/>
  <c r="D179" i="42"/>
  <c r="D187" i="42"/>
  <c r="D192" i="42"/>
  <c r="D198" i="42"/>
  <c r="D203" i="42"/>
  <c r="D208" i="42"/>
  <c r="D214" i="42"/>
  <c r="D219" i="42"/>
  <c r="D224" i="42"/>
  <c r="D230" i="42"/>
  <c r="D235" i="42"/>
  <c r="D240" i="42"/>
  <c r="D246" i="42"/>
  <c r="D251" i="42"/>
  <c r="D256" i="42"/>
  <c r="D262" i="42"/>
  <c r="D267" i="42"/>
  <c r="D272" i="42"/>
  <c r="D278" i="42"/>
  <c r="D283" i="42"/>
  <c r="D288" i="42"/>
  <c r="D294" i="42"/>
  <c r="D299" i="42"/>
  <c r="D304" i="42"/>
  <c r="D310" i="42"/>
  <c r="D315" i="42"/>
  <c r="D320" i="42"/>
  <c r="D326" i="42"/>
  <c r="D331" i="42"/>
  <c r="D100" i="42"/>
  <c r="D108" i="42"/>
  <c r="D116" i="42"/>
  <c r="D124" i="42"/>
  <c r="D132" i="42"/>
  <c r="D140" i="42"/>
  <c r="D148" i="42"/>
  <c r="D156" i="42"/>
  <c r="D164" i="42"/>
  <c r="D172" i="42"/>
  <c r="D180" i="42"/>
  <c r="D188" i="42"/>
  <c r="D194" i="42"/>
  <c r="D199" i="42"/>
  <c r="D204" i="42"/>
  <c r="D210" i="42"/>
  <c r="D215" i="42"/>
  <c r="D220" i="42"/>
  <c r="D226" i="42"/>
  <c r="D231" i="42"/>
  <c r="D236" i="42"/>
  <c r="D242" i="42"/>
  <c r="D247" i="42"/>
  <c r="D252" i="42"/>
  <c r="D258" i="42"/>
  <c r="D268" i="42"/>
  <c r="D274" i="42"/>
  <c r="D279" i="42"/>
  <c r="D284" i="42"/>
  <c r="D290" i="42"/>
  <c r="D295" i="42"/>
  <c r="D300" i="42"/>
  <c r="D306" i="42"/>
  <c r="D311" i="42"/>
  <c r="D316" i="42"/>
  <c r="D322" i="42"/>
  <c r="D327" i="42"/>
  <c r="D263" i="42"/>
  <c r="D332" i="42"/>
  <c r="C4" i="23"/>
  <c r="H426" i="23" s="1"/>
  <c r="B160" i="23"/>
  <c r="B163" i="23" s="1"/>
  <c r="I18" i="8"/>
  <c r="B88" i="23"/>
  <c r="C105" i="23" s="1"/>
  <c r="J16" i="8"/>
  <c r="L16" i="8" s="1"/>
  <c r="M16" i="8" s="1"/>
  <c r="N16" i="8" s="1"/>
  <c r="O18" i="8"/>
  <c r="J20" i="8"/>
  <c r="L20" i="8" s="1"/>
  <c r="M20" i="8" s="1"/>
  <c r="N20" i="8" s="1"/>
  <c r="B412" i="23"/>
  <c r="C432" i="23" s="1"/>
  <c r="B413" i="23"/>
  <c r="O25" i="8"/>
  <c r="I25" i="8"/>
  <c r="J21" i="8"/>
  <c r="L21" i="8" s="1"/>
  <c r="M21" i="8" s="1"/>
  <c r="N21" i="8" s="1"/>
  <c r="I21" i="8"/>
  <c r="V191" i="35"/>
  <c r="V195" i="35"/>
  <c r="V194" i="35"/>
  <c r="V193" i="35"/>
  <c r="V192" i="35"/>
  <c r="I20" i="8"/>
  <c r="B376" i="23"/>
  <c r="C398" i="23" s="1"/>
  <c r="H15" i="8"/>
  <c r="J15" i="8" s="1"/>
  <c r="L15" i="8" s="1"/>
  <c r="M15" i="8" s="1"/>
  <c r="N15" i="8" s="1"/>
  <c r="J22" i="8"/>
  <c r="L22" i="8" s="1"/>
  <c r="M22" i="8" s="1"/>
  <c r="N22" i="8" s="1"/>
  <c r="B272" i="23"/>
  <c r="B271" i="23"/>
  <c r="D268" i="23"/>
  <c r="D269" i="23" s="1"/>
  <c r="C252" i="23"/>
  <c r="C247" i="23"/>
  <c r="C250" i="23"/>
  <c r="C243" i="23"/>
  <c r="C257" i="23"/>
  <c r="C262" i="23"/>
  <c r="C259" i="23"/>
  <c r="C240" i="23"/>
  <c r="C242" i="23"/>
  <c r="B235" i="23"/>
  <c r="C254" i="23"/>
  <c r="B236" i="23"/>
  <c r="C253" i="23"/>
  <c r="C255" i="23"/>
  <c r="C260" i="23"/>
  <c r="C251" i="23"/>
  <c r="C245" i="23"/>
  <c r="C248" i="23"/>
  <c r="D232" i="23"/>
  <c r="D233" i="23" s="1"/>
  <c r="C239" i="23"/>
  <c r="C249" i="23"/>
  <c r="C261" i="23"/>
  <c r="C246" i="23"/>
  <c r="C244" i="23"/>
  <c r="C241" i="23"/>
  <c r="C258" i="23"/>
  <c r="C256" i="23"/>
  <c r="B304" i="23"/>
  <c r="C328" i="23" s="1"/>
  <c r="J24" i="8"/>
  <c r="L24" i="8" s="1"/>
  <c r="M24" i="8" s="1"/>
  <c r="N24" i="8" s="1"/>
  <c r="B377" i="23" s="1"/>
  <c r="H23" i="8"/>
  <c r="J23" i="8" s="1"/>
  <c r="L23" i="8" s="1"/>
  <c r="M23" i="8" s="1"/>
  <c r="N23" i="8" s="1"/>
  <c r="J19" i="8"/>
  <c r="L19" i="8" s="1"/>
  <c r="M19" i="8" s="1"/>
  <c r="N19" i="8" s="1"/>
  <c r="B196" i="23"/>
  <c r="I19" i="8"/>
  <c r="B17" i="23"/>
  <c r="O14" i="8"/>
  <c r="O17" i="8"/>
  <c r="B125" i="23"/>
  <c r="I14" i="8"/>
  <c r="B16" i="23"/>
  <c r="I17" i="8"/>
  <c r="B124" i="23"/>
  <c r="K26" i="8"/>
  <c r="K10" i="35" l="1"/>
  <c r="V12" i="35" s="1"/>
  <c r="W12" i="35"/>
  <c r="Q356" i="35"/>
  <c r="V360" i="35" s="1"/>
  <c r="AT360" i="35"/>
  <c r="H356" i="35"/>
  <c r="V357" i="35" s="1"/>
  <c r="AT357" i="35"/>
  <c r="X25" i="35"/>
  <c r="E25" i="35"/>
  <c r="V25" i="35" s="1"/>
  <c r="X27" i="35"/>
  <c r="K25" i="35"/>
  <c r="V27" i="35" s="1"/>
  <c r="Q10" i="35"/>
  <c r="V14" i="35" s="1"/>
  <c r="W14" i="35"/>
  <c r="Q371" i="35"/>
  <c r="V375" i="35" s="1"/>
  <c r="AU375" i="35"/>
  <c r="N356" i="35"/>
  <c r="V359" i="35" s="1"/>
  <c r="AT359" i="35"/>
  <c r="W11" i="35"/>
  <c r="H10" i="35"/>
  <c r="V11" i="35" s="1"/>
  <c r="H371" i="35"/>
  <c r="V372" i="35" s="1"/>
  <c r="AU372" i="35"/>
  <c r="Q25" i="35"/>
  <c r="V29" i="35" s="1"/>
  <c r="X29" i="35"/>
  <c r="H25" i="35"/>
  <c r="V26" i="35" s="1"/>
  <c r="X26" i="35"/>
  <c r="K371" i="35"/>
  <c r="V373" i="35" s="1"/>
  <c r="AU373" i="35"/>
  <c r="K356" i="35"/>
  <c r="V358" i="35" s="1"/>
  <c r="AT358" i="35"/>
  <c r="AU371" i="35"/>
  <c r="E371" i="35"/>
  <c r="V371" i="35" s="1"/>
  <c r="E356" i="35"/>
  <c r="V356" i="35" s="1"/>
  <c r="AT356" i="35"/>
  <c r="E10" i="35"/>
  <c r="V10" i="35" s="1"/>
  <c r="W10" i="35"/>
  <c r="N10" i="35"/>
  <c r="V13" i="35" s="1"/>
  <c r="W13" i="35"/>
  <c r="N25" i="35"/>
  <c r="V28" i="35" s="1"/>
  <c r="X28" i="35"/>
  <c r="N371" i="35"/>
  <c r="V374" i="35" s="1"/>
  <c r="AU374" i="35"/>
  <c r="H326" i="35"/>
  <c r="V327" i="35" s="1"/>
  <c r="AR327" i="35"/>
  <c r="Q341" i="35"/>
  <c r="V345" i="35" s="1"/>
  <c r="AS345" i="35"/>
  <c r="K341" i="35"/>
  <c r="V343" i="35" s="1"/>
  <c r="AS343" i="35"/>
  <c r="N70" i="35"/>
  <c r="V73" i="35" s="1"/>
  <c r="AA73" i="35"/>
  <c r="K326" i="35"/>
  <c r="V328" i="35" s="1"/>
  <c r="AR328" i="35"/>
  <c r="H341" i="35"/>
  <c r="V342" i="35" s="1"/>
  <c r="AS342" i="35"/>
  <c r="H70" i="35"/>
  <c r="V71" i="35" s="1"/>
  <c r="AA71" i="35"/>
  <c r="N326" i="35"/>
  <c r="V329" i="35" s="1"/>
  <c r="AR329" i="35"/>
  <c r="Q326" i="35"/>
  <c r="V330" i="35" s="1"/>
  <c r="AR330" i="35"/>
  <c r="K55" i="35"/>
  <c r="V57" i="35" s="1"/>
  <c r="Z57" i="35"/>
  <c r="Q70" i="35"/>
  <c r="V74" i="35" s="1"/>
  <c r="AA74" i="35"/>
  <c r="K70" i="35"/>
  <c r="V72" i="35" s="1"/>
  <c r="AA72" i="35"/>
  <c r="Q55" i="35"/>
  <c r="V59" i="35" s="1"/>
  <c r="Z59" i="35"/>
  <c r="H55" i="35"/>
  <c r="V56" i="35" s="1"/>
  <c r="Z56" i="35"/>
  <c r="N341" i="35"/>
  <c r="V344" i="35" s="1"/>
  <c r="AS344" i="35"/>
  <c r="N55" i="35"/>
  <c r="V58" i="35" s="1"/>
  <c r="Z58" i="35"/>
  <c r="E64" i="35"/>
  <c r="E66" i="35"/>
  <c r="E335" i="35"/>
  <c r="E313" i="35"/>
  <c r="E58" i="35"/>
  <c r="E60" i="35"/>
  <c r="E336" i="35"/>
  <c r="E67" i="35"/>
  <c r="E340" i="35"/>
  <c r="E337" i="35"/>
  <c r="E341" i="35"/>
  <c r="V341" i="35" s="1"/>
  <c r="E59" i="35"/>
  <c r="E47" i="35"/>
  <c r="E46" i="35"/>
  <c r="E322" i="35"/>
  <c r="E316" i="35"/>
  <c r="E44" i="35"/>
  <c r="E56" i="35"/>
  <c r="E332" i="35"/>
  <c r="E330" i="35"/>
  <c r="E327" i="35"/>
  <c r="E45" i="35"/>
  <c r="E62" i="35"/>
  <c r="E50" i="35"/>
  <c r="E70" i="35"/>
  <c r="V70" i="35" s="1"/>
  <c r="E318" i="35"/>
  <c r="E69" i="35"/>
  <c r="E42" i="35"/>
  <c r="E57" i="35"/>
  <c r="E55" i="35"/>
  <c r="V55" i="35" s="1"/>
  <c r="E49" i="35"/>
  <c r="E325" i="35"/>
  <c r="E334" i="35"/>
  <c r="E333" i="35"/>
  <c r="E329" i="35"/>
  <c r="E52" i="35"/>
  <c r="E339" i="35"/>
  <c r="E43" i="35"/>
  <c r="E63" i="35"/>
  <c r="E319" i="35"/>
  <c r="E314" i="35"/>
  <c r="E312" i="35"/>
  <c r="E48" i="35"/>
  <c r="E331" i="35"/>
  <c r="E320" i="35"/>
  <c r="E51" i="35"/>
  <c r="E54" i="35"/>
  <c r="E61" i="35"/>
  <c r="E321" i="35"/>
  <c r="E317" i="35"/>
  <c r="E338" i="35"/>
  <c r="E328" i="35"/>
  <c r="E53" i="35"/>
  <c r="E326" i="35"/>
  <c r="V326" i="35" s="1"/>
  <c r="E41" i="35"/>
  <c r="E68" i="35"/>
  <c r="E323" i="35"/>
  <c r="E315" i="35"/>
  <c r="E65" i="35"/>
  <c r="E324" i="35"/>
  <c r="H45" i="23"/>
  <c r="N45" i="23" s="1"/>
  <c r="H32" i="23"/>
  <c r="I32" i="23" s="1"/>
  <c r="H33" i="23"/>
  <c r="N33" i="23" s="1"/>
  <c r="H37" i="23"/>
  <c r="N37" i="23" s="1"/>
  <c r="H41" i="23"/>
  <c r="I41" i="23" s="1"/>
  <c r="H38" i="23"/>
  <c r="N38" i="23" s="1"/>
  <c r="H39" i="23"/>
  <c r="I39" i="23" s="1"/>
  <c r="H36" i="23"/>
  <c r="N36" i="23" s="1"/>
  <c r="H40" i="23"/>
  <c r="I40" i="23" s="1"/>
  <c r="H34" i="23"/>
  <c r="I34" i="23" s="1"/>
  <c r="H35" i="23"/>
  <c r="I35" i="23" s="1"/>
  <c r="H260" i="23"/>
  <c r="I260" i="23" s="1"/>
  <c r="H217" i="23"/>
  <c r="N217" i="23" s="1"/>
  <c r="H321" i="23"/>
  <c r="N321" i="23" s="1"/>
  <c r="H277" i="23"/>
  <c r="I277" i="23" s="1"/>
  <c r="H152" i="23"/>
  <c r="N152" i="23" s="1"/>
  <c r="H169" i="23"/>
  <c r="N169" i="23" s="1"/>
  <c r="H135" i="23"/>
  <c r="N135" i="23" s="1"/>
  <c r="H132" i="23"/>
  <c r="N132" i="23" s="1"/>
  <c r="H80" i="23"/>
  <c r="N80" i="23" s="1"/>
  <c r="H320" i="23"/>
  <c r="I320" i="23" s="1"/>
  <c r="H356" i="23"/>
  <c r="N356" i="23" s="1"/>
  <c r="H365" i="23"/>
  <c r="N365" i="23" s="1"/>
  <c r="H185" i="23"/>
  <c r="I185" i="23" s="1"/>
  <c r="H144" i="23"/>
  <c r="I144" i="23" s="1"/>
  <c r="H96" i="23"/>
  <c r="N96" i="23" s="1"/>
  <c r="H402" i="23"/>
  <c r="N402" i="23" s="1"/>
  <c r="H399" i="23"/>
  <c r="I399" i="23" s="1"/>
  <c r="H292" i="23"/>
  <c r="I292" i="23" s="1"/>
  <c r="H138" i="23"/>
  <c r="N138" i="23" s="1"/>
  <c r="H433" i="23"/>
  <c r="N433" i="23" s="1"/>
  <c r="H44" i="23"/>
  <c r="I44" i="23" s="1"/>
  <c r="H440" i="23"/>
  <c r="I440" i="23" s="1"/>
  <c r="H278" i="23"/>
  <c r="I278" i="23" s="1"/>
  <c r="H182" i="23"/>
  <c r="I182" i="23" s="1"/>
  <c r="H43" i="23"/>
  <c r="N43" i="23" s="1"/>
  <c r="H31" i="23"/>
  <c r="I31" i="23" s="1"/>
  <c r="H385" i="23"/>
  <c r="I385" i="23" s="1"/>
  <c r="H139" i="23"/>
  <c r="I139" i="23" s="1"/>
  <c r="H61" i="23"/>
  <c r="I61" i="23" s="1"/>
  <c r="H330" i="23"/>
  <c r="N330" i="23" s="1"/>
  <c r="H186" i="23"/>
  <c r="N186" i="23" s="1"/>
  <c r="H173" i="23"/>
  <c r="N173" i="23" s="1"/>
  <c r="H188" i="23"/>
  <c r="I188" i="23" s="1"/>
  <c r="H364" i="23"/>
  <c r="I364" i="23" s="1"/>
  <c r="H69" i="23"/>
  <c r="N69" i="23" s="1"/>
  <c r="H275" i="23"/>
  <c r="I275" i="23" s="1"/>
  <c r="H387" i="23"/>
  <c r="I387" i="23" s="1"/>
  <c r="H423" i="23"/>
  <c r="N423" i="23" s="1"/>
  <c r="H361" i="23"/>
  <c r="I361" i="23" s="1"/>
  <c r="H254" i="23"/>
  <c r="I254" i="23" s="1"/>
  <c r="H211" i="23"/>
  <c r="N211" i="23" s="1"/>
  <c r="H351" i="23"/>
  <c r="N351" i="23" s="1"/>
  <c r="H239" i="23"/>
  <c r="I239" i="23" s="1"/>
  <c r="H220" i="23"/>
  <c r="N220" i="23" s="1"/>
  <c r="H42" i="23"/>
  <c r="I42" i="23" s="1"/>
  <c r="H97" i="23"/>
  <c r="N97" i="23" s="1"/>
  <c r="H391" i="23"/>
  <c r="N391" i="23" s="1"/>
  <c r="H143" i="23"/>
  <c r="I143" i="23" s="1"/>
  <c r="H314" i="23"/>
  <c r="N314" i="23" s="1"/>
  <c r="H401" i="23"/>
  <c r="I401" i="23" s="1"/>
  <c r="H319" i="23"/>
  <c r="N319" i="23" s="1"/>
  <c r="H168" i="23"/>
  <c r="I168" i="23" s="1"/>
  <c r="H141" i="23"/>
  <c r="N141" i="23" s="1"/>
  <c r="H99" i="23"/>
  <c r="N99" i="23" s="1"/>
  <c r="H203" i="23"/>
  <c r="N203" i="23" s="1"/>
  <c r="H398" i="23"/>
  <c r="N398" i="23" s="1"/>
  <c r="H427" i="23"/>
  <c r="N427" i="23" s="1"/>
  <c r="H66" i="23"/>
  <c r="I66" i="23" s="1"/>
  <c r="H280" i="23"/>
  <c r="N280" i="23" s="1"/>
  <c r="H60" i="23"/>
  <c r="N60" i="23" s="1"/>
  <c r="H368" i="23"/>
  <c r="N368" i="23" s="1"/>
  <c r="H218" i="23"/>
  <c r="I218" i="23" s="1"/>
  <c r="H167" i="23"/>
  <c r="I167" i="23" s="1"/>
  <c r="H81" i="23"/>
  <c r="I81" i="23" s="1"/>
  <c r="H442" i="23"/>
  <c r="N442" i="23" s="1"/>
  <c r="H63" i="23"/>
  <c r="I63" i="23" s="1"/>
  <c r="H104" i="23"/>
  <c r="N104" i="23" s="1"/>
  <c r="H205" i="23"/>
  <c r="N205" i="23" s="1"/>
  <c r="H216" i="23"/>
  <c r="I216" i="23" s="1"/>
  <c r="H131" i="23"/>
  <c r="N131" i="23" s="1"/>
  <c r="H114" i="23"/>
  <c r="N114" i="23" s="1"/>
  <c r="H136" i="23"/>
  <c r="N136" i="23" s="1"/>
  <c r="H419" i="23"/>
  <c r="I419" i="23" s="1"/>
  <c r="H110" i="23"/>
  <c r="N110" i="23" s="1"/>
  <c r="H293" i="23"/>
  <c r="N293" i="23" s="1"/>
  <c r="H285" i="23"/>
  <c r="N285" i="23" s="1"/>
  <c r="H249" i="23"/>
  <c r="N249" i="23" s="1"/>
  <c r="H171" i="23"/>
  <c r="N171" i="23" s="1"/>
  <c r="H251" i="23"/>
  <c r="N251" i="23" s="1"/>
  <c r="H392" i="23"/>
  <c r="N392" i="23" s="1"/>
  <c r="H279" i="23"/>
  <c r="I279" i="23" s="1"/>
  <c r="H172" i="23"/>
  <c r="N172" i="23" s="1"/>
  <c r="H77" i="23"/>
  <c r="I77" i="23" s="1"/>
  <c r="H295" i="23"/>
  <c r="I295" i="23" s="1"/>
  <c r="H359" i="23"/>
  <c r="N359" i="23" s="1"/>
  <c r="H70" i="23"/>
  <c r="N70" i="23" s="1"/>
  <c r="H394" i="23"/>
  <c r="N394" i="23" s="1"/>
  <c r="H428" i="23"/>
  <c r="I428" i="23" s="1"/>
  <c r="H213" i="23"/>
  <c r="N213" i="23" s="1"/>
  <c r="H71" i="23"/>
  <c r="N71" i="23" s="1"/>
  <c r="H283" i="23"/>
  <c r="N283" i="23" s="1"/>
  <c r="H421" i="23"/>
  <c r="I421" i="23" s="1"/>
  <c r="H261" i="23"/>
  <c r="N261" i="23" s="1"/>
  <c r="H287" i="23"/>
  <c r="I287" i="23" s="1"/>
  <c r="H316" i="23"/>
  <c r="I316" i="23" s="1"/>
  <c r="H328" i="23"/>
  <c r="I328" i="23" s="1"/>
  <c r="H177" i="23"/>
  <c r="N177" i="23" s="1"/>
  <c r="H291" i="23"/>
  <c r="I291" i="23" s="1"/>
  <c r="H329" i="23"/>
  <c r="I329" i="23" s="1"/>
  <c r="H420" i="23"/>
  <c r="I420" i="23" s="1"/>
  <c r="H246" i="23"/>
  <c r="I246" i="23" s="1"/>
  <c r="H244" i="23"/>
  <c r="N244" i="23" s="1"/>
  <c r="H23" i="23"/>
  <c r="I23" i="23" s="1"/>
  <c r="H175" i="23"/>
  <c r="N175" i="23" s="1"/>
  <c r="H147" i="23"/>
  <c r="I147" i="23" s="1"/>
  <c r="H74" i="23"/>
  <c r="I74" i="23" s="1"/>
  <c r="H224" i="23"/>
  <c r="I224" i="23" s="1"/>
  <c r="H349" i="23"/>
  <c r="N349" i="23" s="1"/>
  <c r="H221" i="23"/>
  <c r="I221" i="23" s="1"/>
  <c r="H78" i="23"/>
  <c r="I78" i="23" s="1"/>
  <c r="H297" i="23"/>
  <c r="I297" i="23" s="1"/>
  <c r="H441" i="23"/>
  <c r="N441" i="23" s="1"/>
  <c r="H348" i="23"/>
  <c r="I348" i="23" s="1"/>
  <c r="H366" i="23"/>
  <c r="I366" i="23" s="1"/>
  <c r="H190" i="23"/>
  <c r="I190" i="23" s="1"/>
  <c r="H79" i="23"/>
  <c r="I79" i="23" s="1"/>
  <c r="H107" i="23"/>
  <c r="I107" i="23" s="1"/>
  <c r="H358" i="23"/>
  <c r="N358" i="23" s="1"/>
  <c r="H180" i="23"/>
  <c r="N180" i="23" s="1"/>
  <c r="H30" i="23"/>
  <c r="I30" i="23" s="1"/>
  <c r="H150" i="23"/>
  <c r="N150" i="23" s="1"/>
  <c r="H118" i="23"/>
  <c r="N118" i="23" s="1"/>
  <c r="H225" i="23"/>
  <c r="N225" i="23" s="1"/>
  <c r="H245" i="23"/>
  <c r="I245" i="23" s="1"/>
  <c r="H100" i="23"/>
  <c r="I100" i="23" s="1"/>
  <c r="H389" i="23"/>
  <c r="N389" i="23" s="1"/>
  <c r="H133" i="23"/>
  <c r="N133" i="23" s="1"/>
  <c r="H318" i="23"/>
  <c r="I318" i="23" s="1"/>
  <c r="H262" i="23"/>
  <c r="I262" i="23" s="1"/>
  <c r="H281" i="23"/>
  <c r="I281" i="23" s="1"/>
  <c r="H324" i="23"/>
  <c r="N324" i="23" s="1"/>
  <c r="H331" i="23"/>
  <c r="I331" i="23" s="1"/>
  <c r="H404" i="23"/>
  <c r="N404" i="23" s="1"/>
  <c r="H400" i="23"/>
  <c r="N400" i="23" s="1"/>
  <c r="H294" i="23"/>
  <c r="N294" i="23" s="1"/>
  <c r="H438" i="23"/>
  <c r="I438" i="23" s="1"/>
  <c r="H325" i="23"/>
  <c r="N325" i="23" s="1"/>
  <c r="H352" i="23"/>
  <c r="I352" i="23" s="1"/>
  <c r="H27" i="23"/>
  <c r="I27" i="23" s="1"/>
  <c r="H288" i="23"/>
  <c r="I288" i="23" s="1"/>
  <c r="H174" i="23"/>
  <c r="N174" i="23" s="1"/>
  <c r="H222" i="23"/>
  <c r="I222" i="23" s="1"/>
  <c r="H117" i="23"/>
  <c r="N117" i="23" s="1"/>
  <c r="H103" i="23"/>
  <c r="I103" i="23" s="1"/>
  <c r="H82" i="23"/>
  <c r="I82" i="23" s="1"/>
  <c r="H65" i="23"/>
  <c r="N65" i="23" s="1"/>
  <c r="H210" i="23"/>
  <c r="I210" i="23" s="1"/>
  <c r="H326" i="23"/>
  <c r="N326" i="23" s="1"/>
  <c r="H98" i="23"/>
  <c r="N98" i="23" s="1"/>
  <c r="H26" i="23"/>
  <c r="I26" i="23" s="1"/>
  <c r="H212" i="23"/>
  <c r="I212" i="23" s="1"/>
  <c r="H259" i="23"/>
  <c r="N259" i="23" s="1"/>
  <c r="H248" i="23"/>
  <c r="N248" i="23" s="1"/>
  <c r="H214" i="23"/>
  <c r="I214" i="23" s="1"/>
  <c r="H276" i="23"/>
  <c r="I276" i="23" s="1"/>
  <c r="H334" i="23"/>
  <c r="I334" i="23" s="1"/>
  <c r="H313" i="23"/>
  <c r="N313" i="23" s="1"/>
  <c r="H256" i="23"/>
  <c r="I256" i="23" s="1"/>
  <c r="H178" i="23"/>
  <c r="N178" i="23" s="1"/>
  <c r="H434" i="23"/>
  <c r="I434" i="23" s="1"/>
  <c r="H390" i="23"/>
  <c r="I390" i="23" s="1"/>
  <c r="H67" i="23"/>
  <c r="I67" i="23" s="1"/>
  <c r="H327" i="23"/>
  <c r="N327" i="23" s="1"/>
  <c r="H284" i="23"/>
  <c r="I284" i="23" s="1"/>
  <c r="H115" i="23"/>
  <c r="I115" i="23" s="1"/>
  <c r="H298" i="23"/>
  <c r="N298" i="23" s="1"/>
  <c r="H207" i="23"/>
  <c r="N207" i="23" s="1"/>
  <c r="H422" i="23"/>
  <c r="I422" i="23" s="1"/>
  <c r="H73" i="23"/>
  <c r="N73" i="23" s="1"/>
  <c r="H64" i="23"/>
  <c r="N64" i="23" s="1"/>
  <c r="H206" i="23"/>
  <c r="N206" i="23" s="1"/>
  <c r="H425" i="23"/>
  <c r="I425" i="23" s="1"/>
  <c r="H226" i="23"/>
  <c r="I226" i="23" s="1"/>
  <c r="N352" i="23"/>
  <c r="N426" i="23"/>
  <c r="I426" i="23"/>
  <c r="J439" i="23"/>
  <c r="K439" i="23" s="1"/>
  <c r="J435" i="23"/>
  <c r="K435" i="23" s="1"/>
  <c r="J431" i="23"/>
  <c r="K431" i="23" s="1"/>
  <c r="J427" i="23"/>
  <c r="K427" i="23" s="1"/>
  <c r="J423" i="23"/>
  <c r="K423" i="23" s="1"/>
  <c r="J419" i="23"/>
  <c r="K419" i="23" s="1"/>
  <c r="J403" i="23"/>
  <c r="K403" i="23" s="1"/>
  <c r="J399" i="23"/>
  <c r="K399" i="23" s="1"/>
  <c r="J395" i="23"/>
  <c r="K395" i="23" s="1"/>
  <c r="J391" i="23"/>
  <c r="K391" i="23" s="1"/>
  <c r="J387" i="23"/>
  <c r="K387" i="23" s="1"/>
  <c r="J383" i="23"/>
  <c r="K383" i="23" s="1"/>
  <c r="J367" i="23"/>
  <c r="K367" i="23" s="1"/>
  <c r="J363" i="23"/>
  <c r="K363" i="23" s="1"/>
  <c r="J359" i="23"/>
  <c r="K359" i="23" s="1"/>
  <c r="J355" i="23"/>
  <c r="K355" i="23" s="1"/>
  <c r="J351" i="23"/>
  <c r="K351" i="23" s="1"/>
  <c r="J347" i="23"/>
  <c r="K347" i="23" s="1"/>
  <c r="J331" i="23"/>
  <c r="K331" i="23" s="1"/>
  <c r="J327" i="23"/>
  <c r="K327" i="23" s="1"/>
  <c r="J323" i="23"/>
  <c r="K323" i="23" s="1"/>
  <c r="J319" i="23"/>
  <c r="K319" i="23" s="1"/>
  <c r="J315" i="23"/>
  <c r="K315" i="23" s="1"/>
  <c r="J311" i="23"/>
  <c r="K311" i="23" s="1"/>
  <c r="J295" i="23"/>
  <c r="K295" i="23" s="1"/>
  <c r="J291" i="23"/>
  <c r="K291" i="23" s="1"/>
  <c r="J287" i="23"/>
  <c r="K287" i="23" s="1"/>
  <c r="J442" i="23"/>
  <c r="K442" i="23" s="1"/>
  <c r="J438" i="23"/>
  <c r="K438" i="23" s="1"/>
  <c r="J434" i="23"/>
  <c r="K434" i="23" s="1"/>
  <c r="J430" i="23"/>
  <c r="K430" i="23" s="1"/>
  <c r="J426" i="23"/>
  <c r="K426" i="23" s="1"/>
  <c r="J422" i="23"/>
  <c r="K422" i="23" s="1"/>
  <c r="J406" i="23"/>
  <c r="K406" i="23" s="1"/>
  <c r="J402" i="23"/>
  <c r="K402" i="23" s="1"/>
  <c r="J398" i="23"/>
  <c r="K398" i="23" s="1"/>
  <c r="J394" i="23"/>
  <c r="K394" i="23" s="1"/>
  <c r="J390" i="23"/>
  <c r="K390" i="23" s="1"/>
  <c r="J386" i="23"/>
  <c r="K386" i="23" s="1"/>
  <c r="J370" i="23"/>
  <c r="K370" i="23" s="1"/>
  <c r="J366" i="23"/>
  <c r="K366" i="23" s="1"/>
  <c r="J362" i="23"/>
  <c r="K362" i="23" s="1"/>
  <c r="J358" i="23"/>
  <c r="K358" i="23" s="1"/>
  <c r="J354" i="23"/>
  <c r="K354" i="23" s="1"/>
  <c r="J350" i="23"/>
  <c r="K350" i="23" s="1"/>
  <c r="J334" i="23"/>
  <c r="K334" i="23" s="1"/>
  <c r="J330" i="23"/>
  <c r="K330" i="23" s="1"/>
  <c r="J326" i="23"/>
  <c r="K326" i="23" s="1"/>
  <c r="J322" i="23"/>
  <c r="K322" i="23" s="1"/>
  <c r="J318" i="23"/>
  <c r="K318" i="23" s="1"/>
  <c r="J314" i="23"/>
  <c r="K314" i="23" s="1"/>
  <c r="J298" i="23"/>
  <c r="K298" i="23" s="1"/>
  <c r="J294" i="23"/>
  <c r="K294" i="23" s="1"/>
  <c r="J290" i="23"/>
  <c r="K290" i="23" s="1"/>
  <c r="J286" i="23"/>
  <c r="K286" i="23" s="1"/>
  <c r="J282" i="23"/>
  <c r="K282" i="23" s="1"/>
  <c r="J278" i="23"/>
  <c r="K278" i="23" s="1"/>
  <c r="J262" i="23"/>
  <c r="K262" i="23" s="1"/>
  <c r="J258" i="23"/>
  <c r="K258" i="23" s="1"/>
  <c r="J254" i="23"/>
  <c r="K254" i="23" s="1"/>
  <c r="J250" i="23"/>
  <c r="K250" i="23" s="1"/>
  <c r="J246" i="23"/>
  <c r="K246" i="23" s="1"/>
  <c r="J242" i="23"/>
  <c r="K242" i="23" s="1"/>
  <c r="J226" i="23"/>
  <c r="K226" i="23" s="1"/>
  <c r="J222" i="23"/>
  <c r="K222" i="23" s="1"/>
  <c r="J218" i="23"/>
  <c r="K218" i="23" s="1"/>
  <c r="J214" i="23"/>
  <c r="K214" i="23" s="1"/>
  <c r="J210" i="23"/>
  <c r="K210" i="23" s="1"/>
  <c r="J206" i="23"/>
  <c r="K206" i="23" s="1"/>
  <c r="J190" i="23"/>
  <c r="K190" i="23" s="1"/>
  <c r="J186" i="23"/>
  <c r="K186" i="23" s="1"/>
  <c r="J182" i="23"/>
  <c r="K182" i="23" s="1"/>
  <c r="J178" i="23"/>
  <c r="K178" i="23" s="1"/>
  <c r="J174" i="23"/>
  <c r="K174" i="23" s="1"/>
  <c r="J170" i="23"/>
  <c r="K170" i="23" s="1"/>
  <c r="J154" i="23"/>
  <c r="K154" i="23" s="1"/>
  <c r="J150" i="23"/>
  <c r="K150" i="23" s="1"/>
  <c r="J441" i="23"/>
  <c r="K441" i="23" s="1"/>
  <c r="J437" i="23"/>
  <c r="K437" i="23" s="1"/>
  <c r="J433" i="23"/>
  <c r="K433" i="23" s="1"/>
  <c r="J429" i="23"/>
  <c r="K429" i="23" s="1"/>
  <c r="J425" i="23"/>
  <c r="K425" i="23" s="1"/>
  <c r="J421" i="23"/>
  <c r="K421" i="23" s="1"/>
  <c r="J405" i="23"/>
  <c r="K405" i="23" s="1"/>
  <c r="J401" i="23"/>
  <c r="K401" i="23" s="1"/>
  <c r="J397" i="23"/>
  <c r="K397" i="23" s="1"/>
  <c r="J393" i="23"/>
  <c r="K393" i="23" s="1"/>
  <c r="J389" i="23"/>
  <c r="K389" i="23" s="1"/>
  <c r="J385" i="23"/>
  <c r="K385" i="23" s="1"/>
  <c r="J369" i="23"/>
  <c r="K369" i="23" s="1"/>
  <c r="J365" i="23"/>
  <c r="K365" i="23" s="1"/>
  <c r="J361" i="23"/>
  <c r="K361" i="23" s="1"/>
  <c r="J357" i="23"/>
  <c r="K357" i="23" s="1"/>
  <c r="J353" i="23"/>
  <c r="K353" i="23" s="1"/>
  <c r="J349" i="23"/>
  <c r="K349" i="23" s="1"/>
  <c r="J333" i="23"/>
  <c r="K333" i="23" s="1"/>
  <c r="J329" i="23"/>
  <c r="K329" i="23" s="1"/>
  <c r="J325" i="23"/>
  <c r="K325" i="23" s="1"/>
  <c r="J321" i="23"/>
  <c r="K321" i="23" s="1"/>
  <c r="J317" i="23"/>
  <c r="K317" i="23" s="1"/>
  <c r="J313" i="23"/>
  <c r="K313" i="23" s="1"/>
  <c r="J297" i="23"/>
  <c r="K297" i="23" s="1"/>
  <c r="J293" i="23"/>
  <c r="K293" i="23" s="1"/>
  <c r="J289" i="23"/>
  <c r="K289" i="23" s="1"/>
  <c r="J440" i="23"/>
  <c r="K440" i="23" s="1"/>
  <c r="J436" i="23"/>
  <c r="K436" i="23" s="1"/>
  <c r="J432" i="23"/>
  <c r="K432" i="23" s="1"/>
  <c r="J428" i="23"/>
  <c r="K428" i="23" s="1"/>
  <c r="J424" i="23"/>
  <c r="K424" i="23" s="1"/>
  <c r="J420" i="23"/>
  <c r="K420" i="23" s="1"/>
  <c r="J404" i="23"/>
  <c r="K404" i="23" s="1"/>
  <c r="J400" i="23"/>
  <c r="K400" i="23" s="1"/>
  <c r="J396" i="23"/>
  <c r="K396" i="23" s="1"/>
  <c r="J392" i="23"/>
  <c r="K392" i="23" s="1"/>
  <c r="J388" i="23"/>
  <c r="K388" i="23" s="1"/>
  <c r="J384" i="23"/>
  <c r="K384" i="23" s="1"/>
  <c r="J368" i="23"/>
  <c r="K368" i="23" s="1"/>
  <c r="J364" i="23"/>
  <c r="K364" i="23" s="1"/>
  <c r="J360" i="23"/>
  <c r="K360" i="23" s="1"/>
  <c r="J356" i="23"/>
  <c r="K356" i="23" s="1"/>
  <c r="J352" i="23"/>
  <c r="K352" i="23" s="1"/>
  <c r="J348" i="23"/>
  <c r="K348" i="23" s="1"/>
  <c r="J332" i="23"/>
  <c r="K332" i="23" s="1"/>
  <c r="J328" i="23"/>
  <c r="K328" i="23" s="1"/>
  <c r="J324" i="23"/>
  <c r="K324" i="23" s="1"/>
  <c r="J320" i="23"/>
  <c r="K320" i="23" s="1"/>
  <c r="J316" i="23"/>
  <c r="K316" i="23" s="1"/>
  <c r="J312" i="23"/>
  <c r="K312" i="23" s="1"/>
  <c r="J296" i="23"/>
  <c r="K296" i="23" s="1"/>
  <c r="J292" i="23"/>
  <c r="K292" i="23" s="1"/>
  <c r="J288" i="23"/>
  <c r="K288" i="23" s="1"/>
  <c r="J284" i="23"/>
  <c r="K284" i="23" s="1"/>
  <c r="J280" i="23"/>
  <c r="K280" i="23" s="1"/>
  <c r="J276" i="23"/>
  <c r="K276" i="23" s="1"/>
  <c r="J260" i="23"/>
  <c r="K260" i="23" s="1"/>
  <c r="J256" i="23"/>
  <c r="K256" i="23" s="1"/>
  <c r="J252" i="23"/>
  <c r="K252" i="23" s="1"/>
  <c r="J248" i="23"/>
  <c r="K248" i="23" s="1"/>
  <c r="J244" i="23"/>
  <c r="K244" i="23" s="1"/>
  <c r="J240" i="23"/>
  <c r="K240" i="23" s="1"/>
  <c r="J224" i="23"/>
  <c r="K224" i="23" s="1"/>
  <c r="J220" i="23"/>
  <c r="K220" i="23" s="1"/>
  <c r="J216" i="23"/>
  <c r="K216" i="23" s="1"/>
  <c r="J212" i="23"/>
  <c r="K212" i="23" s="1"/>
  <c r="J208" i="23"/>
  <c r="K208" i="23" s="1"/>
  <c r="J204" i="23"/>
  <c r="K204" i="23" s="1"/>
  <c r="J188" i="23"/>
  <c r="K188" i="23" s="1"/>
  <c r="J184" i="23"/>
  <c r="K184" i="23" s="1"/>
  <c r="J180" i="23"/>
  <c r="K180" i="23" s="1"/>
  <c r="J176" i="23"/>
  <c r="K176" i="23" s="1"/>
  <c r="J172" i="23"/>
  <c r="K172" i="23" s="1"/>
  <c r="J168" i="23"/>
  <c r="K168" i="23" s="1"/>
  <c r="J285" i="23"/>
  <c r="K285" i="23" s="1"/>
  <c r="J277" i="23"/>
  <c r="K277" i="23" s="1"/>
  <c r="J257" i="23"/>
  <c r="K257" i="23" s="1"/>
  <c r="J249" i="23"/>
  <c r="K249" i="23" s="1"/>
  <c r="J241" i="23"/>
  <c r="K241" i="23" s="1"/>
  <c r="J221" i="23"/>
  <c r="K221" i="23" s="1"/>
  <c r="J213" i="23"/>
  <c r="K213" i="23" s="1"/>
  <c r="J205" i="23"/>
  <c r="K205" i="23" s="1"/>
  <c r="J185" i="23"/>
  <c r="K185" i="23" s="1"/>
  <c r="J177" i="23"/>
  <c r="K177" i="23" s="1"/>
  <c r="J169" i="23"/>
  <c r="K169" i="23" s="1"/>
  <c r="J151" i="23"/>
  <c r="K151" i="23" s="1"/>
  <c r="J146" i="23"/>
  <c r="K146" i="23" s="1"/>
  <c r="J142" i="23"/>
  <c r="K142" i="23" s="1"/>
  <c r="J138" i="23"/>
  <c r="K138" i="23" s="1"/>
  <c r="J134" i="23"/>
  <c r="K134" i="23" s="1"/>
  <c r="J118" i="23"/>
  <c r="K118" i="23" s="1"/>
  <c r="J114" i="23"/>
  <c r="K114" i="23" s="1"/>
  <c r="J110" i="23"/>
  <c r="K110" i="23" s="1"/>
  <c r="J106" i="23"/>
  <c r="K106" i="23" s="1"/>
  <c r="J102" i="23"/>
  <c r="K102" i="23" s="1"/>
  <c r="J98" i="23"/>
  <c r="K98" i="23" s="1"/>
  <c r="J82" i="23"/>
  <c r="K82" i="23" s="1"/>
  <c r="J78" i="23"/>
  <c r="K78" i="23" s="1"/>
  <c r="J74" i="23"/>
  <c r="K74" i="23" s="1"/>
  <c r="J70" i="23"/>
  <c r="K70" i="23" s="1"/>
  <c r="J66" i="23"/>
  <c r="K66" i="23" s="1"/>
  <c r="J62" i="23"/>
  <c r="K62" i="23" s="1"/>
  <c r="J23" i="23"/>
  <c r="K23" i="23" s="1"/>
  <c r="J27" i="23"/>
  <c r="J31" i="23"/>
  <c r="J35" i="23"/>
  <c r="K35" i="23" s="1"/>
  <c r="J39" i="23"/>
  <c r="J43" i="23"/>
  <c r="J283" i="23"/>
  <c r="K283" i="23" s="1"/>
  <c r="J275" i="23"/>
  <c r="K275" i="23" s="1"/>
  <c r="J255" i="23"/>
  <c r="K255" i="23" s="1"/>
  <c r="J247" i="23"/>
  <c r="K247" i="23" s="1"/>
  <c r="J239" i="23"/>
  <c r="K239" i="23" s="1"/>
  <c r="J219" i="23"/>
  <c r="K219" i="23" s="1"/>
  <c r="J211" i="23"/>
  <c r="K211" i="23" s="1"/>
  <c r="J203" i="23"/>
  <c r="K203" i="23" s="1"/>
  <c r="J183" i="23"/>
  <c r="K183" i="23" s="1"/>
  <c r="J175" i="23"/>
  <c r="K175" i="23" s="1"/>
  <c r="J167" i="23"/>
  <c r="K167" i="23" s="1"/>
  <c r="J149" i="23"/>
  <c r="K149" i="23" s="1"/>
  <c r="J145" i="23"/>
  <c r="K145" i="23" s="1"/>
  <c r="J141" i="23"/>
  <c r="K141" i="23" s="1"/>
  <c r="J137" i="23"/>
  <c r="K137" i="23" s="1"/>
  <c r="J133" i="23"/>
  <c r="K133" i="23" s="1"/>
  <c r="J117" i="23"/>
  <c r="K117" i="23" s="1"/>
  <c r="J113" i="23"/>
  <c r="K113" i="23" s="1"/>
  <c r="J109" i="23"/>
  <c r="K109" i="23" s="1"/>
  <c r="J105" i="23"/>
  <c r="K105" i="23" s="1"/>
  <c r="J101" i="23"/>
  <c r="K101" i="23" s="1"/>
  <c r="J97" i="23"/>
  <c r="K97" i="23" s="1"/>
  <c r="J81" i="23"/>
  <c r="K81" i="23" s="1"/>
  <c r="J77" i="23"/>
  <c r="K77" i="23" s="1"/>
  <c r="J73" i="23"/>
  <c r="K73" i="23" s="1"/>
  <c r="J69" i="23"/>
  <c r="K69" i="23" s="1"/>
  <c r="J65" i="23"/>
  <c r="K65" i="23" s="1"/>
  <c r="J61" i="23"/>
  <c r="K61" i="23" s="1"/>
  <c r="J24" i="23"/>
  <c r="K24" i="23" s="1"/>
  <c r="J28" i="23"/>
  <c r="K28" i="23" s="1"/>
  <c r="J32" i="23"/>
  <c r="K32" i="23" s="1"/>
  <c r="J36" i="23"/>
  <c r="K36" i="23" s="1"/>
  <c r="J40" i="23"/>
  <c r="K40" i="23" s="1"/>
  <c r="J44" i="23"/>
  <c r="K44" i="23" s="1"/>
  <c r="J281" i="23"/>
  <c r="K281" i="23" s="1"/>
  <c r="J261" i="23"/>
  <c r="K261" i="23" s="1"/>
  <c r="J253" i="23"/>
  <c r="K253" i="23" s="1"/>
  <c r="J245" i="23"/>
  <c r="K245" i="23" s="1"/>
  <c r="J225" i="23"/>
  <c r="K225" i="23" s="1"/>
  <c r="J217" i="23"/>
  <c r="K217" i="23" s="1"/>
  <c r="J209" i="23"/>
  <c r="K209" i="23" s="1"/>
  <c r="J189" i="23"/>
  <c r="K189" i="23" s="1"/>
  <c r="J181" i="23"/>
  <c r="K181" i="23" s="1"/>
  <c r="J173" i="23"/>
  <c r="K173" i="23" s="1"/>
  <c r="J153" i="23"/>
  <c r="K153" i="23" s="1"/>
  <c r="J148" i="23"/>
  <c r="K148" i="23" s="1"/>
  <c r="J144" i="23"/>
  <c r="K144" i="23" s="1"/>
  <c r="J140" i="23"/>
  <c r="K140" i="23" s="1"/>
  <c r="J136" i="23"/>
  <c r="K136" i="23" s="1"/>
  <c r="J132" i="23"/>
  <c r="K132" i="23" s="1"/>
  <c r="J116" i="23"/>
  <c r="K116" i="23" s="1"/>
  <c r="J112" i="23"/>
  <c r="K112" i="23" s="1"/>
  <c r="J108" i="23"/>
  <c r="K108" i="23" s="1"/>
  <c r="J104" i="23"/>
  <c r="K104" i="23" s="1"/>
  <c r="J100" i="23"/>
  <c r="K100" i="23" s="1"/>
  <c r="J96" i="23"/>
  <c r="K96" i="23" s="1"/>
  <c r="J80" i="23"/>
  <c r="K80" i="23" s="1"/>
  <c r="J76" i="23"/>
  <c r="K76" i="23" s="1"/>
  <c r="J72" i="23"/>
  <c r="K72" i="23" s="1"/>
  <c r="J68" i="23"/>
  <c r="K68" i="23" s="1"/>
  <c r="J64" i="23"/>
  <c r="K64" i="23" s="1"/>
  <c r="J60" i="23"/>
  <c r="K60" i="23" s="1"/>
  <c r="J25" i="23"/>
  <c r="K25" i="23" s="1"/>
  <c r="J29" i="23"/>
  <c r="K29" i="23" s="1"/>
  <c r="J33" i="23"/>
  <c r="K33" i="23" s="1"/>
  <c r="J37" i="23"/>
  <c r="K37" i="23" s="1"/>
  <c r="J41" i="23"/>
  <c r="K41" i="23" s="1"/>
  <c r="J45" i="23"/>
  <c r="K45" i="23" s="1"/>
  <c r="J279" i="23"/>
  <c r="K279" i="23" s="1"/>
  <c r="J259" i="23"/>
  <c r="K259" i="23" s="1"/>
  <c r="J251" i="23"/>
  <c r="K251" i="23" s="1"/>
  <c r="J243" i="23"/>
  <c r="K243" i="23" s="1"/>
  <c r="J223" i="23"/>
  <c r="K223" i="23" s="1"/>
  <c r="J215" i="23"/>
  <c r="K215" i="23" s="1"/>
  <c r="J207" i="23"/>
  <c r="K207" i="23" s="1"/>
  <c r="J187" i="23"/>
  <c r="K187" i="23" s="1"/>
  <c r="J179" i="23"/>
  <c r="K179" i="23" s="1"/>
  <c r="J171" i="23"/>
  <c r="K171" i="23" s="1"/>
  <c r="J152" i="23"/>
  <c r="K152" i="23" s="1"/>
  <c r="J147" i="23"/>
  <c r="K147" i="23" s="1"/>
  <c r="J143" i="23"/>
  <c r="K143" i="23" s="1"/>
  <c r="J139" i="23"/>
  <c r="K139" i="23" s="1"/>
  <c r="J135" i="23"/>
  <c r="K135" i="23" s="1"/>
  <c r="J131" i="23"/>
  <c r="K131" i="23" s="1"/>
  <c r="J115" i="23"/>
  <c r="K115" i="23" s="1"/>
  <c r="J111" i="23"/>
  <c r="K111" i="23" s="1"/>
  <c r="J107" i="23"/>
  <c r="K107" i="23" s="1"/>
  <c r="J103" i="23"/>
  <c r="K103" i="23" s="1"/>
  <c r="J99" i="23"/>
  <c r="K99" i="23" s="1"/>
  <c r="J95" i="23"/>
  <c r="K95" i="23" s="1"/>
  <c r="J79" i="23"/>
  <c r="K79" i="23" s="1"/>
  <c r="J75" i="23"/>
  <c r="K75" i="23" s="1"/>
  <c r="J71" i="23"/>
  <c r="K71" i="23" s="1"/>
  <c r="J67" i="23"/>
  <c r="K67" i="23" s="1"/>
  <c r="J63" i="23"/>
  <c r="K63" i="23" s="1"/>
  <c r="J59" i="23"/>
  <c r="K59" i="23" s="1"/>
  <c r="J26" i="23"/>
  <c r="K26" i="23" s="1"/>
  <c r="J30" i="23"/>
  <c r="K30" i="23" s="1"/>
  <c r="J34" i="23"/>
  <c r="K34" i="23" s="1"/>
  <c r="J38" i="23"/>
  <c r="K38" i="23" s="1"/>
  <c r="J42" i="23"/>
  <c r="K42" i="23" s="1"/>
  <c r="J46" i="23"/>
  <c r="K46" i="23" s="1"/>
  <c r="H187" i="23"/>
  <c r="H384" i="23"/>
  <c r="H151" i="23"/>
  <c r="H357" i="23"/>
  <c r="H429" i="23"/>
  <c r="H286" i="23"/>
  <c r="H290" i="23"/>
  <c r="H137" i="23"/>
  <c r="H215" i="23"/>
  <c r="H242" i="23"/>
  <c r="H148" i="23"/>
  <c r="H403" i="23"/>
  <c r="H355" i="23"/>
  <c r="H353" i="23"/>
  <c r="H347" i="23"/>
  <c r="H258" i="23"/>
  <c r="H367" i="23"/>
  <c r="H424" i="23"/>
  <c r="H311" i="23"/>
  <c r="H113" i="23"/>
  <c r="H24" i="23"/>
  <c r="H386" i="23"/>
  <c r="H406" i="23"/>
  <c r="H383" i="23"/>
  <c r="H25" i="23"/>
  <c r="N25" i="23" s="1"/>
  <c r="H436" i="23"/>
  <c r="H363" i="23"/>
  <c r="H430" i="23"/>
  <c r="H154" i="23"/>
  <c r="H76" i="23"/>
  <c r="H253" i="23"/>
  <c r="H46" i="23"/>
  <c r="I46" i="23" s="1"/>
  <c r="H397" i="23"/>
  <c r="H102" i="23"/>
  <c r="H370" i="23"/>
  <c r="H315" i="23"/>
  <c r="H134" i="23"/>
  <c r="H68" i="23"/>
  <c r="H241" i="23"/>
  <c r="H240" i="23"/>
  <c r="H184" i="23"/>
  <c r="H439" i="23"/>
  <c r="H29" i="23"/>
  <c r="N29" i="23" s="1"/>
  <c r="H255" i="23"/>
  <c r="H140" i="23"/>
  <c r="H252" i="23"/>
  <c r="H296" i="23"/>
  <c r="H108" i="23"/>
  <c r="H72" i="23"/>
  <c r="H101" i="23"/>
  <c r="H322" i="23"/>
  <c r="H350" i="23"/>
  <c r="H333" i="23"/>
  <c r="H243" i="23"/>
  <c r="H75" i="23"/>
  <c r="H145" i="23"/>
  <c r="H62" i="23"/>
  <c r="H112" i="23"/>
  <c r="H395" i="23"/>
  <c r="H257" i="23"/>
  <c r="H250" i="23"/>
  <c r="H189" i="23"/>
  <c r="H219" i="23"/>
  <c r="H431" i="23"/>
  <c r="H109" i="23"/>
  <c r="H28" i="23"/>
  <c r="I28" i="23" s="1"/>
  <c r="H146" i="23"/>
  <c r="H405" i="23"/>
  <c r="H59" i="23"/>
  <c r="H312" i="23"/>
  <c r="H282" i="23"/>
  <c r="H208" i="23"/>
  <c r="H111" i="23"/>
  <c r="H437" i="23"/>
  <c r="H149" i="23"/>
  <c r="H317" i="23"/>
  <c r="H323" i="23"/>
  <c r="H209" i="23"/>
  <c r="H360" i="23"/>
  <c r="H181" i="23"/>
  <c r="H170" i="23"/>
  <c r="H183" i="23"/>
  <c r="H289" i="23"/>
  <c r="H388" i="23"/>
  <c r="H362" i="23"/>
  <c r="H106" i="23"/>
  <c r="H435" i="23"/>
  <c r="H393" i="23"/>
  <c r="H432" i="23"/>
  <c r="H369" i="23"/>
  <c r="H105" i="23"/>
  <c r="H179" i="23"/>
  <c r="H223" i="23"/>
  <c r="H204" i="23"/>
  <c r="H116" i="23"/>
  <c r="H142" i="23"/>
  <c r="H396" i="23"/>
  <c r="H95" i="23"/>
  <c r="H176" i="23"/>
  <c r="H332" i="23"/>
  <c r="H153" i="23"/>
  <c r="H247" i="23"/>
  <c r="H354" i="23"/>
  <c r="C435" i="23"/>
  <c r="D435" i="23" s="1"/>
  <c r="C190" i="23"/>
  <c r="D190" i="23" s="1"/>
  <c r="C289" i="23"/>
  <c r="E289" i="23" s="1"/>
  <c r="F289" i="23" s="1"/>
  <c r="C176" i="23"/>
  <c r="D176" i="23" s="1"/>
  <c r="C282" i="23"/>
  <c r="E282" i="23" s="1"/>
  <c r="F282" i="23" s="1"/>
  <c r="C177" i="23"/>
  <c r="D177" i="23" s="1"/>
  <c r="C296" i="23"/>
  <c r="C293" i="23"/>
  <c r="E293" i="23" s="1"/>
  <c r="F293" i="23" s="1"/>
  <c r="C298" i="23"/>
  <c r="E298" i="23" s="1"/>
  <c r="F298" i="23" s="1"/>
  <c r="C171" i="23"/>
  <c r="D171" i="23" s="1"/>
  <c r="C290" i="23"/>
  <c r="E290" i="23" s="1"/>
  <c r="F290" i="23" s="1"/>
  <c r="C291" i="23"/>
  <c r="E291" i="23" s="1"/>
  <c r="F291" i="23" s="1"/>
  <c r="C185" i="23"/>
  <c r="D185" i="23" s="1"/>
  <c r="C283" i="23"/>
  <c r="E283" i="23" s="1"/>
  <c r="F283" i="23" s="1"/>
  <c r="C286" i="23"/>
  <c r="E286" i="23" s="1"/>
  <c r="F286" i="23" s="1"/>
  <c r="C285" i="23"/>
  <c r="E285" i="23" s="1"/>
  <c r="F285" i="23" s="1"/>
  <c r="C174" i="23"/>
  <c r="D174" i="23" s="1"/>
  <c r="C188" i="23"/>
  <c r="C186" i="23"/>
  <c r="D186" i="23" s="1"/>
  <c r="C292" i="23"/>
  <c r="E292" i="23" s="1"/>
  <c r="F292" i="23" s="1"/>
  <c r="C287" i="23"/>
  <c r="E287" i="23" s="1"/>
  <c r="F287" i="23" s="1"/>
  <c r="C284" i="23"/>
  <c r="E284" i="23" s="1"/>
  <c r="F284" i="23" s="1"/>
  <c r="C184" i="23"/>
  <c r="D184" i="23" s="1"/>
  <c r="C181" i="23"/>
  <c r="D181" i="23" s="1"/>
  <c r="C178" i="23"/>
  <c r="D178" i="23" s="1"/>
  <c r="C279" i="23"/>
  <c r="E279" i="23" s="1"/>
  <c r="F279" i="23" s="1"/>
  <c r="C276" i="23"/>
  <c r="E276" i="23" s="1"/>
  <c r="F276" i="23" s="1"/>
  <c r="C281" i="23"/>
  <c r="E281" i="23" s="1"/>
  <c r="F281" i="23" s="1"/>
  <c r="C280" i="23"/>
  <c r="E280" i="23" s="1"/>
  <c r="F280" i="23" s="1"/>
  <c r="C277" i="23"/>
  <c r="E277" i="23" s="1"/>
  <c r="F277" i="23" s="1"/>
  <c r="C297" i="23"/>
  <c r="C295" i="23"/>
  <c r="E295" i="23" s="1"/>
  <c r="F295" i="23" s="1"/>
  <c r="C170" i="23"/>
  <c r="D170" i="23" s="1"/>
  <c r="B164" i="23"/>
  <c r="E177" i="23" s="1"/>
  <c r="F177" i="23" s="1"/>
  <c r="C168" i="23"/>
  <c r="C180" i="23"/>
  <c r="D180" i="23" s="1"/>
  <c r="D160" i="23"/>
  <c r="D161" i="23" s="1"/>
  <c r="C175" i="23"/>
  <c r="D175" i="23" s="1"/>
  <c r="C275" i="23"/>
  <c r="E275" i="23" s="1"/>
  <c r="F275" i="23" s="1"/>
  <c r="C294" i="23"/>
  <c r="C278" i="23"/>
  <c r="E278" i="23" s="1"/>
  <c r="F278" i="23" s="1"/>
  <c r="C288" i="23"/>
  <c r="E288" i="23" s="1"/>
  <c r="F288" i="23" s="1"/>
  <c r="C182" i="23"/>
  <c r="D182" i="23" s="1"/>
  <c r="C183" i="23"/>
  <c r="D183" i="23" s="1"/>
  <c r="C189" i="23"/>
  <c r="C179" i="23"/>
  <c r="D179" i="23" s="1"/>
  <c r="C167" i="23"/>
  <c r="C173" i="23"/>
  <c r="D173" i="23" s="1"/>
  <c r="C187" i="23"/>
  <c r="C96" i="23"/>
  <c r="D96" i="23" s="1"/>
  <c r="C98" i="23"/>
  <c r="D98" i="23" s="1"/>
  <c r="C172" i="23"/>
  <c r="D172" i="23" s="1"/>
  <c r="C169" i="23"/>
  <c r="D169" i="23" s="1"/>
  <c r="C116" i="23"/>
  <c r="D116" i="23" s="1"/>
  <c r="C117" i="23"/>
  <c r="D117" i="23" s="1"/>
  <c r="C114" i="23"/>
  <c r="D114" i="23" s="1"/>
  <c r="C109" i="23"/>
  <c r="C112" i="23"/>
  <c r="C99" i="23"/>
  <c r="F99" i="23" s="1"/>
  <c r="C107" i="23"/>
  <c r="C102" i="23"/>
  <c r="C103" i="23"/>
  <c r="C108" i="23"/>
  <c r="B91" i="23"/>
  <c r="C110" i="23"/>
  <c r="C113" i="23"/>
  <c r="D113" i="23" s="1"/>
  <c r="C101" i="23"/>
  <c r="C100" i="23"/>
  <c r="F100" i="23" s="1"/>
  <c r="C111" i="23"/>
  <c r="C97" i="23"/>
  <c r="D97" i="23" s="1"/>
  <c r="C118" i="23"/>
  <c r="D118" i="23" s="1"/>
  <c r="C425" i="23"/>
  <c r="D425" i="23" s="1"/>
  <c r="B415" i="23"/>
  <c r="B92" i="23"/>
  <c r="D88" i="23"/>
  <c r="D89" i="23" s="1"/>
  <c r="C106" i="23"/>
  <c r="C95" i="23"/>
  <c r="D95" i="23" s="1"/>
  <c r="C115" i="23"/>
  <c r="F115" i="23" s="1"/>
  <c r="C104" i="23"/>
  <c r="C332" i="23"/>
  <c r="C426" i="23"/>
  <c r="D426" i="23" s="1"/>
  <c r="E251" i="23"/>
  <c r="F251" i="23" s="1"/>
  <c r="C320" i="23"/>
  <c r="C334" i="23"/>
  <c r="D432" i="23"/>
  <c r="C318" i="23"/>
  <c r="C316" i="23"/>
  <c r="C442" i="23"/>
  <c r="D442" i="23" s="1"/>
  <c r="C333" i="23"/>
  <c r="C387" i="23"/>
  <c r="D387" i="23" s="1"/>
  <c r="C441" i="23"/>
  <c r="F441" i="23" s="1"/>
  <c r="C429" i="23"/>
  <c r="D429" i="23" s="1"/>
  <c r="O20" i="8"/>
  <c r="B233" i="23"/>
  <c r="D249" i="23" s="1"/>
  <c r="C428" i="23"/>
  <c r="D428" i="23" s="1"/>
  <c r="B416" i="23"/>
  <c r="C419" i="23"/>
  <c r="C437" i="23"/>
  <c r="C427" i="23"/>
  <c r="C436" i="23"/>
  <c r="C440" i="23"/>
  <c r="C439" i="23"/>
  <c r="C430" i="23"/>
  <c r="C438" i="23"/>
  <c r="C423" i="23"/>
  <c r="C401" i="23"/>
  <c r="C424" i="23"/>
  <c r="D412" i="23"/>
  <c r="D413" i="23" s="1"/>
  <c r="C421" i="23"/>
  <c r="C431" i="23"/>
  <c r="D431" i="23" s="1"/>
  <c r="B379" i="23"/>
  <c r="C433" i="23"/>
  <c r="C422" i="23"/>
  <c r="F422" i="23" s="1"/>
  <c r="C420" i="23"/>
  <c r="C434" i="23"/>
  <c r="C402" i="23"/>
  <c r="F402" i="23" s="1"/>
  <c r="C392" i="23"/>
  <c r="D392" i="23" s="1"/>
  <c r="B269" i="23"/>
  <c r="O21" i="8"/>
  <c r="O24" i="8"/>
  <c r="D376" i="23"/>
  <c r="D377" i="23" s="1"/>
  <c r="C403" i="23"/>
  <c r="F403" i="23" s="1"/>
  <c r="C323" i="23"/>
  <c r="C327" i="23"/>
  <c r="C312" i="23"/>
  <c r="C317" i="23"/>
  <c r="C314" i="23"/>
  <c r="C311" i="23"/>
  <c r="J30" i="8"/>
  <c r="C326" i="23"/>
  <c r="C321" i="23"/>
  <c r="C330" i="23"/>
  <c r="C322" i="23"/>
  <c r="B307" i="23"/>
  <c r="C313" i="23"/>
  <c r="C315" i="23"/>
  <c r="B380" i="23"/>
  <c r="C391" i="23"/>
  <c r="D391" i="23" s="1"/>
  <c r="C390" i="23"/>
  <c r="D390" i="23" s="1"/>
  <c r="C399" i="23"/>
  <c r="D399" i="23" s="1"/>
  <c r="C319" i="23"/>
  <c r="C329" i="23"/>
  <c r="B308" i="23"/>
  <c r="C324" i="23"/>
  <c r="D304" i="23"/>
  <c r="D305" i="23" s="1"/>
  <c r="C331" i="23"/>
  <c r="C325" i="23"/>
  <c r="C393" i="23"/>
  <c r="C400" i="23"/>
  <c r="C404" i="23"/>
  <c r="D404" i="23" s="1"/>
  <c r="E248" i="23"/>
  <c r="F248" i="23" s="1"/>
  <c r="C204" i="23"/>
  <c r="C207" i="23"/>
  <c r="C222" i="23"/>
  <c r="C210" i="23"/>
  <c r="C217" i="23"/>
  <c r="C215" i="23"/>
  <c r="C216" i="23"/>
  <c r="C213" i="23"/>
  <c r="B200" i="23"/>
  <c r="C224" i="23"/>
  <c r="C203" i="23"/>
  <c r="C211" i="23"/>
  <c r="D196" i="23"/>
  <c r="D197" i="23" s="1"/>
  <c r="C226" i="23"/>
  <c r="C209" i="23"/>
  <c r="B199" i="23"/>
  <c r="C223" i="23"/>
  <c r="C220" i="23"/>
  <c r="C205" i="23"/>
  <c r="C212" i="23"/>
  <c r="C219" i="23"/>
  <c r="C225" i="23"/>
  <c r="C221" i="23"/>
  <c r="C206" i="23"/>
  <c r="C214" i="23"/>
  <c r="C208" i="23"/>
  <c r="C218" i="23"/>
  <c r="E244" i="23"/>
  <c r="F244" i="23" s="1"/>
  <c r="E239" i="23"/>
  <c r="F239" i="23" s="1"/>
  <c r="E240" i="23"/>
  <c r="F240" i="23" s="1"/>
  <c r="E243" i="23"/>
  <c r="F243" i="23" s="1"/>
  <c r="B305" i="23"/>
  <c r="O22" i="8"/>
  <c r="C384" i="23"/>
  <c r="F384" i="23" s="1"/>
  <c r="C385" i="23"/>
  <c r="D385" i="23" s="1"/>
  <c r="C406" i="23"/>
  <c r="D406" i="23" s="1"/>
  <c r="C389" i="23"/>
  <c r="C397" i="23"/>
  <c r="D397" i="23" s="1"/>
  <c r="C396" i="23"/>
  <c r="D396" i="23" s="1"/>
  <c r="B197" i="23"/>
  <c r="O19" i="8"/>
  <c r="E256" i="23"/>
  <c r="F256" i="23" s="1"/>
  <c r="E246" i="23"/>
  <c r="F246" i="23" s="1"/>
  <c r="E260" i="23"/>
  <c r="F260" i="23" s="1"/>
  <c r="E254" i="23"/>
  <c r="F254" i="23" s="1"/>
  <c r="E259" i="23"/>
  <c r="F259" i="23" s="1"/>
  <c r="E250" i="23"/>
  <c r="F250" i="23" s="1"/>
  <c r="I15" i="8"/>
  <c r="B52" i="23"/>
  <c r="O116" i="35"/>
  <c r="P116" i="35" s="1"/>
  <c r="Q116" i="35" s="1"/>
  <c r="C292" i="35"/>
  <c r="D292" i="35" s="1"/>
  <c r="E292" i="35" s="1"/>
  <c r="O72" i="35"/>
  <c r="P72" i="35" s="1"/>
  <c r="Q72" i="35" s="1"/>
  <c r="C135" i="35"/>
  <c r="D135" i="35" s="1"/>
  <c r="E135" i="35" s="1"/>
  <c r="I144" i="35"/>
  <c r="J144" i="35" s="1"/>
  <c r="K144" i="35" s="1"/>
  <c r="F278" i="35"/>
  <c r="G278" i="35" s="1"/>
  <c r="H278" i="35" s="1"/>
  <c r="F211" i="35"/>
  <c r="G211" i="35" s="1"/>
  <c r="H211" i="35" s="1"/>
  <c r="C265" i="35"/>
  <c r="D265" i="35" s="1"/>
  <c r="E265" i="35" s="1"/>
  <c r="C274" i="35"/>
  <c r="D274" i="35" s="1"/>
  <c r="E274" i="35" s="1"/>
  <c r="L288" i="35"/>
  <c r="M288" i="35" s="1"/>
  <c r="N288" i="35" s="1"/>
  <c r="C161" i="35"/>
  <c r="D161" i="35" s="1"/>
  <c r="E161" i="35" s="1"/>
  <c r="L96" i="35"/>
  <c r="M96" i="35" s="1"/>
  <c r="N96" i="35" s="1"/>
  <c r="R288" i="35"/>
  <c r="S288" i="35" s="1"/>
  <c r="T288" i="35" s="1"/>
  <c r="F125" i="35"/>
  <c r="G125" i="35" s="1"/>
  <c r="H125" i="35" s="1"/>
  <c r="L80" i="35"/>
  <c r="M80" i="35" s="1"/>
  <c r="N80" i="35" s="1"/>
  <c r="R227" i="35"/>
  <c r="S227" i="35" s="1"/>
  <c r="T227" i="35" s="1"/>
  <c r="I299" i="35"/>
  <c r="J299" i="35" s="1"/>
  <c r="K299" i="35" s="1"/>
  <c r="I150" i="35"/>
  <c r="J150" i="35" s="1"/>
  <c r="K150" i="35" s="1"/>
  <c r="C225" i="35"/>
  <c r="D225" i="35" s="1"/>
  <c r="E225" i="35" s="1"/>
  <c r="L88" i="35"/>
  <c r="M88" i="35" s="1"/>
  <c r="N88" i="35" s="1"/>
  <c r="C210" i="35"/>
  <c r="D210" i="35" s="1"/>
  <c r="E210" i="35" s="1"/>
  <c r="R293" i="35"/>
  <c r="S293" i="35" s="1"/>
  <c r="T293" i="35" s="1"/>
  <c r="I88" i="35"/>
  <c r="J88" i="35" s="1"/>
  <c r="K88" i="35" s="1"/>
  <c r="C181" i="35"/>
  <c r="D181" i="35" s="1"/>
  <c r="E181" i="35" s="1"/>
  <c r="O201" i="35"/>
  <c r="P201" i="35" s="1"/>
  <c r="Q201" i="35" s="1"/>
  <c r="I300" i="35"/>
  <c r="J300" i="35" s="1"/>
  <c r="K300" i="35" s="1"/>
  <c r="L141" i="35"/>
  <c r="M141" i="35" s="1"/>
  <c r="N141" i="35" s="1"/>
  <c r="L278" i="35"/>
  <c r="M278" i="35" s="1"/>
  <c r="N278" i="35" s="1"/>
  <c r="F129" i="35"/>
  <c r="G129" i="35" s="1"/>
  <c r="H129" i="35" s="1"/>
  <c r="C230" i="35"/>
  <c r="D230" i="35" s="1"/>
  <c r="E230" i="35" s="1"/>
  <c r="R93" i="35"/>
  <c r="S93" i="35" s="1"/>
  <c r="T93" i="35" s="1"/>
  <c r="R134" i="35"/>
  <c r="S134" i="35" s="1"/>
  <c r="T134" i="35" s="1"/>
  <c r="F254" i="35"/>
  <c r="G254" i="35" s="1"/>
  <c r="H254" i="35" s="1"/>
  <c r="L300" i="35"/>
  <c r="M300" i="35" s="1"/>
  <c r="N300" i="35" s="1"/>
  <c r="I297" i="35"/>
  <c r="J297" i="35" s="1"/>
  <c r="K297" i="35" s="1"/>
  <c r="F85" i="35"/>
  <c r="G85" i="35" s="1"/>
  <c r="F180" i="35"/>
  <c r="G180" i="35" s="1"/>
  <c r="H180" i="35" s="1"/>
  <c r="F247" i="35"/>
  <c r="G247" i="35" s="1"/>
  <c r="H247" i="35" s="1"/>
  <c r="L108" i="35"/>
  <c r="M108" i="35" s="1"/>
  <c r="N108" i="35" s="1"/>
  <c r="O75" i="35"/>
  <c r="P75" i="35" s="1"/>
  <c r="Q75" i="35" s="1"/>
  <c r="C98" i="35"/>
  <c r="D98" i="35" s="1"/>
  <c r="E98" i="35" s="1"/>
  <c r="I102" i="35"/>
  <c r="J102" i="35" s="1"/>
  <c r="K102" i="35" s="1"/>
  <c r="L302" i="35"/>
  <c r="M302" i="35" s="1"/>
  <c r="N302" i="35" s="1"/>
  <c r="C124" i="35"/>
  <c r="D124" i="35" s="1"/>
  <c r="E124" i="35" s="1"/>
  <c r="I202" i="35"/>
  <c r="J202" i="35" s="1"/>
  <c r="K202" i="35" s="1"/>
  <c r="O165" i="35"/>
  <c r="P165" i="35" s="1"/>
  <c r="Q165" i="35" s="1"/>
  <c r="C228" i="35"/>
  <c r="D228" i="35" s="1"/>
  <c r="E228" i="35" s="1"/>
  <c r="C106" i="35"/>
  <c r="D106" i="35" s="1"/>
  <c r="E106" i="35" s="1"/>
  <c r="L261" i="35"/>
  <c r="M261" i="35" s="1"/>
  <c r="N261" i="35" s="1"/>
  <c r="O294" i="35"/>
  <c r="P294" i="35" s="1"/>
  <c r="Q294" i="35" s="1"/>
  <c r="F145" i="35"/>
  <c r="G145" i="35" s="1"/>
  <c r="R269" i="35"/>
  <c r="S269" i="35" s="1"/>
  <c r="T269" i="35" s="1"/>
  <c r="L102" i="35"/>
  <c r="M102" i="35" s="1"/>
  <c r="N102" i="35" s="1"/>
  <c r="C138" i="35"/>
  <c r="D138" i="35" s="1"/>
  <c r="E138" i="35" s="1"/>
  <c r="F286" i="35"/>
  <c r="G286" i="35" s="1"/>
  <c r="H286" i="35" s="1"/>
  <c r="L94" i="35"/>
  <c r="M94" i="35" s="1"/>
  <c r="N94" i="35" s="1"/>
  <c r="R92" i="35"/>
  <c r="S92" i="35" s="1"/>
  <c r="T92" i="35" s="1"/>
  <c r="L255" i="35"/>
  <c r="M255" i="35" s="1"/>
  <c r="N255" i="35" s="1"/>
  <c r="F276" i="35"/>
  <c r="G276" i="35" s="1"/>
  <c r="H276" i="35" s="1"/>
  <c r="F253" i="35"/>
  <c r="G253" i="35" s="1"/>
  <c r="H253" i="35" s="1"/>
  <c r="F255" i="35"/>
  <c r="G255" i="35" s="1"/>
  <c r="H255" i="35" s="1"/>
  <c r="C120" i="35"/>
  <c r="D120" i="35" s="1"/>
  <c r="E120" i="35" s="1"/>
  <c r="I146" i="35"/>
  <c r="J146" i="35" s="1"/>
  <c r="K146" i="35" s="1"/>
  <c r="L250" i="35"/>
  <c r="M250" i="35" s="1"/>
  <c r="N250" i="35" s="1"/>
  <c r="C178" i="35"/>
  <c r="D178" i="35" s="1"/>
  <c r="E178" i="35" s="1"/>
  <c r="L86" i="35"/>
  <c r="M86" i="35" s="1"/>
  <c r="N86" i="35" s="1"/>
  <c r="F154" i="35"/>
  <c r="G154" i="35" s="1"/>
  <c r="H154" i="35" s="1"/>
  <c r="F163" i="35"/>
  <c r="G163" i="35" s="1"/>
  <c r="H163" i="35" s="1"/>
  <c r="O230" i="35"/>
  <c r="P230" i="35" s="1"/>
  <c r="Q230" i="35" s="1"/>
  <c r="R233" i="35"/>
  <c r="S233" i="35" s="1"/>
  <c r="T233" i="35" s="1"/>
  <c r="F197" i="35"/>
  <c r="G197" i="35" s="1"/>
  <c r="H197" i="35" s="1"/>
  <c r="L170" i="35"/>
  <c r="M170" i="35" s="1"/>
  <c r="N170" i="35" s="1"/>
  <c r="F111" i="35"/>
  <c r="G111" i="35" s="1"/>
  <c r="H111" i="35" s="1"/>
  <c r="C72" i="35"/>
  <c r="D72" i="35" s="1"/>
  <c r="E72" i="35" s="1"/>
  <c r="I177" i="35"/>
  <c r="J177" i="35" s="1"/>
  <c r="K177" i="35" s="1"/>
  <c r="C280" i="35"/>
  <c r="D280" i="35" s="1"/>
  <c r="E280" i="35" s="1"/>
  <c r="C165" i="35"/>
  <c r="D165" i="35" s="1"/>
  <c r="E165" i="35" s="1"/>
  <c r="R262" i="35"/>
  <c r="S262" i="35" s="1"/>
  <c r="T262" i="35" s="1"/>
  <c r="R296" i="35"/>
  <c r="S296" i="35" s="1"/>
  <c r="T296" i="35" s="1"/>
  <c r="R178" i="35"/>
  <c r="S178" i="35" s="1"/>
  <c r="T178" i="35" s="1"/>
  <c r="F112" i="35"/>
  <c r="G112" i="35" s="1"/>
  <c r="H112" i="35" s="1"/>
  <c r="L262" i="35"/>
  <c r="M262" i="35" s="1"/>
  <c r="N262" i="35" s="1"/>
  <c r="L259" i="35"/>
  <c r="M259" i="35" s="1"/>
  <c r="N259" i="35" s="1"/>
  <c r="R152" i="35"/>
  <c r="S152" i="35" s="1"/>
  <c r="T152" i="35" s="1"/>
  <c r="O225" i="35"/>
  <c r="P225" i="35" s="1"/>
  <c r="Q225" i="35" s="1"/>
  <c r="F93" i="35"/>
  <c r="G93" i="35" s="1"/>
  <c r="H93" i="35" s="1"/>
  <c r="L156" i="35"/>
  <c r="M156" i="35" s="1"/>
  <c r="N156" i="35" s="1"/>
  <c r="I204" i="35"/>
  <c r="J204" i="35" s="1"/>
  <c r="K204" i="35" s="1"/>
  <c r="F205" i="35"/>
  <c r="G205" i="35" s="1"/>
  <c r="H205" i="35" s="1"/>
  <c r="I158" i="35"/>
  <c r="J158" i="35" s="1"/>
  <c r="K158" i="35" s="1"/>
  <c r="O291" i="35"/>
  <c r="P291" i="35" s="1"/>
  <c r="Q291" i="35" s="1"/>
  <c r="F272" i="35"/>
  <c r="G272" i="35" s="1"/>
  <c r="H272" i="35" s="1"/>
  <c r="I72" i="35"/>
  <c r="J72" i="35" s="1"/>
  <c r="K72" i="35" s="1"/>
  <c r="F277" i="35"/>
  <c r="G277" i="35" s="1"/>
  <c r="H277" i="35" s="1"/>
  <c r="F204" i="35"/>
  <c r="G204" i="35" s="1"/>
  <c r="H204" i="35" s="1"/>
  <c r="C311" i="35"/>
  <c r="D311" i="35" s="1"/>
  <c r="AQ311" i="35" s="1"/>
  <c r="I113" i="35"/>
  <c r="J113" i="35" s="1"/>
  <c r="K113" i="35" s="1"/>
  <c r="R124" i="35"/>
  <c r="S124" i="35" s="1"/>
  <c r="T124" i="35" s="1"/>
  <c r="O199" i="35"/>
  <c r="P199" i="35" s="1"/>
  <c r="Q199" i="35" s="1"/>
  <c r="F118" i="35"/>
  <c r="G118" i="35" s="1"/>
  <c r="H118" i="35" s="1"/>
  <c r="F263" i="35"/>
  <c r="G263" i="35" s="1"/>
  <c r="H263" i="35" s="1"/>
  <c r="O251" i="35"/>
  <c r="P251" i="35" s="1"/>
  <c r="C75" i="35"/>
  <c r="D75" i="35" s="1"/>
  <c r="E75" i="35" s="1"/>
  <c r="O150" i="35"/>
  <c r="P150" i="35" s="1"/>
  <c r="Q150" i="35" s="1"/>
  <c r="L192" i="35"/>
  <c r="M192" i="35" s="1"/>
  <c r="N192" i="35" s="1"/>
  <c r="I130" i="35"/>
  <c r="J130" i="35" s="1"/>
  <c r="R282" i="35"/>
  <c r="S282" i="35" s="1"/>
  <c r="T282" i="35" s="1"/>
  <c r="C173" i="35"/>
  <c r="D173" i="35" s="1"/>
  <c r="E173" i="35" s="1"/>
  <c r="R303" i="35"/>
  <c r="S303" i="35" s="1"/>
  <c r="T303" i="35" s="1"/>
  <c r="L151" i="35"/>
  <c r="M151" i="35" s="1"/>
  <c r="N151" i="35" s="1"/>
  <c r="L260" i="35"/>
  <c r="M260" i="35" s="1"/>
  <c r="N260" i="35" s="1"/>
  <c r="C107" i="35"/>
  <c r="D107" i="35" s="1"/>
  <c r="E107" i="35" s="1"/>
  <c r="R238" i="35"/>
  <c r="S238" i="35" s="1"/>
  <c r="T238" i="35" s="1"/>
  <c r="I264" i="35"/>
  <c r="J264" i="35" s="1"/>
  <c r="K264" i="35" s="1"/>
  <c r="R248" i="35"/>
  <c r="S248" i="35" s="1"/>
  <c r="T248" i="35" s="1"/>
  <c r="C126" i="35"/>
  <c r="D126" i="35" s="1"/>
  <c r="E126" i="35" s="1"/>
  <c r="L93" i="35"/>
  <c r="M93" i="35" s="1"/>
  <c r="N93" i="35" s="1"/>
  <c r="O71" i="35"/>
  <c r="P71" i="35" s="1"/>
  <c r="Q71" i="35" s="1"/>
  <c r="L230" i="35"/>
  <c r="M230" i="35" s="1"/>
  <c r="N230" i="35" s="1"/>
  <c r="O137" i="35"/>
  <c r="P137" i="35" s="1"/>
  <c r="Q137" i="35" s="1"/>
  <c r="I124" i="35"/>
  <c r="J124" i="35" s="1"/>
  <c r="K124" i="35" s="1"/>
  <c r="L251" i="35"/>
  <c r="M251" i="35" s="1"/>
  <c r="R195" i="35"/>
  <c r="S195" i="35" s="1"/>
  <c r="T195" i="35" s="1"/>
  <c r="R140" i="35"/>
  <c r="S140" i="35" s="1"/>
  <c r="T140" i="35" s="1"/>
  <c r="I116" i="35"/>
  <c r="J116" i="35" s="1"/>
  <c r="K116" i="35" s="1"/>
  <c r="C273" i="35"/>
  <c r="D273" i="35" s="1"/>
  <c r="E273" i="35" s="1"/>
  <c r="C88" i="35"/>
  <c r="D88" i="35" s="1"/>
  <c r="E88" i="35" s="1"/>
  <c r="R75" i="35"/>
  <c r="S75" i="35" s="1"/>
  <c r="T75" i="35" s="1"/>
  <c r="R74" i="35"/>
  <c r="S74" i="35" s="1"/>
  <c r="T74" i="35" s="1"/>
  <c r="L224" i="35"/>
  <c r="M224" i="35" s="1"/>
  <c r="N224" i="35" s="1"/>
  <c r="F173" i="35"/>
  <c r="G173" i="35" s="1"/>
  <c r="H173" i="35" s="1"/>
  <c r="C141" i="35"/>
  <c r="D141" i="35" s="1"/>
  <c r="E141" i="35" s="1"/>
  <c r="L208" i="35"/>
  <c r="M208" i="35" s="1"/>
  <c r="N208" i="35" s="1"/>
  <c r="L197" i="35"/>
  <c r="M197" i="35" s="1"/>
  <c r="N197" i="35" s="1"/>
  <c r="F122" i="35"/>
  <c r="G122" i="35" s="1"/>
  <c r="H122" i="35" s="1"/>
  <c r="O239" i="35"/>
  <c r="P239" i="35" s="1"/>
  <c r="Q239" i="35" s="1"/>
  <c r="F91" i="35"/>
  <c r="G91" i="35" s="1"/>
  <c r="H91" i="35" s="1"/>
  <c r="I260" i="35"/>
  <c r="J260" i="35" s="1"/>
  <c r="K260" i="35" s="1"/>
  <c r="F295" i="35"/>
  <c r="G295" i="35" s="1"/>
  <c r="H295" i="35" s="1"/>
  <c r="F300" i="35"/>
  <c r="G300" i="35" s="1"/>
  <c r="H300" i="35" s="1"/>
  <c r="R122" i="35"/>
  <c r="S122" i="35" s="1"/>
  <c r="T122" i="35" s="1"/>
  <c r="R245" i="35"/>
  <c r="S245" i="35" s="1"/>
  <c r="T245" i="35" s="1"/>
  <c r="F226" i="35"/>
  <c r="G226" i="35" s="1"/>
  <c r="H226" i="35" s="1"/>
  <c r="I164" i="35"/>
  <c r="J164" i="35" s="1"/>
  <c r="K164" i="35" s="1"/>
  <c r="R131" i="35"/>
  <c r="S131" i="35" s="1"/>
  <c r="T131" i="35" s="1"/>
  <c r="C305" i="35"/>
  <c r="D305" i="35" s="1"/>
  <c r="E305" i="35" s="1"/>
  <c r="I287" i="35"/>
  <c r="J287" i="35" s="1"/>
  <c r="K287" i="35" s="1"/>
  <c r="L289" i="35"/>
  <c r="M289" i="35" s="1"/>
  <c r="N289" i="35" s="1"/>
  <c r="R169" i="35"/>
  <c r="S169" i="35" s="1"/>
  <c r="T169" i="35" s="1"/>
  <c r="L137" i="35"/>
  <c r="M137" i="35" s="1"/>
  <c r="N137" i="35" s="1"/>
  <c r="L164" i="35"/>
  <c r="M164" i="35" s="1"/>
  <c r="N164" i="35" s="1"/>
  <c r="O248" i="35"/>
  <c r="P248" i="35" s="1"/>
  <c r="Q248" i="35" s="1"/>
  <c r="F98" i="35"/>
  <c r="G98" i="35" s="1"/>
  <c r="H98" i="35" s="1"/>
  <c r="C159" i="35"/>
  <c r="D159" i="35" s="1"/>
  <c r="E159" i="35" s="1"/>
  <c r="L145" i="35"/>
  <c r="M145" i="35" s="1"/>
  <c r="L242" i="35"/>
  <c r="M242" i="35" s="1"/>
  <c r="N242" i="35" s="1"/>
  <c r="O161" i="35"/>
  <c r="P161" i="35" s="1"/>
  <c r="Q161" i="35" s="1"/>
  <c r="I245" i="35"/>
  <c r="J245" i="35" s="1"/>
  <c r="K245" i="35" s="1"/>
  <c r="L217" i="35"/>
  <c r="M217" i="35" s="1"/>
  <c r="N217" i="35" s="1"/>
  <c r="R310" i="35"/>
  <c r="S310" i="35" s="1"/>
  <c r="T310" i="35" s="1"/>
  <c r="L268" i="35"/>
  <c r="M268" i="35" s="1"/>
  <c r="N268" i="35" s="1"/>
  <c r="C118" i="35"/>
  <c r="D118" i="35" s="1"/>
  <c r="E118" i="35" s="1"/>
  <c r="O87" i="35"/>
  <c r="P87" i="35" s="1"/>
  <c r="Q87" i="35" s="1"/>
  <c r="R194" i="35"/>
  <c r="S194" i="35" s="1"/>
  <c r="T194" i="35" s="1"/>
  <c r="I305" i="35"/>
  <c r="J305" i="35" s="1"/>
  <c r="K305" i="35" s="1"/>
  <c r="I125" i="35"/>
  <c r="J125" i="35" s="1"/>
  <c r="K125" i="35" s="1"/>
  <c r="I272" i="35"/>
  <c r="J272" i="35" s="1"/>
  <c r="K272" i="35" s="1"/>
  <c r="C166" i="35"/>
  <c r="D166" i="35" s="1"/>
  <c r="E166" i="35" s="1"/>
  <c r="R217" i="35"/>
  <c r="S217" i="35" s="1"/>
  <c r="T217" i="35" s="1"/>
  <c r="R71" i="35"/>
  <c r="S71" i="35" s="1"/>
  <c r="T71" i="35" s="1"/>
  <c r="R234" i="35"/>
  <c r="S234" i="35" s="1"/>
  <c r="T234" i="35" s="1"/>
  <c r="F280" i="35"/>
  <c r="G280" i="35" s="1"/>
  <c r="H280" i="35" s="1"/>
  <c r="I151" i="35"/>
  <c r="J151" i="35" s="1"/>
  <c r="K151" i="35" s="1"/>
  <c r="F101" i="35"/>
  <c r="G101" i="35" s="1"/>
  <c r="H101" i="35" s="1"/>
  <c r="F162" i="35"/>
  <c r="G162" i="35" s="1"/>
  <c r="H162" i="35" s="1"/>
  <c r="F290" i="35"/>
  <c r="G290" i="35" s="1"/>
  <c r="H290" i="35" s="1"/>
  <c r="O83" i="35"/>
  <c r="P83" i="35" s="1"/>
  <c r="Q83" i="35" s="1"/>
  <c r="I277" i="35"/>
  <c r="J277" i="35" s="1"/>
  <c r="K277" i="35" s="1"/>
  <c r="F209" i="35"/>
  <c r="G209" i="35" s="1"/>
  <c r="H209" i="35" s="1"/>
  <c r="F176" i="35"/>
  <c r="G176" i="35" s="1"/>
  <c r="H176" i="35" s="1"/>
  <c r="I309" i="35"/>
  <c r="J309" i="35" s="1"/>
  <c r="K309" i="35" s="1"/>
  <c r="F242" i="35"/>
  <c r="G242" i="35" s="1"/>
  <c r="H242" i="35" s="1"/>
  <c r="O267" i="35"/>
  <c r="P267" i="35" s="1"/>
  <c r="Q267" i="35" s="1"/>
  <c r="R249" i="35"/>
  <c r="S249" i="35" s="1"/>
  <c r="T249" i="35" s="1"/>
  <c r="O206" i="35"/>
  <c r="P206" i="35" s="1"/>
  <c r="L307" i="35"/>
  <c r="M307" i="35" s="1"/>
  <c r="N307" i="35" s="1"/>
  <c r="L89" i="35"/>
  <c r="M89" i="35" s="1"/>
  <c r="N89" i="35" s="1"/>
  <c r="L211" i="35"/>
  <c r="M211" i="35" s="1"/>
  <c r="N211" i="35" s="1"/>
  <c r="I218" i="35"/>
  <c r="J218" i="35" s="1"/>
  <c r="K218" i="35" s="1"/>
  <c r="C199" i="35"/>
  <c r="D199" i="35" s="1"/>
  <c r="E199" i="35" s="1"/>
  <c r="F250" i="35"/>
  <c r="G250" i="35" s="1"/>
  <c r="H250" i="35" s="1"/>
  <c r="F86" i="35"/>
  <c r="G86" i="35" s="1"/>
  <c r="H86" i="35" s="1"/>
  <c r="I290" i="35"/>
  <c r="J290" i="35" s="1"/>
  <c r="K290" i="35" s="1"/>
  <c r="R292" i="35"/>
  <c r="S292" i="35" s="1"/>
  <c r="T292" i="35" s="1"/>
  <c r="C85" i="35"/>
  <c r="D85" i="35" s="1"/>
  <c r="F177" i="35"/>
  <c r="G177" i="35" s="1"/>
  <c r="H177" i="35" s="1"/>
  <c r="R216" i="35"/>
  <c r="S216" i="35" s="1"/>
  <c r="T216" i="35" s="1"/>
  <c r="L153" i="35"/>
  <c r="M153" i="35" s="1"/>
  <c r="N153" i="35" s="1"/>
  <c r="O174" i="35"/>
  <c r="P174" i="35" s="1"/>
  <c r="Q174" i="35" s="1"/>
  <c r="I213" i="35"/>
  <c r="J213" i="35" s="1"/>
  <c r="K213" i="35" s="1"/>
  <c r="L223" i="35"/>
  <c r="M223" i="35" s="1"/>
  <c r="N223" i="35" s="1"/>
  <c r="F183" i="35"/>
  <c r="G183" i="35" s="1"/>
  <c r="H183" i="35" s="1"/>
  <c r="O229" i="35"/>
  <c r="P229" i="35" s="1"/>
  <c r="Q229" i="35" s="1"/>
  <c r="F193" i="35"/>
  <c r="G193" i="35" s="1"/>
  <c r="H193" i="35" s="1"/>
  <c r="O295" i="35"/>
  <c r="P295" i="35" s="1"/>
  <c r="Q295" i="35" s="1"/>
  <c r="I182" i="35"/>
  <c r="J182" i="35" s="1"/>
  <c r="K182" i="35" s="1"/>
  <c r="I236" i="35"/>
  <c r="J236" i="35" s="1"/>
  <c r="R241" i="35"/>
  <c r="S241" i="35" s="1"/>
  <c r="T241" i="35" s="1"/>
  <c r="C240" i="35"/>
  <c r="D240" i="35" s="1"/>
  <c r="E240" i="35" s="1"/>
  <c r="O158" i="35"/>
  <c r="P158" i="35" s="1"/>
  <c r="Q158" i="35" s="1"/>
  <c r="I149" i="35"/>
  <c r="J149" i="35" s="1"/>
  <c r="K149" i="35" s="1"/>
  <c r="I280" i="35"/>
  <c r="J280" i="35" s="1"/>
  <c r="K280" i="35" s="1"/>
  <c r="I143" i="35"/>
  <c r="J143" i="35" s="1"/>
  <c r="K143" i="35" s="1"/>
  <c r="I111" i="35"/>
  <c r="J111" i="35" s="1"/>
  <c r="K111" i="35" s="1"/>
  <c r="C94" i="35"/>
  <c r="D94" i="35" s="1"/>
  <c r="E94" i="35" s="1"/>
  <c r="F102" i="35"/>
  <c r="G102" i="35" s="1"/>
  <c r="H102" i="35" s="1"/>
  <c r="C218" i="35"/>
  <c r="D218" i="35" s="1"/>
  <c r="E218" i="35" s="1"/>
  <c r="L310" i="35"/>
  <c r="M310" i="35" s="1"/>
  <c r="N310" i="35" s="1"/>
  <c r="C249" i="35"/>
  <c r="D249" i="35" s="1"/>
  <c r="E249" i="35" s="1"/>
  <c r="L82" i="35"/>
  <c r="M82" i="35" s="1"/>
  <c r="N82" i="35" s="1"/>
  <c r="C296" i="35"/>
  <c r="D296" i="35" s="1"/>
  <c r="C145" i="35"/>
  <c r="D145" i="35" s="1"/>
  <c r="I273" i="35"/>
  <c r="J273" i="35" s="1"/>
  <c r="K273" i="35" s="1"/>
  <c r="F241" i="35"/>
  <c r="G241" i="35" s="1"/>
  <c r="H241" i="35" s="1"/>
  <c r="C158" i="35"/>
  <c r="D158" i="35" s="1"/>
  <c r="E158" i="35" s="1"/>
  <c r="R115" i="35"/>
  <c r="S115" i="35" s="1"/>
  <c r="T115" i="35" s="1"/>
  <c r="L138" i="35"/>
  <c r="M138" i="35" s="1"/>
  <c r="N138" i="35" s="1"/>
  <c r="L304" i="35"/>
  <c r="M304" i="35" s="1"/>
  <c r="N304" i="35" s="1"/>
  <c r="I119" i="35"/>
  <c r="J119" i="35" s="1"/>
  <c r="K119" i="35" s="1"/>
  <c r="L117" i="35"/>
  <c r="M117" i="35" s="1"/>
  <c r="N117" i="35" s="1"/>
  <c r="C174" i="35"/>
  <c r="D174" i="35" s="1"/>
  <c r="E174" i="35" s="1"/>
  <c r="L98" i="35"/>
  <c r="M98" i="35" s="1"/>
  <c r="N98" i="35" s="1"/>
  <c r="L74" i="35"/>
  <c r="M74" i="35" s="1"/>
  <c r="N74" i="35" s="1"/>
  <c r="O134" i="35"/>
  <c r="P134" i="35" s="1"/>
  <c r="Q134" i="35" s="1"/>
  <c r="R72" i="35"/>
  <c r="S72" i="35" s="1"/>
  <c r="T72" i="35" s="1"/>
  <c r="L84" i="35"/>
  <c r="M84" i="35" s="1"/>
  <c r="N84" i="35" s="1"/>
  <c r="F71" i="35"/>
  <c r="G71" i="35" s="1"/>
  <c r="C140" i="35"/>
  <c r="D140" i="35" s="1"/>
  <c r="E140" i="35" s="1"/>
  <c r="R138" i="35"/>
  <c r="S138" i="35" s="1"/>
  <c r="T138" i="35" s="1"/>
  <c r="I269" i="35"/>
  <c r="J269" i="35" s="1"/>
  <c r="K269" i="35" s="1"/>
  <c r="R175" i="35"/>
  <c r="S175" i="35" s="1"/>
  <c r="T175" i="35" s="1"/>
  <c r="L143" i="35"/>
  <c r="M143" i="35" s="1"/>
  <c r="N143" i="35" s="1"/>
  <c r="I82" i="35"/>
  <c r="J82" i="35" s="1"/>
  <c r="K82" i="35" s="1"/>
  <c r="I241" i="35"/>
  <c r="J241" i="35" s="1"/>
  <c r="K241" i="35" s="1"/>
  <c r="F301" i="35"/>
  <c r="G301" i="35" s="1"/>
  <c r="H301" i="35" s="1"/>
  <c r="L126" i="35"/>
  <c r="M126" i="35" s="1"/>
  <c r="N126" i="35" s="1"/>
  <c r="F109" i="35"/>
  <c r="G109" i="35" s="1"/>
  <c r="H109" i="35" s="1"/>
  <c r="C142" i="35"/>
  <c r="D142" i="35" s="1"/>
  <c r="E142" i="35" s="1"/>
  <c r="R84" i="35"/>
  <c r="S84" i="35" s="1"/>
  <c r="T84" i="35" s="1"/>
  <c r="C81" i="35"/>
  <c r="D81" i="35" s="1"/>
  <c r="E81" i="35" s="1"/>
  <c r="F184" i="35"/>
  <c r="G184" i="35" s="1"/>
  <c r="H184" i="35" s="1"/>
  <c r="R183" i="35"/>
  <c r="S183" i="35" s="1"/>
  <c r="T183" i="35" s="1"/>
  <c r="C270" i="35"/>
  <c r="D270" i="35" s="1"/>
  <c r="E270" i="35" s="1"/>
  <c r="L149" i="35"/>
  <c r="M149" i="35" s="1"/>
  <c r="N149" i="35" s="1"/>
  <c r="F143" i="35"/>
  <c r="G143" i="35" s="1"/>
  <c r="H143" i="35" s="1"/>
  <c r="O81" i="35"/>
  <c r="P81" i="35" s="1"/>
  <c r="Q81" i="35" s="1"/>
  <c r="C99" i="35"/>
  <c r="D99" i="35" s="1"/>
  <c r="E99" i="35" s="1"/>
  <c r="O242" i="35"/>
  <c r="P242" i="35" s="1"/>
  <c r="Q242" i="35" s="1"/>
  <c r="I106" i="35"/>
  <c r="J106" i="35" s="1"/>
  <c r="K106" i="35" s="1"/>
  <c r="O167" i="35"/>
  <c r="P167" i="35" s="1"/>
  <c r="Q167" i="35" s="1"/>
  <c r="R157" i="35"/>
  <c r="S157" i="35" s="1"/>
  <c r="T157" i="35" s="1"/>
  <c r="O223" i="35"/>
  <c r="P223" i="35" s="1"/>
  <c r="Q223" i="35" s="1"/>
  <c r="R277" i="35"/>
  <c r="S277" i="35" s="1"/>
  <c r="T277" i="35" s="1"/>
  <c r="C216" i="35"/>
  <c r="D216" i="35" s="1"/>
  <c r="E216" i="35" s="1"/>
  <c r="R177" i="35"/>
  <c r="S177" i="35" s="1"/>
  <c r="T177" i="35" s="1"/>
  <c r="R226" i="35"/>
  <c r="S226" i="35" s="1"/>
  <c r="T226" i="35" s="1"/>
  <c r="L147" i="35"/>
  <c r="M147" i="35" s="1"/>
  <c r="N147" i="35" s="1"/>
  <c r="C125" i="35"/>
  <c r="D125" i="35" s="1"/>
  <c r="E125" i="35" s="1"/>
  <c r="R268" i="35"/>
  <c r="S268" i="35" s="1"/>
  <c r="T268" i="35" s="1"/>
  <c r="I92" i="35"/>
  <c r="J92" i="35" s="1"/>
  <c r="K92" i="35" s="1"/>
  <c r="F203" i="35"/>
  <c r="G203" i="35" s="1"/>
  <c r="H203" i="35" s="1"/>
  <c r="I228" i="35"/>
  <c r="J228" i="35" s="1"/>
  <c r="K228" i="35" s="1"/>
  <c r="C149" i="35"/>
  <c r="D149" i="35" s="1"/>
  <c r="E149" i="35" s="1"/>
  <c r="O168" i="35"/>
  <c r="P168" i="35" s="1"/>
  <c r="Q168" i="35" s="1"/>
  <c r="F191" i="35"/>
  <c r="G191" i="35" s="1"/>
  <c r="O262" i="35"/>
  <c r="P262" i="35" s="1"/>
  <c r="Q262" i="35" s="1"/>
  <c r="I162" i="35"/>
  <c r="J162" i="35" s="1"/>
  <c r="K162" i="35" s="1"/>
  <c r="C220" i="35"/>
  <c r="D220" i="35" s="1"/>
  <c r="E220" i="35" s="1"/>
  <c r="F164" i="35"/>
  <c r="G164" i="35" s="1"/>
  <c r="H164" i="35" s="1"/>
  <c r="F103" i="35"/>
  <c r="G103" i="35" s="1"/>
  <c r="H103" i="35" s="1"/>
  <c r="O289" i="35"/>
  <c r="P289" i="35" s="1"/>
  <c r="Q289" i="35" s="1"/>
  <c r="L92" i="35"/>
  <c r="M92" i="35" s="1"/>
  <c r="N92" i="35" s="1"/>
  <c r="R145" i="35"/>
  <c r="S145" i="35" s="1"/>
  <c r="T145" i="35" s="1"/>
  <c r="F80" i="35"/>
  <c r="G80" i="35" s="1"/>
  <c r="H80" i="35" s="1"/>
  <c r="L174" i="35"/>
  <c r="M174" i="35" s="1"/>
  <c r="N174" i="35" s="1"/>
  <c r="O135" i="35"/>
  <c r="P135" i="35" s="1"/>
  <c r="Q135" i="35" s="1"/>
  <c r="O144" i="35"/>
  <c r="P144" i="35" s="1"/>
  <c r="Q144" i="35" s="1"/>
  <c r="O86" i="35"/>
  <c r="P86" i="35" s="1"/>
  <c r="Q86" i="35" s="1"/>
  <c r="R300" i="35"/>
  <c r="S300" i="35" s="1"/>
  <c r="T300" i="35" s="1"/>
  <c r="F114" i="35"/>
  <c r="G114" i="35" s="1"/>
  <c r="H114" i="35" s="1"/>
  <c r="L237" i="35"/>
  <c r="M237" i="35" s="1"/>
  <c r="N237" i="35" s="1"/>
  <c r="I223" i="35"/>
  <c r="J223" i="35" s="1"/>
  <c r="K223" i="35" s="1"/>
  <c r="F252" i="35"/>
  <c r="G252" i="35" s="1"/>
  <c r="H252" i="35" s="1"/>
  <c r="I126" i="35"/>
  <c r="J126" i="35" s="1"/>
  <c r="K126" i="35" s="1"/>
  <c r="I94" i="35"/>
  <c r="J94" i="35" s="1"/>
  <c r="K94" i="35" s="1"/>
  <c r="I187" i="35"/>
  <c r="J187" i="35" s="1"/>
  <c r="K187" i="35" s="1"/>
  <c r="F82" i="35"/>
  <c r="G82" i="35" s="1"/>
  <c r="H82" i="35" s="1"/>
  <c r="L100" i="35"/>
  <c r="M100" i="35" s="1"/>
  <c r="F214" i="35"/>
  <c r="G214" i="35" s="1"/>
  <c r="H214" i="35" s="1"/>
  <c r="L202" i="35"/>
  <c r="M202" i="35" s="1"/>
  <c r="N202" i="35" s="1"/>
  <c r="O217" i="35"/>
  <c r="P217" i="35" s="1"/>
  <c r="Q217" i="35" s="1"/>
  <c r="L212" i="35"/>
  <c r="M212" i="35" s="1"/>
  <c r="N212" i="35" s="1"/>
  <c r="C111" i="35"/>
  <c r="D111" i="35" s="1"/>
  <c r="E111" i="35" s="1"/>
  <c r="R302" i="35"/>
  <c r="S302" i="35" s="1"/>
  <c r="T302" i="35" s="1"/>
  <c r="F296" i="35"/>
  <c r="G296" i="35" s="1"/>
  <c r="R267" i="35"/>
  <c r="S267" i="35" s="1"/>
  <c r="T267" i="35" s="1"/>
  <c r="L290" i="35"/>
  <c r="M290" i="35" s="1"/>
  <c r="N290" i="35" s="1"/>
  <c r="R89" i="35"/>
  <c r="S89" i="35" s="1"/>
  <c r="T89" i="35" s="1"/>
  <c r="L243" i="35"/>
  <c r="M243" i="35" s="1"/>
  <c r="N243" i="35" s="1"/>
  <c r="I172" i="35"/>
  <c r="J172" i="35" s="1"/>
  <c r="K172" i="35" s="1"/>
  <c r="C239" i="35"/>
  <c r="D239" i="35" s="1"/>
  <c r="E239" i="35" s="1"/>
  <c r="I183" i="35"/>
  <c r="J183" i="35" s="1"/>
  <c r="K183" i="35" s="1"/>
  <c r="O107" i="35"/>
  <c r="P107" i="35" s="1"/>
  <c r="Q107" i="35" s="1"/>
  <c r="R85" i="35"/>
  <c r="S85" i="35" s="1"/>
  <c r="T85" i="35" s="1"/>
  <c r="L157" i="35"/>
  <c r="M157" i="35" s="1"/>
  <c r="N157" i="35" s="1"/>
  <c r="O123" i="35"/>
  <c r="P123" i="35" s="1"/>
  <c r="Q123" i="35" s="1"/>
  <c r="I128" i="35"/>
  <c r="J128" i="35" s="1"/>
  <c r="K128" i="35" s="1"/>
  <c r="I234" i="35"/>
  <c r="J234" i="35" s="1"/>
  <c r="K234" i="35" s="1"/>
  <c r="C209" i="35"/>
  <c r="D209" i="35" s="1"/>
  <c r="E209" i="35" s="1"/>
  <c r="L112" i="35"/>
  <c r="M112" i="35" s="1"/>
  <c r="N112" i="35" s="1"/>
  <c r="L236" i="35"/>
  <c r="M236" i="35" s="1"/>
  <c r="O300" i="35"/>
  <c r="P300" i="35" s="1"/>
  <c r="Q300" i="35" s="1"/>
  <c r="O235" i="35"/>
  <c r="P235" i="35" s="1"/>
  <c r="Q235" i="35" s="1"/>
  <c r="F237" i="35"/>
  <c r="G237" i="35" s="1"/>
  <c r="H237" i="35" s="1"/>
  <c r="O104" i="35"/>
  <c r="P104" i="35" s="1"/>
  <c r="Q104" i="35" s="1"/>
  <c r="I75" i="35"/>
  <c r="J75" i="35" s="1"/>
  <c r="K75" i="35" s="1"/>
  <c r="C190" i="35"/>
  <c r="D190" i="35" s="1"/>
  <c r="L104" i="35"/>
  <c r="M104" i="35" s="1"/>
  <c r="N104" i="35" s="1"/>
  <c r="F77" i="35"/>
  <c r="G77" i="35" s="1"/>
  <c r="H77" i="35" s="1"/>
  <c r="I308" i="35"/>
  <c r="J308" i="35" s="1"/>
  <c r="K308" i="35" s="1"/>
  <c r="O249" i="35"/>
  <c r="P249" i="35" s="1"/>
  <c r="Q249" i="35" s="1"/>
  <c r="I127" i="35"/>
  <c r="J127" i="35" s="1"/>
  <c r="K127" i="35" s="1"/>
  <c r="O179" i="35"/>
  <c r="P179" i="35" s="1"/>
  <c r="Q179" i="35" s="1"/>
  <c r="I254" i="35"/>
  <c r="J254" i="35" s="1"/>
  <c r="K254" i="35" s="1"/>
  <c r="O306" i="35"/>
  <c r="P306" i="35" s="1"/>
  <c r="Q306" i="35" s="1"/>
  <c r="O297" i="35"/>
  <c r="P297" i="35" s="1"/>
  <c r="Q297" i="35" s="1"/>
  <c r="L97" i="35"/>
  <c r="M97" i="35" s="1"/>
  <c r="N97" i="35" s="1"/>
  <c r="I292" i="35"/>
  <c r="J292" i="35" s="1"/>
  <c r="K292" i="35" s="1"/>
  <c r="C103" i="35"/>
  <c r="D103" i="35" s="1"/>
  <c r="E103" i="35" s="1"/>
  <c r="O79" i="35"/>
  <c r="P79" i="35" s="1"/>
  <c r="Q79" i="35" s="1"/>
  <c r="I252" i="35"/>
  <c r="J252" i="35" s="1"/>
  <c r="K252" i="35" s="1"/>
  <c r="L311" i="35"/>
  <c r="M311" i="35" s="1"/>
  <c r="AQ314" i="35" s="1"/>
  <c r="F192" i="35"/>
  <c r="G192" i="35" s="1"/>
  <c r="H192" i="35" s="1"/>
  <c r="C176" i="35"/>
  <c r="D176" i="35" s="1"/>
  <c r="E176" i="35" s="1"/>
  <c r="F196" i="35"/>
  <c r="G196" i="35" s="1"/>
  <c r="H196" i="35" s="1"/>
  <c r="C246" i="35"/>
  <c r="D246" i="35" s="1"/>
  <c r="E246" i="35" s="1"/>
  <c r="I233" i="35"/>
  <c r="J233" i="35" s="1"/>
  <c r="K233" i="35" s="1"/>
  <c r="O281" i="35"/>
  <c r="P281" i="35" s="1"/>
  <c r="I99" i="35"/>
  <c r="J99" i="35" s="1"/>
  <c r="K99" i="35" s="1"/>
  <c r="R301" i="35"/>
  <c r="S301" i="35" s="1"/>
  <c r="T301" i="35" s="1"/>
  <c r="C77" i="35"/>
  <c r="D77" i="35" s="1"/>
  <c r="E77" i="35" s="1"/>
  <c r="I131" i="35"/>
  <c r="J131" i="35" s="1"/>
  <c r="K131" i="35" s="1"/>
  <c r="O260" i="35"/>
  <c r="P260" i="35" s="1"/>
  <c r="Q260" i="35" s="1"/>
  <c r="O110" i="35"/>
  <c r="P110" i="35" s="1"/>
  <c r="Q110" i="35" s="1"/>
  <c r="C128" i="35"/>
  <c r="D128" i="35" s="1"/>
  <c r="E128" i="35" s="1"/>
  <c r="L95" i="35"/>
  <c r="M95" i="35" s="1"/>
  <c r="N95" i="35" s="1"/>
  <c r="L71" i="35"/>
  <c r="M71" i="35" s="1"/>
  <c r="N71" i="35" s="1"/>
  <c r="L308" i="35"/>
  <c r="M308" i="35" s="1"/>
  <c r="N308" i="35" s="1"/>
  <c r="F178" i="35"/>
  <c r="G178" i="35" s="1"/>
  <c r="H178" i="35" s="1"/>
  <c r="O202" i="35"/>
  <c r="P202" i="35" s="1"/>
  <c r="Q202" i="35" s="1"/>
  <c r="O265" i="35"/>
  <c r="P265" i="35" s="1"/>
  <c r="Q265" i="35" s="1"/>
  <c r="O264" i="35"/>
  <c r="P264" i="35" s="1"/>
  <c r="Q264" i="35" s="1"/>
  <c r="L229" i="35"/>
  <c r="M229" i="35" s="1"/>
  <c r="N229" i="35" s="1"/>
  <c r="L247" i="35"/>
  <c r="M247" i="35" s="1"/>
  <c r="N247" i="35" s="1"/>
  <c r="L292" i="35"/>
  <c r="M292" i="35" s="1"/>
  <c r="N292" i="35" s="1"/>
  <c r="O274" i="35"/>
  <c r="P274" i="35" s="1"/>
  <c r="Q274" i="35" s="1"/>
  <c r="F110" i="35"/>
  <c r="G110" i="35" s="1"/>
  <c r="H110" i="35" s="1"/>
  <c r="L110" i="35"/>
  <c r="M110" i="35" s="1"/>
  <c r="N110" i="35" s="1"/>
  <c r="I189" i="35"/>
  <c r="J189" i="35" s="1"/>
  <c r="K189" i="35" s="1"/>
  <c r="L101" i="35"/>
  <c r="M101" i="35" s="1"/>
  <c r="N101" i="35" s="1"/>
  <c r="R97" i="35"/>
  <c r="S97" i="35" s="1"/>
  <c r="T97" i="35" s="1"/>
  <c r="I147" i="35"/>
  <c r="J147" i="35" s="1"/>
  <c r="K147" i="35" s="1"/>
  <c r="I176" i="35"/>
  <c r="J176" i="35" s="1"/>
  <c r="K176" i="35" s="1"/>
  <c r="C180" i="35"/>
  <c r="D180" i="35" s="1"/>
  <c r="E180" i="35" s="1"/>
  <c r="C131" i="35"/>
  <c r="D131" i="35" s="1"/>
  <c r="E131" i="35" s="1"/>
  <c r="R125" i="35"/>
  <c r="S125" i="35" s="1"/>
  <c r="T125" i="35" s="1"/>
  <c r="I157" i="35"/>
  <c r="J157" i="35" s="1"/>
  <c r="K157" i="35" s="1"/>
  <c r="O146" i="35"/>
  <c r="P146" i="35" s="1"/>
  <c r="Q146" i="35" s="1"/>
  <c r="L109" i="35"/>
  <c r="M109" i="35" s="1"/>
  <c r="N109" i="35" s="1"/>
  <c r="I224" i="35"/>
  <c r="J224" i="35" s="1"/>
  <c r="K224" i="35" s="1"/>
  <c r="L281" i="35"/>
  <c r="M281" i="35" s="1"/>
  <c r="F100" i="35"/>
  <c r="G100" i="35" s="1"/>
  <c r="I154" i="35"/>
  <c r="J154" i="35" s="1"/>
  <c r="K154" i="35" s="1"/>
  <c r="F266" i="35"/>
  <c r="G266" i="35" s="1"/>
  <c r="I244" i="35"/>
  <c r="J244" i="35" s="1"/>
  <c r="K244" i="35" s="1"/>
  <c r="R225" i="35"/>
  <c r="S225" i="35" s="1"/>
  <c r="T225" i="35" s="1"/>
  <c r="R246" i="35"/>
  <c r="S246" i="35" s="1"/>
  <c r="T246" i="35" s="1"/>
  <c r="L189" i="35"/>
  <c r="M189" i="35" s="1"/>
  <c r="N189" i="35" s="1"/>
  <c r="O307" i="35"/>
  <c r="P307" i="35" s="1"/>
  <c r="Q307" i="35" s="1"/>
  <c r="I98" i="35"/>
  <c r="J98" i="35" s="1"/>
  <c r="K98" i="35" s="1"/>
  <c r="F133" i="35"/>
  <c r="G133" i="35" s="1"/>
  <c r="H133" i="35" s="1"/>
  <c r="R276" i="35"/>
  <c r="S276" i="35" s="1"/>
  <c r="T276" i="35" s="1"/>
  <c r="R222" i="35"/>
  <c r="S222" i="35" s="1"/>
  <c r="T222" i="35" s="1"/>
  <c r="R81" i="35"/>
  <c r="S81" i="35" s="1"/>
  <c r="T81" i="35" s="1"/>
  <c r="R254" i="35"/>
  <c r="S254" i="35" s="1"/>
  <c r="T254" i="35" s="1"/>
  <c r="C293" i="35"/>
  <c r="D293" i="35" s="1"/>
  <c r="E293" i="35" s="1"/>
  <c r="L246" i="35"/>
  <c r="M246" i="35" s="1"/>
  <c r="N246" i="35" s="1"/>
  <c r="F219" i="35"/>
  <c r="G219" i="35" s="1"/>
  <c r="H219" i="35" s="1"/>
  <c r="R311" i="35"/>
  <c r="S311" i="35" s="1"/>
  <c r="T311" i="35" s="1"/>
  <c r="L173" i="35"/>
  <c r="M173" i="35" s="1"/>
  <c r="N173" i="35" s="1"/>
  <c r="F113" i="35"/>
  <c r="G113" i="35" s="1"/>
  <c r="H113" i="35" s="1"/>
  <c r="F188" i="35"/>
  <c r="G188" i="35" s="1"/>
  <c r="H188" i="35" s="1"/>
  <c r="I195" i="35"/>
  <c r="J195" i="35" s="1"/>
  <c r="K195" i="35" s="1"/>
  <c r="L195" i="35"/>
  <c r="M195" i="35" s="1"/>
  <c r="N195" i="35" s="1"/>
  <c r="F97" i="35"/>
  <c r="G97" i="35" s="1"/>
  <c r="H97" i="35" s="1"/>
  <c r="L91" i="35"/>
  <c r="M91" i="35" s="1"/>
  <c r="N91" i="35" s="1"/>
  <c r="C244" i="35"/>
  <c r="D244" i="35" s="1"/>
  <c r="E244" i="35" s="1"/>
  <c r="L207" i="35"/>
  <c r="M207" i="35" s="1"/>
  <c r="N207" i="35" s="1"/>
  <c r="L264" i="35"/>
  <c r="M264" i="35" s="1"/>
  <c r="N264" i="35" s="1"/>
  <c r="O140" i="35"/>
  <c r="P140" i="35" s="1"/>
  <c r="Q140" i="35" s="1"/>
  <c r="O277" i="35"/>
  <c r="P277" i="35" s="1"/>
  <c r="Q277" i="35" s="1"/>
  <c r="L177" i="35"/>
  <c r="M177" i="35" s="1"/>
  <c r="N177" i="35" s="1"/>
  <c r="L270" i="35"/>
  <c r="M270" i="35" s="1"/>
  <c r="N270" i="35" s="1"/>
  <c r="F206" i="35"/>
  <c r="G206" i="35" s="1"/>
  <c r="F293" i="35"/>
  <c r="G293" i="35" s="1"/>
  <c r="H293" i="35" s="1"/>
  <c r="I276" i="35"/>
  <c r="J276" i="35" s="1"/>
  <c r="K276" i="35" s="1"/>
  <c r="L238" i="35"/>
  <c r="M238" i="35" s="1"/>
  <c r="N238" i="35" s="1"/>
  <c r="C304" i="35"/>
  <c r="D304" i="35" s="1"/>
  <c r="E304" i="35" s="1"/>
  <c r="O197" i="35"/>
  <c r="P197" i="35" s="1"/>
  <c r="Q197" i="35" s="1"/>
  <c r="F243" i="35"/>
  <c r="G243" i="35" s="1"/>
  <c r="H243" i="35" s="1"/>
  <c r="R107" i="35"/>
  <c r="S107" i="35" s="1"/>
  <c r="T107" i="35" s="1"/>
  <c r="I78" i="35"/>
  <c r="J78" i="35" s="1"/>
  <c r="K78" i="35" s="1"/>
  <c r="C96" i="35"/>
  <c r="D96" i="35" s="1"/>
  <c r="E96" i="35" s="1"/>
  <c r="O175" i="35"/>
  <c r="P175" i="35" s="1"/>
  <c r="C243" i="35"/>
  <c r="D243" i="35" s="1"/>
  <c r="E243" i="35" s="1"/>
  <c r="L227" i="35"/>
  <c r="M227" i="35" s="1"/>
  <c r="N227" i="35" s="1"/>
  <c r="C233" i="35"/>
  <c r="D233" i="35" s="1"/>
  <c r="E233" i="35" s="1"/>
  <c r="L79" i="35"/>
  <c r="M79" i="35" s="1"/>
  <c r="N79" i="35" s="1"/>
  <c r="O212" i="35"/>
  <c r="P212" i="35" s="1"/>
  <c r="Q212" i="35" s="1"/>
  <c r="F135" i="35"/>
  <c r="G135" i="35" s="1"/>
  <c r="H135" i="35" s="1"/>
  <c r="R112" i="35"/>
  <c r="S112" i="35" s="1"/>
  <c r="T112" i="35" s="1"/>
  <c r="C301" i="35"/>
  <c r="D301" i="35" s="1"/>
  <c r="E301" i="35" s="1"/>
  <c r="O91" i="35"/>
  <c r="P91" i="35" s="1"/>
  <c r="Q91" i="35" s="1"/>
  <c r="R126" i="35"/>
  <c r="S126" i="35" s="1"/>
  <c r="T126" i="35" s="1"/>
  <c r="R205" i="35"/>
  <c r="S205" i="35" s="1"/>
  <c r="T205" i="35" s="1"/>
  <c r="L139" i="35"/>
  <c r="M139" i="35" s="1"/>
  <c r="N139" i="35" s="1"/>
  <c r="O152" i="35"/>
  <c r="P152" i="35" s="1"/>
  <c r="Q152" i="35" s="1"/>
  <c r="F107" i="35"/>
  <c r="G107" i="35" s="1"/>
  <c r="H107" i="35" s="1"/>
  <c r="O269" i="35"/>
  <c r="P269" i="35" s="1"/>
  <c r="Q269" i="35" s="1"/>
  <c r="L87" i="35"/>
  <c r="M87" i="35" s="1"/>
  <c r="N87" i="35" s="1"/>
  <c r="L169" i="35"/>
  <c r="M169" i="35" s="1"/>
  <c r="N169" i="35" s="1"/>
  <c r="R193" i="35"/>
  <c r="S193" i="35" s="1"/>
  <c r="T193" i="35" s="1"/>
  <c r="L254" i="35"/>
  <c r="M254" i="35" s="1"/>
  <c r="N254" i="35" s="1"/>
  <c r="O102" i="35"/>
  <c r="P102" i="35" s="1"/>
  <c r="Q102" i="35" s="1"/>
  <c r="R192" i="35"/>
  <c r="S192" i="35" s="1"/>
  <c r="T192" i="35" s="1"/>
  <c r="I257" i="35"/>
  <c r="J257" i="35" s="1"/>
  <c r="K257" i="35" s="1"/>
  <c r="I96" i="35"/>
  <c r="J96" i="35" s="1"/>
  <c r="K96" i="35" s="1"/>
  <c r="I79" i="35"/>
  <c r="J79" i="35" s="1"/>
  <c r="K79" i="35" s="1"/>
  <c r="O77" i="35"/>
  <c r="P77" i="35" s="1"/>
  <c r="Q77" i="35" s="1"/>
  <c r="C227" i="35"/>
  <c r="D227" i="35" s="1"/>
  <c r="E227" i="35" s="1"/>
  <c r="C73" i="35"/>
  <c r="D73" i="35" s="1"/>
  <c r="E73" i="35" s="1"/>
  <c r="I205" i="35"/>
  <c r="J205" i="35" s="1"/>
  <c r="K205" i="35" s="1"/>
  <c r="I179" i="35"/>
  <c r="J179" i="35" s="1"/>
  <c r="K179" i="35" s="1"/>
  <c r="L309" i="35"/>
  <c r="M309" i="35" s="1"/>
  <c r="N309" i="35" s="1"/>
  <c r="C308" i="35"/>
  <c r="D308" i="35" s="1"/>
  <c r="E308" i="35" s="1"/>
  <c r="R185" i="35"/>
  <c r="S185" i="35" s="1"/>
  <c r="T185" i="35" s="1"/>
  <c r="I188" i="35"/>
  <c r="J188" i="35" s="1"/>
  <c r="K188" i="35" s="1"/>
  <c r="L179" i="35"/>
  <c r="M179" i="35" s="1"/>
  <c r="N179" i="35" s="1"/>
  <c r="L234" i="35"/>
  <c r="M234" i="35" s="1"/>
  <c r="N234" i="35" s="1"/>
  <c r="O220" i="35"/>
  <c r="P220" i="35" s="1"/>
  <c r="Q220" i="35" s="1"/>
  <c r="C71" i="35"/>
  <c r="D71" i="35" s="1"/>
  <c r="E71" i="35" s="1"/>
  <c r="R273" i="35"/>
  <c r="S273" i="35" s="1"/>
  <c r="T273" i="35" s="1"/>
  <c r="R128" i="35"/>
  <c r="S128" i="35" s="1"/>
  <c r="T128" i="35" s="1"/>
  <c r="R208" i="35"/>
  <c r="S208" i="35" s="1"/>
  <c r="T208" i="35" s="1"/>
  <c r="O166" i="35"/>
  <c r="P166" i="35" s="1"/>
  <c r="Q166" i="35" s="1"/>
  <c r="O224" i="35"/>
  <c r="P224" i="35" s="1"/>
  <c r="Q224" i="35" s="1"/>
  <c r="R197" i="35"/>
  <c r="S197" i="35" s="1"/>
  <c r="T197" i="35" s="1"/>
  <c r="C232" i="35"/>
  <c r="D232" i="35" s="1"/>
  <c r="E232" i="35" s="1"/>
  <c r="C137" i="35"/>
  <c r="D137" i="35" s="1"/>
  <c r="E137" i="35" s="1"/>
  <c r="C238" i="35"/>
  <c r="D238" i="35" s="1"/>
  <c r="E238" i="35" s="1"/>
  <c r="I246" i="35"/>
  <c r="J246" i="35" s="1"/>
  <c r="K246" i="35" s="1"/>
  <c r="I129" i="35"/>
  <c r="J129" i="35" s="1"/>
  <c r="K129" i="35" s="1"/>
  <c r="R230" i="35"/>
  <c r="S230" i="35" s="1"/>
  <c r="T230" i="35" s="1"/>
  <c r="F128" i="35"/>
  <c r="G128" i="35" s="1"/>
  <c r="H128" i="35" s="1"/>
  <c r="R239" i="35"/>
  <c r="S239" i="35" s="1"/>
  <c r="T239" i="35" s="1"/>
  <c r="R275" i="35"/>
  <c r="S275" i="35" s="1"/>
  <c r="T275" i="35" s="1"/>
  <c r="O308" i="35"/>
  <c r="P308" i="35" s="1"/>
  <c r="Q308" i="35" s="1"/>
  <c r="F227" i="35"/>
  <c r="G227" i="35" s="1"/>
  <c r="H227" i="35" s="1"/>
  <c r="F140" i="35"/>
  <c r="G140" i="35" s="1"/>
  <c r="H140" i="35" s="1"/>
  <c r="C294" i="35"/>
  <c r="D294" i="35" s="1"/>
  <c r="E294" i="35" s="1"/>
  <c r="F222" i="35"/>
  <c r="G222" i="35" s="1"/>
  <c r="H222" i="35" s="1"/>
  <c r="F134" i="35"/>
  <c r="G134" i="35" s="1"/>
  <c r="H134" i="35" s="1"/>
  <c r="F284" i="35"/>
  <c r="G284" i="35" s="1"/>
  <c r="H284" i="35" s="1"/>
  <c r="L203" i="35"/>
  <c r="M203" i="35" s="1"/>
  <c r="N203" i="35" s="1"/>
  <c r="R137" i="35"/>
  <c r="S137" i="35" s="1"/>
  <c r="T137" i="35" s="1"/>
  <c r="R306" i="35"/>
  <c r="S306" i="35" s="1"/>
  <c r="T306" i="35" s="1"/>
  <c r="F182" i="35"/>
  <c r="G182" i="35" s="1"/>
  <c r="H182" i="35" s="1"/>
  <c r="R243" i="35"/>
  <c r="S243" i="35" s="1"/>
  <c r="T243" i="35" s="1"/>
  <c r="O184" i="35"/>
  <c r="P184" i="35" s="1"/>
  <c r="Q184" i="35" s="1"/>
  <c r="L144" i="35"/>
  <c r="M144" i="35" s="1"/>
  <c r="N144" i="35" s="1"/>
  <c r="L159" i="35"/>
  <c r="M159" i="35" s="1"/>
  <c r="N159" i="35" s="1"/>
  <c r="F288" i="35"/>
  <c r="G288" i="35" s="1"/>
  <c r="H288" i="35" s="1"/>
  <c r="I268" i="35"/>
  <c r="J268" i="35" s="1"/>
  <c r="K268" i="35" s="1"/>
  <c r="I275" i="35"/>
  <c r="J275" i="35" s="1"/>
  <c r="K275" i="35" s="1"/>
  <c r="R304" i="35"/>
  <c r="S304" i="35" s="1"/>
  <c r="T304" i="35" s="1"/>
  <c r="R171" i="35"/>
  <c r="S171" i="35" s="1"/>
  <c r="T171" i="35" s="1"/>
  <c r="I114" i="35"/>
  <c r="J114" i="35" s="1"/>
  <c r="K114" i="35" s="1"/>
  <c r="O241" i="35"/>
  <c r="P241" i="35" s="1"/>
  <c r="Q241" i="35" s="1"/>
  <c r="F121" i="35"/>
  <c r="G121" i="35" s="1"/>
  <c r="H121" i="35" s="1"/>
  <c r="C168" i="35"/>
  <c r="D168" i="35" s="1"/>
  <c r="E168" i="35" s="1"/>
  <c r="O127" i="35"/>
  <c r="P127" i="35" s="1"/>
  <c r="Q127" i="35" s="1"/>
  <c r="C130" i="35"/>
  <c r="D130" i="35" s="1"/>
  <c r="L178" i="35"/>
  <c r="M178" i="35" s="1"/>
  <c r="N178" i="35" s="1"/>
  <c r="O236" i="35"/>
  <c r="P236" i="35" s="1"/>
  <c r="R287" i="35"/>
  <c r="S287" i="35" s="1"/>
  <c r="T287" i="35" s="1"/>
  <c r="R82" i="35"/>
  <c r="S82" i="35" s="1"/>
  <c r="T82" i="35" s="1"/>
  <c r="F298" i="35"/>
  <c r="G298" i="35" s="1"/>
  <c r="H298" i="35" s="1"/>
  <c r="R220" i="35"/>
  <c r="S220" i="35" s="1"/>
  <c r="T220" i="35" s="1"/>
  <c r="C219" i="35"/>
  <c r="D219" i="35" s="1"/>
  <c r="E219" i="35" s="1"/>
  <c r="I303" i="35"/>
  <c r="J303" i="35" s="1"/>
  <c r="K303" i="35" s="1"/>
  <c r="C224" i="35"/>
  <c r="D224" i="35" s="1"/>
  <c r="E224" i="35" s="1"/>
  <c r="R181" i="35"/>
  <c r="S181" i="35" s="1"/>
  <c r="T181" i="35" s="1"/>
  <c r="O237" i="35"/>
  <c r="P237" i="35" s="1"/>
  <c r="Q237" i="35" s="1"/>
  <c r="F223" i="35"/>
  <c r="G223" i="35" s="1"/>
  <c r="H223" i="35" s="1"/>
  <c r="R209" i="35"/>
  <c r="S209" i="35" s="1"/>
  <c r="T209" i="35" s="1"/>
  <c r="C268" i="35"/>
  <c r="D268" i="35" s="1"/>
  <c r="E268" i="35" s="1"/>
  <c r="L142" i="35"/>
  <c r="M142" i="35" s="1"/>
  <c r="N142" i="35" s="1"/>
  <c r="I201" i="35"/>
  <c r="J201" i="35" s="1"/>
  <c r="K201" i="35" s="1"/>
  <c r="R154" i="35"/>
  <c r="S154" i="35" s="1"/>
  <c r="T154" i="35" s="1"/>
  <c r="F92" i="35"/>
  <c r="G92" i="35" s="1"/>
  <c r="H92" i="35" s="1"/>
  <c r="R144" i="35"/>
  <c r="S144" i="35" s="1"/>
  <c r="T144" i="35" s="1"/>
  <c r="O190" i="35"/>
  <c r="P190" i="35" s="1"/>
  <c r="Q190" i="35" s="1"/>
  <c r="L72" i="35"/>
  <c r="M72" i="35" s="1"/>
  <c r="N72" i="35" s="1"/>
  <c r="R121" i="35"/>
  <c r="S121" i="35" s="1"/>
  <c r="T121" i="35" s="1"/>
  <c r="O103" i="35"/>
  <c r="P103" i="35" s="1"/>
  <c r="Q103" i="35" s="1"/>
  <c r="C115" i="35"/>
  <c r="D115" i="35" s="1"/>
  <c r="C242" i="35"/>
  <c r="D242" i="35" s="1"/>
  <c r="E242" i="35" s="1"/>
  <c r="I186" i="35"/>
  <c r="J186" i="35" s="1"/>
  <c r="K186" i="35" s="1"/>
  <c r="L284" i="35"/>
  <c r="M284" i="35" s="1"/>
  <c r="N284" i="35" s="1"/>
  <c r="I227" i="35"/>
  <c r="J227" i="35" s="1"/>
  <c r="K227" i="35" s="1"/>
  <c r="O191" i="35"/>
  <c r="P191" i="35" s="1"/>
  <c r="O198" i="35"/>
  <c r="P198" i="35" s="1"/>
  <c r="Q198" i="35" s="1"/>
  <c r="O183" i="35"/>
  <c r="P183" i="35" s="1"/>
  <c r="Q183" i="35" s="1"/>
  <c r="C129" i="35"/>
  <c r="D129" i="35" s="1"/>
  <c r="E129" i="35" s="1"/>
  <c r="O299" i="35"/>
  <c r="P299" i="35" s="1"/>
  <c r="Q299" i="35" s="1"/>
  <c r="R129" i="35"/>
  <c r="S129" i="35" s="1"/>
  <c r="T129" i="35" s="1"/>
  <c r="R235" i="35"/>
  <c r="S235" i="35" s="1"/>
  <c r="T235" i="35" s="1"/>
  <c r="L123" i="35"/>
  <c r="M123" i="35" s="1"/>
  <c r="N123" i="35" s="1"/>
  <c r="I311" i="35"/>
  <c r="J311" i="35" s="1"/>
  <c r="AQ313" i="35" s="1"/>
  <c r="I307" i="35"/>
  <c r="J307" i="35" s="1"/>
  <c r="K307" i="35" s="1"/>
  <c r="F299" i="35"/>
  <c r="G299" i="35" s="1"/>
  <c r="H299" i="35" s="1"/>
  <c r="F303" i="35"/>
  <c r="G303" i="35" s="1"/>
  <c r="H303" i="35" s="1"/>
  <c r="R40" i="35"/>
  <c r="S40" i="35" s="1"/>
  <c r="T40" i="35" s="1"/>
  <c r="I109" i="35"/>
  <c r="J109" i="35" s="1"/>
  <c r="K109" i="35" s="1"/>
  <c r="R200" i="35"/>
  <c r="S200" i="35" s="1"/>
  <c r="T200" i="35" s="1"/>
  <c r="R188" i="35"/>
  <c r="S188" i="35" s="1"/>
  <c r="T188" i="35" s="1"/>
  <c r="R280" i="35"/>
  <c r="S280" i="35" s="1"/>
  <c r="T280" i="35" s="1"/>
  <c r="C271" i="35"/>
  <c r="D271" i="35" s="1"/>
  <c r="E271" i="35" s="1"/>
  <c r="I253" i="35"/>
  <c r="J253" i="35" s="1"/>
  <c r="K253" i="35" s="1"/>
  <c r="I83" i="35"/>
  <c r="J83" i="35" s="1"/>
  <c r="K83" i="35" s="1"/>
  <c r="L204" i="35"/>
  <c r="M204" i="35" s="1"/>
  <c r="N204" i="35" s="1"/>
  <c r="O133" i="35"/>
  <c r="P133" i="35" s="1"/>
  <c r="Q133" i="35" s="1"/>
  <c r="F84" i="35"/>
  <c r="G84" i="35" s="1"/>
  <c r="H84" i="35" s="1"/>
  <c r="R199" i="35"/>
  <c r="S199" i="35" s="1"/>
  <c r="T199" i="35" s="1"/>
  <c r="C109" i="35"/>
  <c r="D109" i="35" s="1"/>
  <c r="E109" i="35" s="1"/>
  <c r="F108" i="35"/>
  <c r="G108" i="35" s="1"/>
  <c r="H108" i="35" s="1"/>
  <c r="R286" i="35"/>
  <c r="S286" i="35" s="1"/>
  <c r="T286" i="35" s="1"/>
  <c r="I156" i="35"/>
  <c r="J156" i="35" s="1"/>
  <c r="K156" i="35" s="1"/>
  <c r="O254" i="35"/>
  <c r="P254" i="35" s="1"/>
  <c r="Q254" i="35" s="1"/>
  <c r="R167" i="35"/>
  <c r="S167" i="35" s="1"/>
  <c r="T167" i="35" s="1"/>
  <c r="O126" i="35"/>
  <c r="P126" i="35" s="1"/>
  <c r="Q126" i="35" s="1"/>
  <c r="C258" i="35"/>
  <c r="D258" i="35" s="1"/>
  <c r="E258" i="35" s="1"/>
  <c r="I288" i="35"/>
  <c r="J288" i="35" s="1"/>
  <c r="K288" i="35" s="1"/>
  <c r="C205" i="35"/>
  <c r="D205" i="35" s="1"/>
  <c r="E205" i="35" s="1"/>
  <c r="R237" i="35"/>
  <c r="S237" i="35" s="1"/>
  <c r="T237" i="35" s="1"/>
  <c r="F212" i="35"/>
  <c r="G212" i="35" s="1"/>
  <c r="H212" i="35" s="1"/>
  <c r="R100" i="35"/>
  <c r="S100" i="35" s="1"/>
  <c r="T100" i="35" s="1"/>
  <c r="F83" i="35"/>
  <c r="G83" i="35" s="1"/>
  <c r="H83" i="35" s="1"/>
  <c r="C179" i="35"/>
  <c r="D179" i="35" s="1"/>
  <c r="E179" i="35" s="1"/>
  <c r="F175" i="35"/>
  <c r="G175" i="35" s="1"/>
  <c r="R256" i="35"/>
  <c r="S256" i="35" s="1"/>
  <c r="T256" i="35" s="1"/>
  <c r="O142" i="35"/>
  <c r="P142" i="35" s="1"/>
  <c r="Q142" i="35" s="1"/>
  <c r="O218" i="35"/>
  <c r="P218" i="35" s="1"/>
  <c r="Q218" i="35" s="1"/>
  <c r="L107" i="35"/>
  <c r="M107" i="35" s="1"/>
  <c r="N107" i="35" s="1"/>
  <c r="C247" i="35"/>
  <c r="D247" i="35" s="1"/>
  <c r="E247" i="35" s="1"/>
  <c r="F228" i="35"/>
  <c r="G228" i="35" s="1"/>
  <c r="H228" i="35" s="1"/>
  <c r="O222" i="35"/>
  <c r="P222" i="35" s="1"/>
  <c r="Q222" i="35" s="1"/>
  <c r="R160" i="35"/>
  <c r="S160" i="35" s="1"/>
  <c r="T160" i="35" s="1"/>
  <c r="O178" i="35"/>
  <c r="P178" i="35" s="1"/>
  <c r="Q178" i="35" s="1"/>
  <c r="O143" i="35"/>
  <c r="P143" i="35" s="1"/>
  <c r="Q143" i="35" s="1"/>
  <c r="R163" i="35"/>
  <c r="S163" i="35" s="1"/>
  <c r="T163" i="35" s="1"/>
  <c r="R135" i="35"/>
  <c r="S135" i="35" s="1"/>
  <c r="T135" i="35" s="1"/>
  <c r="L265" i="35"/>
  <c r="M265" i="35" s="1"/>
  <c r="N265" i="35" s="1"/>
  <c r="C262" i="35"/>
  <c r="D262" i="35" s="1"/>
  <c r="E262" i="35" s="1"/>
  <c r="C153" i="35"/>
  <c r="D153" i="35" s="1"/>
  <c r="E153" i="35" s="1"/>
  <c r="R120" i="35"/>
  <c r="S120" i="35" s="1"/>
  <c r="T120" i="35" s="1"/>
  <c r="F283" i="35"/>
  <c r="G283" i="35" s="1"/>
  <c r="H283" i="35" s="1"/>
  <c r="O232" i="35"/>
  <c r="P232" i="35" s="1"/>
  <c r="Q232" i="35" s="1"/>
  <c r="C236" i="35"/>
  <c r="D236" i="35" s="1"/>
  <c r="L240" i="35"/>
  <c r="M240" i="35" s="1"/>
  <c r="N240" i="35" s="1"/>
  <c r="L215" i="35"/>
  <c r="M215" i="35" s="1"/>
  <c r="N215" i="35" s="1"/>
  <c r="R191" i="35"/>
  <c r="S191" i="35" s="1"/>
  <c r="T191" i="35" s="1"/>
  <c r="O243" i="35"/>
  <c r="P243" i="35" s="1"/>
  <c r="Q243" i="35" s="1"/>
  <c r="O213" i="35"/>
  <c r="P213" i="35" s="1"/>
  <c r="Q213" i="35" s="1"/>
  <c r="L127" i="35"/>
  <c r="M127" i="35" s="1"/>
  <c r="N127" i="35" s="1"/>
  <c r="F281" i="35"/>
  <c r="G281" i="35" s="1"/>
  <c r="L216" i="35"/>
  <c r="M216" i="35" s="1"/>
  <c r="N216" i="35" s="1"/>
  <c r="C196" i="35"/>
  <c r="D196" i="35" s="1"/>
  <c r="E196" i="35" s="1"/>
  <c r="L301" i="35"/>
  <c r="M301" i="35" s="1"/>
  <c r="N301" i="35" s="1"/>
  <c r="F123" i="35"/>
  <c r="G123" i="35" s="1"/>
  <c r="H123" i="35" s="1"/>
  <c r="O244" i="35"/>
  <c r="P244" i="35" s="1"/>
  <c r="Q244" i="35" s="1"/>
  <c r="I258" i="35"/>
  <c r="J258" i="35" s="1"/>
  <c r="K258" i="35" s="1"/>
  <c r="F199" i="35"/>
  <c r="G199" i="35" s="1"/>
  <c r="H199" i="35" s="1"/>
  <c r="F187" i="35"/>
  <c r="G187" i="35" s="1"/>
  <c r="H187" i="35" s="1"/>
  <c r="L267" i="35"/>
  <c r="M267" i="35" s="1"/>
  <c r="N267" i="35" s="1"/>
  <c r="O85" i="35"/>
  <c r="P85" i="35" s="1"/>
  <c r="R307" i="35"/>
  <c r="S307" i="35" s="1"/>
  <c r="T307" i="35" s="1"/>
  <c r="R190" i="35"/>
  <c r="S190" i="35" s="1"/>
  <c r="T190" i="35" s="1"/>
  <c r="C157" i="35"/>
  <c r="D157" i="35" s="1"/>
  <c r="E157" i="35" s="1"/>
  <c r="C139" i="35"/>
  <c r="D139" i="35" s="1"/>
  <c r="E139" i="35" s="1"/>
  <c r="I140" i="35"/>
  <c r="J140" i="35" s="1"/>
  <c r="K140" i="35" s="1"/>
  <c r="R204" i="35"/>
  <c r="S204" i="35" s="1"/>
  <c r="T204" i="35" s="1"/>
  <c r="C187" i="35"/>
  <c r="D187" i="35" s="1"/>
  <c r="E187" i="35" s="1"/>
  <c r="I93" i="35"/>
  <c r="J93" i="35" s="1"/>
  <c r="K93" i="35" s="1"/>
  <c r="R103" i="35"/>
  <c r="S103" i="35" s="1"/>
  <c r="T103" i="35" s="1"/>
  <c r="R229" i="35"/>
  <c r="S229" i="35" s="1"/>
  <c r="T229" i="35" s="1"/>
  <c r="O210" i="35"/>
  <c r="P210" i="35" s="1"/>
  <c r="Q210" i="35" s="1"/>
  <c r="C226" i="35"/>
  <c r="D226" i="35" s="1"/>
  <c r="E226" i="35" s="1"/>
  <c r="L73" i="35"/>
  <c r="M73" i="35" s="1"/>
  <c r="N73" i="35" s="1"/>
  <c r="L222" i="35"/>
  <c r="M222" i="35" s="1"/>
  <c r="N222" i="35" s="1"/>
  <c r="R101" i="35"/>
  <c r="S101" i="35" s="1"/>
  <c r="T101" i="35" s="1"/>
  <c r="C251" i="35"/>
  <c r="D251" i="35" s="1"/>
  <c r="R251" i="35"/>
  <c r="S251" i="35" s="1"/>
  <c r="T251" i="35" s="1"/>
  <c r="I40" i="35"/>
  <c r="J40" i="35" s="1"/>
  <c r="Y42" i="35" s="1"/>
  <c r="I107" i="35"/>
  <c r="J107" i="35" s="1"/>
  <c r="K107" i="35" s="1"/>
  <c r="L78" i="35"/>
  <c r="M78" i="35" s="1"/>
  <c r="N78" i="35" s="1"/>
  <c r="I169" i="35"/>
  <c r="J169" i="35" s="1"/>
  <c r="K169" i="35" s="1"/>
  <c r="I85" i="35"/>
  <c r="J85" i="35" s="1"/>
  <c r="I220" i="35"/>
  <c r="J220" i="35" s="1"/>
  <c r="K220" i="35" s="1"/>
  <c r="C192" i="35"/>
  <c r="D192" i="35" s="1"/>
  <c r="E192" i="35" s="1"/>
  <c r="L206" i="35"/>
  <c r="M206" i="35" s="1"/>
  <c r="I237" i="35"/>
  <c r="J237" i="35" s="1"/>
  <c r="K237" i="35" s="1"/>
  <c r="F271" i="35"/>
  <c r="G271" i="35" s="1"/>
  <c r="H271" i="35" s="1"/>
  <c r="I197" i="35"/>
  <c r="J197" i="35" s="1"/>
  <c r="K197" i="35" s="1"/>
  <c r="O311" i="35"/>
  <c r="P311" i="35" s="1"/>
  <c r="AQ315" i="35" s="1"/>
  <c r="I148" i="35"/>
  <c r="J148" i="35" s="1"/>
  <c r="K148" i="35" s="1"/>
  <c r="I214" i="35"/>
  <c r="J214" i="35" s="1"/>
  <c r="K214" i="35" s="1"/>
  <c r="C167" i="35"/>
  <c r="D167" i="35" s="1"/>
  <c r="E167" i="35" s="1"/>
  <c r="C95" i="35"/>
  <c r="D95" i="35" s="1"/>
  <c r="E95" i="35" s="1"/>
  <c r="O200" i="35"/>
  <c r="P200" i="35" s="1"/>
  <c r="Q200" i="35" s="1"/>
  <c r="F235" i="35"/>
  <c r="G235" i="35" s="1"/>
  <c r="H235" i="35" s="1"/>
  <c r="C267" i="35"/>
  <c r="D267" i="35" s="1"/>
  <c r="E267" i="35" s="1"/>
  <c r="F236" i="35"/>
  <c r="G236" i="35" s="1"/>
  <c r="C263" i="35"/>
  <c r="D263" i="35" s="1"/>
  <c r="E263" i="35" s="1"/>
  <c r="R164" i="35"/>
  <c r="S164" i="35" s="1"/>
  <c r="T164" i="35" s="1"/>
  <c r="C291" i="35"/>
  <c r="D291" i="35" s="1"/>
  <c r="E291" i="35" s="1"/>
  <c r="I193" i="35"/>
  <c r="J193" i="35" s="1"/>
  <c r="K193" i="35" s="1"/>
  <c r="R182" i="35"/>
  <c r="S182" i="35" s="1"/>
  <c r="T182" i="35" s="1"/>
  <c r="O159" i="35"/>
  <c r="P159" i="35" s="1"/>
  <c r="Q159" i="35" s="1"/>
  <c r="C74" i="35"/>
  <c r="D74" i="35" s="1"/>
  <c r="E74" i="35" s="1"/>
  <c r="O282" i="35"/>
  <c r="P282" i="35" s="1"/>
  <c r="Q282" i="35" s="1"/>
  <c r="R86" i="35"/>
  <c r="S86" i="35" s="1"/>
  <c r="T86" i="35" s="1"/>
  <c r="R151" i="35"/>
  <c r="S151" i="35" s="1"/>
  <c r="T151" i="35" s="1"/>
  <c r="L129" i="35"/>
  <c r="M129" i="35" s="1"/>
  <c r="N129" i="35" s="1"/>
  <c r="I108" i="35"/>
  <c r="J108" i="35" s="1"/>
  <c r="K108" i="35" s="1"/>
  <c r="C121" i="35"/>
  <c r="D121" i="35" s="1"/>
  <c r="E121" i="35" s="1"/>
  <c r="I80" i="35"/>
  <c r="J80" i="35" s="1"/>
  <c r="K80" i="35" s="1"/>
  <c r="F139" i="35"/>
  <c r="G139" i="35" s="1"/>
  <c r="H139" i="35" s="1"/>
  <c r="I251" i="35"/>
  <c r="J251" i="35" s="1"/>
  <c r="I122" i="35"/>
  <c r="J122" i="35" s="1"/>
  <c r="K122" i="35" s="1"/>
  <c r="I219" i="35"/>
  <c r="J219" i="35" s="1"/>
  <c r="K219" i="35" s="1"/>
  <c r="O253" i="35"/>
  <c r="P253" i="35" s="1"/>
  <c r="Q253" i="35" s="1"/>
  <c r="F274" i="35"/>
  <c r="G274" i="35" s="1"/>
  <c r="H274" i="35" s="1"/>
  <c r="R206" i="35"/>
  <c r="S206" i="35" s="1"/>
  <c r="T206" i="35" s="1"/>
  <c r="I247" i="35"/>
  <c r="J247" i="35" s="1"/>
  <c r="K247" i="35" s="1"/>
  <c r="R110" i="35"/>
  <c r="S110" i="35" s="1"/>
  <c r="T110" i="35" s="1"/>
  <c r="L83" i="35"/>
  <c r="M83" i="35" s="1"/>
  <c r="N83" i="35" s="1"/>
  <c r="F166" i="35"/>
  <c r="G166" i="35" s="1"/>
  <c r="H166" i="35" s="1"/>
  <c r="O130" i="35"/>
  <c r="P130" i="35" s="1"/>
  <c r="I175" i="35"/>
  <c r="J175" i="35" s="1"/>
  <c r="I161" i="35"/>
  <c r="J161" i="35" s="1"/>
  <c r="K161" i="35" s="1"/>
  <c r="R218" i="35"/>
  <c r="S218" i="35" s="1"/>
  <c r="T218" i="35" s="1"/>
  <c r="F224" i="35"/>
  <c r="G224" i="35" s="1"/>
  <c r="H224" i="35" s="1"/>
  <c r="R203" i="35"/>
  <c r="S203" i="35" s="1"/>
  <c r="T203" i="35" s="1"/>
  <c r="R258" i="35"/>
  <c r="S258" i="35" s="1"/>
  <c r="T258" i="35" s="1"/>
  <c r="O288" i="35"/>
  <c r="P288" i="35" s="1"/>
  <c r="Q288" i="35" s="1"/>
  <c r="O305" i="35"/>
  <c r="P305" i="35" s="1"/>
  <c r="Q305" i="35" s="1"/>
  <c r="F146" i="35"/>
  <c r="G146" i="35" s="1"/>
  <c r="H146" i="35" s="1"/>
  <c r="L228" i="35"/>
  <c r="M228" i="35" s="1"/>
  <c r="N228" i="35" s="1"/>
  <c r="C269" i="35"/>
  <c r="D269" i="35" s="1"/>
  <c r="E269" i="35" s="1"/>
  <c r="F115" i="35"/>
  <c r="G115" i="35" s="1"/>
  <c r="F153" i="35"/>
  <c r="G153" i="35" s="1"/>
  <c r="H153" i="35" s="1"/>
  <c r="R149" i="35"/>
  <c r="S149" i="35" s="1"/>
  <c r="T149" i="35" s="1"/>
  <c r="L249" i="35"/>
  <c r="M249" i="35" s="1"/>
  <c r="N249" i="35" s="1"/>
  <c r="O187" i="35"/>
  <c r="P187" i="35" s="1"/>
  <c r="Q187" i="35" s="1"/>
  <c r="L119" i="35"/>
  <c r="M119" i="35" s="1"/>
  <c r="N119" i="35" s="1"/>
  <c r="L165" i="35"/>
  <c r="M165" i="35" s="1"/>
  <c r="N165" i="35" s="1"/>
  <c r="I163" i="35"/>
  <c r="J163" i="35" s="1"/>
  <c r="K163" i="35" s="1"/>
  <c r="C189" i="35"/>
  <c r="D189" i="35" s="1"/>
  <c r="E189" i="35" s="1"/>
  <c r="O93" i="35"/>
  <c r="P93" i="35" s="1"/>
  <c r="Q93" i="35" s="1"/>
  <c r="R80" i="35"/>
  <c r="S80" i="35" s="1"/>
  <c r="T80" i="35" s="1"/>
  <c r="I137" i="35"/>
  <c r="J137" i="35" s="1"/>
  <c r="K137" i="35" s="1"/>
  <c r="C266" i="35"/>
  <c r="D266" i="35" s="1"/>
  <c r="O286" i="35"/>
  <c r="P286" i="35" s="1"/>
  <c r="Q286" i="35" s="1"/>
  <c r="F95" i="35"/>
  <c r="G95" i="35" s="1"/>
  <c r="H95" i="35" s="1"/>
  <c r="O263" i="35"/>
  <c r="P263" i="35" s="1"/>
  <c r="Q263" i="35" s="1"/>
  <c r="O256" i="35"/>
  <c r="P256" i="35" s="1"/>
  <c r="Q256" i="35" s="1"/>
  <c r="C255" i="35"/>
  <c r="D255" i="35" s="1"/>
  <c r="E255" i="35" s="1"/>
  <c r="I283" i="35"/>
  <c r="J283" i="35" s="1"/>
  <c r="K283" i="35" s="1"/>
  <c r="F189" i="35"/>
  <c r="G189" i="35" s="1"/>
  <c r="H189" i="35" s="1"/>
  <c r="I105" i="35"/>
  <c r="J105" i="35" s="1"/>
  <c r="K105" i="35" s="1"/>
  <c r="I301" i="35"/>
  <c r="J301" i="35" s="1"/>
  <c r="K301" i="35" s="1"/>
  <c r="F262" i="35"/>
  <c r="G262" i="35" s="1"/>
  <c r="H262" i="35" s="1"/>
  <c r="F194" i="35"/>
  <c r="G194" i="35" s="1"/>
  <c r="H194" i="35" s="1"/>
  <c r="F106" i="35"/>
  <c r="G106" i="35" s="1"/>
  <c r="H106" i="35" s="1"/>
  <c r="R99" i="35"/>
  <c r="S99" i="35" s="1"/>
  <c r="T99" i="35" s="1"/>
  <c r="C83" i="35"/>
  <c r="D83" i="35" s="1"/>
  <c r="E83" i="35" s="1"/>
  <c r="R162" i="35"/>
  <c r="S162" i="35" s="1"/>
  <c r="T162" i="35" s="1"/>
  <c r="I267" i="35"/>
  <c r="J267" i="35" s="1"/>
  <c r="K267" i="35" s="1"/>
  <c r="F200" i="35"/>
  <c r="G200" i="35" s="1"/>
  <c r="H200" i="35" s="1"/>
  <c r="O205" i="35"/>
  <c r="P205" i="35" s="1"/>
  <c r="Q205" i="35" s="1"/>
  <c r="R283" i="35"/>
  <c r="S283" i="35" s="1"/>
  <c r="T283" i="35" s="1"/>
  <c r="R88" i="35"/>
  <c r="S88" i="35" s="1"/>
  <c r="T88" i="35" s="1"/>
  <c r="O296" i="35"/>
  <c r="P296" i="35" s="1"/>
  <c r="F104" i="35"/>
  <c r="G104" i="35" s="1"/>
  <c r="H104" i="35" s="1"/>
  <c r="O275" i="35"/>
  <c r="P275" i="35" s="1"/>
  <c r="Q275" i="35" s="1"/>
  <c r="R236" i="35"/>
  <c r="S236" i="35" s="1"/>
  <c r="T236" i="35" s="1"/>
  <c r="O129" i="35"/>
  <c r="P129" i="35" s="1"/>
  <c r="Q129" i="35" s="1"/>
  <c r="I134" i="35"/>
  <c r="J134" i="35" s="1"/>
  <c r="K134" i="35" s="1"/>
  <c r="R133" i="35"/>
  <c r="S133" i="35" s="1"/>
  <c r="T133" i="35" s="1"/>
  <c r="L76" i="35"/>
  <c r="M76" i="35" s="1"/>
  <c r="N76" i="35" s="1"/>
  <c r="L176" i="35"/>
  <c r="M176" i="35" s="1"/>
  <c r="N176" i="35" s="1"/>
  <c r="I206" i="35"/>
  <c r="J206" i="35" s="1"/>
  <c r="O182" i="35"/>
  <c r="P182" i="35" s="1"/>
  <c r="Q182" i="35" s="1"/>
  <c r="L266" i="35"/>
  <c r="M266" i="35" s="1"/>
  <c r="F81" i="35"/>
  <c r="G81" i="35" s="1"/>
  <c r="H81" i="35" s="1"/>
  <c r="O298" i="35"/>
  <c r="P298" i="35" s="1"/>
  <c r="Q298" i="35" s="1"/>
  <c r="I296" i="35"/>
  <c r="J296" i="35" s="1"/>
  <c r="L219" i="35"/>
  <c r="M219" i="35" s="1"/>
  <c r="N219" i="35" s="1"/>
  <c r="O89" i="35"/>
  <c r="P89" i="35" s="1"/>
  <c r="Q89" i="35" s="1"/>
  <c r="F74" i="35"/>
  <c r="G74" i="35" s="1"/>
  <c r="H74" i="35" s="1"/>
  <c r="L152" i="35"/>
  <c r="M152" i="35" s="1"/>
  <c r="N152" i="35" s="1"/>
  <c r="I225" i="35"/>
  <c r="J225" i="35" s="1"/>
  <c r="K225" i="35" s="1"/>
  <c r="O227" i="35"/>
  <c r="P227" i="35" s="1"/>
  <c r="Q227" i="35" s="1"/>
  <c r="I196" i="35"/>
  <c r="J196" i="35" s="1"/>
  <c r="K196" i="35" s="1"/>
  <c r="F155" i="35"/>
  <c r="G155" i="35" s="1"/>
  <c r="H155" i="35" s="1"/>
  <c r="C234" i="35"/>
  <c r="D234" i="35" s="1"/>
  <c r="E234" i="35" s="1"/>
  <c r="I263" i="35"/>
  <c r="J263" i="35" s="1"/>
  <c r="K263" i="35" s="1"/>
  <c r="I256" i="35"/>
  <c r="J256" i="35" s="1"/>
  <c r="K256" i="35" s="1"/>
  <c r="I274" i="35"/>
  <c r="J274" i="35" s="1"/>
  <c r="K274" i="35" s="1"/>
  <c r="F310" i="35"/>
  <c r="G310" i="35" s="1"/>
  <c r="H310" i="35" s="1"/>
  <c r="I104" i="35"/>
  <c r="J104" i="35" s="1"/>
  <c r="K104" i="35" s="1"/>
  <c r="O100" i="35"/>
  <c r="P100" i="35" s="1"/>
  <c r="I120" i="35"/>
  <c r="J120" i="35" s="1"/>
  <c r="K120" i="35" s="1"/>
  <c r="L90" i="35"/>
  <c r="M90" i="35" s="1"/>
  <c r="N90" i="35" s="1"/>
  <c r="L273" i="35"/>
  <c r="M273" i="35" s="1"/>
  <c r="N273" i="35" s="1"/>
  <c r="R224" i="35"/>
  <c r="S224" i="35" s="1"/>
  <c r="T224" i="35" s="1"/>
  <c r="I145" i="35"/>
  <c r="J145" i="35" s="1"/>
  <c r="L132" i="35"/>
  <c r="M132" i="35" s="1"/>
  <c r="N132" i="35" s="1"/>
  <c r="I181" i="35"/>
  <c r="J181" i="35" s="1"/>
  <c r="K181" i="35" s="1"/>
  <c r="L175" i="35"/>
  <c r="M175" i="35" s="1"/>
  <c r="F117" i="35"/>
  <c r="G117" i="35" s="1"/>
  <c r="H117" i="35" s="1"/>
  <c r="I289" i="35"/>
  <c r="J289" i="35" s="1"/>
  <c r="K289" i="35" s="1"/>
  <c r="C185" i="35"/>
  <c r="D185" i="35" s="1"/>
  <c r="E185" i="35" s="1"/>
  <c r="C204" i="35"/>
  <c r="D204" i="35" s="1"/>
  <c r="E204" i="35" s="1"/>
  <c r="F171" i="35"/>
  <c r="G171" i="35" s="1"/>
  <c r="H171" i="35" s="1"/>
  <c r="F160" i="35"/>
  <c r="G160" i="35" s="1"/>
  <c r="L40" i="35"/>
  <c r="M40" i="35" s="1"/>
  <c r="Y43" i="35" s="1"/>
  <c r="C214" i="35"/>
  <c r="D214" i="35" s="1"/>
  <c r="E214" i="35" s="1"/>
  <c r="F292" i="35"/>
  <c r="G292" i="35" s="1"/>
  <c r="H292" i="35" s="1"/>
  <c r="F161" i="35"/>
  <c r="G161" i="35" s="1"/>
  <c r="H161" i="35" s="1"/>
  <c r="L194" i="35"/>
  <c r="M194" i="35" s="1"/>
  <c r="N194" i="35" s="1"/>
  <c r="O113" i="35"/>
  <c r="P113" i="35" s="1"/>
  <c r="Q113" i="35" s="1"/>
  <c r="R221" i="35"/>
  <c r="S221" i="35" s="1"/>
  <c r="T221" i="35" s="1"/>
  <c r="L299" i="35"/>
  <c r="M299" i="35" s="1"/>
  <c r="N299" i="35" s="1"/>
  <c r="R96" i="35"/>
  <c r="S96" i="35" s="1"/>
  <c r="T96" i="35" s="1"/>
  <c r="O186" i="35"/>
  <c r="P186" i="35" s="1"/>
  <c r="Q186" i="35" s="1"/>
  <c r="R240" i="35"/>
  <c r="S240" i="35" s="1"/>
  <c r="T240" i="35" s="1"/>
  <c r="L277" i="35"/>
  <c r="M277" i="35" s="1"/>
  <c r="N277" i="35" s="1"/>
  <c r="O258" i="35"/>
  <c r="P258" i="35" s="1"/>
  <c r="Q258" i="35" s="1"/>
  <c r="L286" i="35"/>
  <c r="M286" i="35" s="1"/>
  <c r="N286" i="35" s="1"/>
  <c r="I270" i="35"/>
  <c r="J270" i="35" s="1"/>
  <c r="K270" i="35" s="1"/>
  <c r="C156" i="35"/>
  <c r="D156" i="35" s="1"/>
  <c r="E156" i="35" s="1"/>
  <c r="F186" i="35"/>
  <c r="G186" i="35" s="1"/>
  <c r="H186" i="35" s="1"/>
  <c r="R270" i="35"/>
  <c r="S270" i="35" s="1"/>
  <c r="T270" i="35" s="1"/>
  <c r="C108" i="35"/>
  <c r="D108" i="35" s="1"/>
  <c r="E108" i="35" s="1"/>
  <c r="R187" i="35"/>
  <c r="S187" i="35" s="1"/>
  <c r="T187" i="35" s="1"/>
  <c r="L160" i="35"/>
  <c r="M160" i="35" s="1"/>
  <c r="F217" i="35"/>
  <c r="G217" i="35" s="1"/>
  <c r="H217" i="35" s="1"/>
  <c r="I199" i="35"/>
  <c r="J199" i="35" s="1"/>
  <c r="K199" i="35" s="1"/>
  <c r="R173" i="35"/>
  <c r="S173" i="35" s="1"/>
  <c r="T173" i="35" s="1"/>
  <c r="F238" i="35"/>
  <c r="G238" i="35" s="1"/>
  <c r="H238" i="35" s="1"/>
  <c r="L209" i="35"/>
  <c r="M209" i="35" s="1"/>
  <c r="N209" i="35" s="1"/>
  <c r="R211" i="35"/>
  <c r="S211" i="35" s="1"/>
  <c r="T211" i="35" s="1"/>
  <c r="C208" i="35"/>
  <c r="D208" i="35" s="1"/>
  <c r="E208" i="35" s="1"/>
  <c r="F246" i="35"/>
  <c r="G246" i="35" s="1"/>
  <c r="H246" i="35" s="1"/>
  <c r="C282" i="35"/>
  <c r="D282" i="35" s="1"/>
  <c r="E282" i="35" s="1"/>
  <c r="R223" i="35"/>
  <c r="S223" i="35" s="1"/>
  <c r="T223" i="35" s="1"/>
  <c r="L161" i="35"/>
  <c r="M161" i="35" s="1"/>
  <c r="N161" i="35" s="1"/>
  <c r="O226" i="35"/>
  <c r="P226" i="35" s="1"/>
  <c r="Q226" i="35" s="1"/>
  <c r="I174" i="35"/>
  <c r="J174" i="35" s="1"/>
  <c r="K174" i="35" s="1"/>
  <c r="F221" i="35"/>
  <c r="G221" i="35" s="1"/>
  <c r="O125" i="35"/>
  <c r="P125" i="35" s="1"/>
  <c r="Q125" i="35" s="1"/>
  <c r="C116" i="35"/>
  <c r="D116" i="35" s="1"/>
  <c r="E116" i="35" s="1"/>
  <c r="I136" i="35"/>
  <c r="J136" i="35" s="1"/>
  <c r="K136" i="35" s="1"/>
  <c r="I190" i="35"/>
  <c r="J190" i="35" s="1"/>
  <c r="K190" i="35" s="1"/>
  <c r="R214" i="35"/>
  <c r="S214" i="35" s="1"/>
  <c r="T214" i="35" s="1"/>
  <c r="R146" i="35"/>
  <c r="S146" i="35" s="1"/>
  <c r="T146" i="35" s="1"/>
  <c r="C172" i="35"/>
  <c r="D172" i="35" s="1"/>
  <c r="E172" i="35" s="1"/>
  <c r="O194" i="35"/>
  <c r="P194" i="35" s="1"/>
  <c r="Q194" i="35" s="1"/>
  <c r="F285" i="35"/>
  <c r="G285" i="35" s="1"/>
  <c r="H285" i="35" s="1"/>
  <c r="C250" i="35"/>
  <c r="D250" i="35" s="1"/>
  <c r="E250" i="35" s="1"/>
  <c r="L274" i="35"/>
  <c r="M274" i="35" s="1"/>
  <c r="N274" i="35" s="1"/>
  <c r="L168" i="35"/>
  <c r="M168" i="35" s="1"/>
  <c r="N168" i="35" s="1"/>
  <c r="O145" i="35"/>
  <c r="P145" i="35" s="1"/>
  <c r="I71" i="35"/>
  <c r="J71" i="35" s="1"/>
  <c r="K71" i="35" s="1"/>
  <c r="R170" i="35"/>
  <c r="S170" i="35" s="1"/>
  <c r="T170" i="35" s="1"/>
  <c r="F289" i="35"/>
  <c r="G289" i="35" s="1"/>
  <c r="H289" i="35" s="1"/>
  <c r="L184" i="35"/>
  <c r="M184" i="35" s="1"/>
  <c r="N184" i="35" s="1"/>
  <c r="I123" i="35"/>
  <c r="J123" i="35" s="1"/>
  <c r="K123" i="35" s="1"/>
  <c r="F220" i="35"/>
  <c r="G220" i="35" s="1"/>
  <c r="H220" i="35" s="1"/>
  <c r="I115" i="35"/>
  <c r="J115" i="35" s="1"/>
  <c r="L285" i="35"/>
  <c r="M285" i="35" s="1"/>
  <c r="N285" i="35" s="1"/>
  <c r="I298" i="35"/>
  <c r="J298" i="35" s="1"/>
  <c r="K298" i="35" s="1"/>
  <c r="I229" i="35"/>
  <c r="J229" i="35" s="1"/>
  <c r="K229" i="35" s="1"/>
  <c r="I90" i="35"/>
  <c r="J90" i="35" s="1"/>
  <c r="K90" i="35" s="1"/>
  <c r="I265" i="35"/>
  <c r="J265" i="35" s="1"/>
  <c r="K265" i="35" s="1"/>
  <c r="L103" i="35"/>
  <c r="M103" i="35" s="1"/>
  <c r="N103" i="35" s="1"/>
  <c r="C279" i="35"/>
  <c r="D279" i="35" s="1"/>
  <c r="E279" i="35" s="1"/>
  <c r="O106" i="35"/>
  <c r="P106" i="35" s="1"/>
  <c r="Q106" i="35" s="1"/>
  <c r="F294" i="35"/>
  <c r="G294" i="35" s="1"/>
  <c r="H294" i="35" s="1"/>
  <c r="I306" i="35"/>
  <c r="J306" i="35" s="1"/>
  <c r="K306" i="35" s="1"/>
  <c r="C177" i="35"/>
  <c r="D177" i="35" s="1"/>
  <c r="E177" i="35" s="1"/>
  <c r="I87" i="35"/>
  <c r="J87" i="35" s="1"/>
  <c r="K87" i="35" s="1"/>
  <c r="I171" i="35"/>
  <c r="J171" i="35" s="1"/>
  <c r="K171" i="35" s="1"/>
  <c r="F195" i="35"/>
  <c r="G195" i="35" s="1"/>
  <c r="H195" i="35" s="1"/>
  <c r="O209" i="35"/>
  <c r="P209" i="35" s="1"/>
  <c r="Q209" i="35" s="1"/>
  <c r="R266" i="35"/>
  <c r="S266" i="35" s="1"/>
  <c r="T266" i="35" s="1"/>
  <c r="F158" i="35"/>
  <c r="G158" i="35" s="1"/>
  <c r="H158" i="35" s="1"/>
  <c r="C102" i="35"/>
  <c r="D102" i="35" s="1"/>
  <c r="E102" i="35" s="1"/>
  <c r="O124" i="35"/>
  <c r="P124" i="35" s="1"/>
  <c r="Q124" i="35" s="1"/>
  <c r="O257" i="35"/>
  <c r="P257" i="35" s="1"/>
  <c r="Q257" i="35" s="1"/>
  <c r="R119" i="35"/>
  <c r="S119" i="35" s="1"/>
  <c r="T119" i="35" s="1"/>
  <c r="R299" i="35"/>
  <c r="S299" i="35" s="1"/>
  <c r="T299" i="35" s="1"/>
  <c r="R141" i="35"/>
  <c r="S141" i="35" s="1"/>
  <c r="T141" i="35" s="1"/>
  <c r="O255" i="35"/>
  <c r="P255" i="35" s="1"/>
  <c r="Q255" i="35" s="1"/>
  <c r="F207" i="35"/>
  <c r="G207" i="35" s="1"/>
  <c r="H207" i="35" s="1"/>
  <c r="R290" i="35"/>
  <c r="S290" i="35" s="1"/>
  <c r="T290" i="35" s="1"/>
  <c r="R278" i="35"/>
  <c r="S278" i="35" s="1"/>
  <c r="T278" i="35" s="1"/>
  <c r="F40" i="35"/>
  <c r="G40" i="35" s="1"/>
  <c r="O302" i="35"/>
  <c r="P302" i="35" s="1"/>
  <c r="Q302" i="35" s="1"/>
  <c r="R180" i="35"/>
  <c r="S180" i="35" s="1"/>
  <c r="T180" i="35" s="1"/>
  <c r="R265" i="35"/>
  <c r="S265" i="35" s="1"/>
  <c r="T265" i="35" s="1"/>
  <c r="R174" i="35"/>
  <c r="S174" i="35" s="1"/>
  <c r="T174" i="35" s="1"/>
  <c r="C112" i="35"/>
  <c r="D112" i="35" s="1"/>
  <c r="E112" i="35" s="1"/>
  <c r="C133" i="35"/>
  <c r="D133" i="35" s="1"/>
  <c r="E133" i="35" s="1"/>
  <c r="F244" i="35"/>
  <c r="G244" i="35" s="1"/>
  <c r="H244" i="35" s="1"/>
  <c r="I155" i="35"/>
  <c r="J155" i="35" s="1"/>
  <c r="K155" i="35" s="1"/>
  <c r="C275" i="35"/>
  <c r="D275" i="35" s="1"/>
  <c r="E275" i="35" s="1"/>
  <c r="F120" i="35"/>
  <c r="G120" i="35" s="1"/>
  <c r="H120" i="35" s="1"/>
  <c r="R142" i="35"/>
  <c r="S142" i="35" s="1"/>
  <c r="T142" i="35" s="1"/>
  <c r="L158" i="35"/>
  <c r="M158" i="35" s="1"/>
  <c r="N158" i="35" s="1"/>
  <c r="O163" i="35"/>
  <c r="P163" i="35" s="1"/>
  <c r="Q163" i="35" s="1"/>
  <c r="L193" i="35"/>
  <c r="M193" i="35" s="1"/>
  <c r="N193" i="35" s="1"/>
  <c r="I278" i="35"/>
  <c r="J278" i="35" s="1"/>
  <c r="K278" i="35" s="1"/>
  <c r="L154" i="35"/>
  <c r="M154" i="35" s="1"/>
  <c r="N154" i="35" s="1"/>
  <c r="I230" i="35"/>
  <c r="J230" i="35" s="1"/>
  <c r="K230" i="35" s="1"/>
  <c r="F72" i="35"/>
  <c r="G72" i="35" s="1"/>
  <c r="H72" i="35" s="1"/>
  <c r="L128" i="35"/>
  <c r="M128" i="35" s="1"/>
  <c r="N128" i="35" s="1"/>
  <c r="O290" i="35"/>
  <c r="P290" i="35" s="1"/>
  <c r="Q290" i="35" s="1"/>
  <c r="R127" i="35"/>
  <c r="S127" i="35" s="1"/>
  <c r="T127" i="35" s="1"/>
  <c r="C132" i="35"/>
  <c r="D132" i="35" s="1"/>
  <c r="E132" i="35" s="1"/>
  <c r="R284" i="35"/>
  <c r="S284" i="35" s="1"/>
  <c r="T284" i="35" s="1"/>
  <c r="O177" i="35"/>
  <c r="P177" i="35" s="1"/>
  <c r="Q177" i="35" s="1"/>
  <c r="R94" i="35"/>
  <c r="S94" i="35" s="1"/>
  <c r="T94" i="35" s="1"/>
  <c r="F156" i="35"/>
  <c r="G156" i="35" s="1"/>
  <c r="H156" i="35" s="1"/>
  <c r="F270" i="35"/>
  <c r="G270" i="35" s="1"/>
  <c r="H270" i="35" s="1"/>
  <c r="L239" i="35"/>
  <c r="M239" i="35" s="1"/>
  <c r="N239" i="35" s="1"/>
  <c r="I165" i="35"/>
  <c r="J165" i="35" s="1"/>
  <c r="K165" i="35" s="1"/>
  <c r="R257" i="35"/>
  <c r="S257" i="35" s="1"/>
  <c r="T257" i="35" s="1"/>
  <c r="F202" i="35"/>
  <c r="G202" i="35" s="1"/>
  <c r="H202" i="35" s="1"/>
  <c r="O278" i="35"/>
  <c r="P278" i="35" s="1"/>
  <c r="Q278" i="35" s="1"/>
  <c r="L120" i="35"/>
  <c r="M120" i="35" s="1"/>
  <c r="N120" i="35" s="1"/>
  <c r="F240" i="35"/>
  <c r="G240" i="35" s="1"/>
  <c r="H240" i="35" s="1"/>
  <c r="C212" i="35"/>
  <c r="D212" i="35" s="1"/>
  <c r="E212" i="35" s="1"/>
  <c r="I89" i="35"/>
  <c r="J89" i="35" s="1"/>
  <c r="K89" i="35" s="1"/>
  <c r="O114" i="35"/>
  <c r="P114" i="35" s="1"/>
  <c r="Q114" i="35" s="1"/>
  <c r="L162" i="35"/>
  <c r="M162" i="35" s="1"/>
  <c r="N162" i="35" s="1"/>
  <c r="R166" i="35"/>
  <c r="S166" i="35" s="1"/>
  <c r="T166" i="35" s="1"/>
  <c r="I73" i="35"/>
  <c r="J73" i="35" s="1"/>
  <c r="K73" i="35" s="1"/>
  <c r="O231" i="35"/>
  <c r="P231" i="35" s="1"/>
  <c r="Q231" i="35" s="1"/>
  <c r="L296" i="35"/>
  <c r="M296" i="35" s="1"/>
  <c r="O279" i="35"/>
  <c r="P279" i="35" s="1"/>
  <c r="Q279" i="35" s="1"/>
  <c r="L280" i="35"/>
  <c r="M280" i="35" s="1"/>
  <c r="N280" i="35" s="1"/>
  <c r="C84" i="35"/>
  <c r="D84" i="35" s="1"/>
  <c r="E84" i="35" s="1"/>
  <c r="C215" i="35"/>
  <c r="D215" i="35" s="1"/>
  <c r="E215" i="35" s="1"/>
  <c r="O112" i="35"/>
  <c r="P112" i="35" s="1"/>
  <c r="Q112" i="35" s="1"/>
  <c r="R297" i="35"/>
  <c r="S297" i="35" s="1"/>
  <c r="T297" i="35" s="1"/>
  <c r="O108" i="35"/>
  <c r="P108" i="35" s="1"/>
  <c r="Q108" i="35" s="1"/>
  <c r="F132" i="35"/>
  <c r="G132" i="35" s="1"/>
  <c r="H132" i="35" s="1"/>
  <c r="I231" i="35"/>
  <c r="J231" i="35" s="1"/>
  <c r="K231" i="35" s="1"/>
  <c r="R179" i="35"/>
  <c r="S179" i="35" s="1"/>
  <c r="T179" i="35" s="1"/>
  <c r="R172" i="35"/>
  <c r="S172" i="35" s="1"/>
  <c r="T172" i="35" s="1"/>
  <c r="C175" i="35"/>
  <c r="D175" i="35" s="1"/>
  <c r="F75" i="35"/>
  <c r="G75" i="35" s="1"/>
  <c r="H75" i="35" s="1"/>
  <c r="O164" i="35"/>
  <c r="P164" i="35" s="1"/>
  <c r="Q164" i="35" s="1"/>
  <c r="F148" i="35"/>
  <c r="G148" i="35" s="1"/>
  <c r="H148" i="35" s="1"/>
  <c r="R261" i="35"/>
  <c r="S261" i="35" s="1"/>
  <c r="T261" i="35" s="1"/>
  <c r="L118" i="35"/>
  <c r="M118" i="35" s="1"/>
  <c r="N118" i="35" s="1"/>
  <c r="L241" i="35"/>
  <c r="M241" i="35" s="1"/>
  <c r="N241" i="35" s="1"/>
  <c r="R274" i="35"/>
  <c r="S274" i="35" s="1"/>
  <c r="T274" i="35" s="1"/>
  <c r="I262" i="35"/>
  <c r="J262" i="35" s="1"/>
  <c r="K262" i="35" s="1"/>
  <c r="F265" i="35"/>
  <c r="G265" i="35" s="1"/>
  <c r="H265" i="35" s="1"/>
  <c r="L306" i="35"/>
  <c r="M306" i="35" s="1"/>
  <c r="N306" i="35" s="1"/>
  <c r="O268" i="35"/>
  <c r="P268" i="35" s="1"/>
  <c r="Q268" i="35" s="1"/>
  <c r="L225" i="35"/>
  <c r="M225" i="35" s="1"/>
  <c r="N225" i="35" s="1"/>
  <c r="F256" i="35"/>
  <c r="G256" i="35" s="1"/>
  <c r="H256" i="35" s="1"/>
  <c r="F179" i="35"/>
  <c r="G179" i="35" s="1"/>
  <c r="H179" i="35" s="1"/>
  <c r="F169" i="35"/>
  <c r="G169" i="35" s="1"/>
  <c r="H169" i="35" s="1"/>
  <c r="L200" i="35"/>
  <c r="M200" i="35" s="1"/>
  <c r="N200" i="35" s="1"/>
  <c r="F174" i="35"/>
  <c r="G174" i="35" s="1"/>
  <c r="H174" i="35" s="1"/>
  <c r="O228" i="35"/>
  <c r="P228" i="35" s="1"/>
  <c r="Q228" i="35" s="1"/>
  <c r="L187" i="35"/>
  <c r="M187" i="35" s="1"/>
  <c r="N187" i="35" s="1"/>
  <c r="R108" i="35"/>
  <c r="S108" i="35" s="1"/>
  <c r="T108" i="35" s="1"/>
  <c r="I281" i="35"/>
  <c r="J281" i="35" s="1"/>
  <c r="L293" i="35"/>
  <c r="M293" i="35" s="1"/>
  <c r="N293" i="35" s="1"/>
  <c r="C200" i="35"/>
  <c r="D200" i="35" s="1"/>
  <c r="E200" i="35" s="1"/>
  <c r="R114" i="35"/>
  <c r="S114" i="35" s="1"/>
  <c r="T114" i="35" s="1"/>
  <c r="C78" i="35"/>
  <c r="D78" i="35" s="1"/>
  <c r="E78" i="35" s="1"/>
  <c r="F79" i="35"/>
  <c r="G79" i="35" s="1"/>
  <c r="H79" i="35" s="1"/>
  <c r="O259" i="35"/>
  <c r="P259" i="35" s="1"/>
  <c r="Q259" i="35" s="1"/>
  <c r="O211" i="35"/>
  <c r="P211" i="35" s="1"/>
  <c r="Q211" i="35" s="1"/>
  <c r="R309" i="35"/>
  <c r="S309" i="35" s="1"/>
  <c r="T309" i="35" s="1"/>
  <c r="O121" i="35"/>
  <c r="P121" i="35" s="1"/>
  <c r="Q121" i="35" s="1"/>
  <c r="C89" i="35"/>
  <c r="D89" i="35" s="1"/>
  <c r="E89" i="35" s="1"/>
  <c r="O246" i="35"/>
  <c r="P246" i="35" s="1"/>
  <c r="Q246" i="35" s="1"/>
  <c r="C277" i="35"/>
  <c r="D277" i="35" s="1"/>
  <c r="E277" i="35" s="1"/>
  <c r="I282" i="35"/>
  <c r="J282" i="35" s="1"/>
  <c r="K282" i="35" s="1"/>
  <c r="O287" i="35"/>
  <c r="P287" i="35" s="1"/>
  <c r="Q287" i="35" s="1"/>
  <c r="O115" i="35"/>
  <c r="P115" i="35" s="1"/>
  <c r="F282" i="35"/>
  <c r="G282" i="35" s="1"/>
  <c r="H282" i="35" s="1"/>
  <c r="L106" i="35"/>
  <c r="M106" i="35" s="1"/>
  <c r="N106" i="35" s="1"/>
  <c r="O219" i="35"/>
  <c r="P219" i="35" s="1"/>
  <c r="Q219" i="35" s="1"/>
  <c r="F131" i="35"/>
  <c r="G131" i="35" s="1"/>
  <c r="H131" i="35" s="1"/>
  <c r="O273" i="35"/>
  <c r="P273" i="35" s="1"/>
  <c r="Q273" i="35" s="1"/>
  <c r="L253" i="35"/>
  <c r="M253" i="35" s="1"/>
  <c r="N253" i="35" s="1"/>
  <c r="F261" i="35"/>
  <c r="G261" i="35" s="1"/>
  <c r="H261" i="35" s="1"/>
  <c r="O216" i="35"/>
  <c r="P216" i="35" s="1"/>
  <c r="Q216" i="35" s="1"/>
  <c r="R165" i="35"/>
  <c r="S165" i="35" s="1"/>
  <c r="T165" i="35" s="1"/>
  <c r="O303" i="35"/>
  <c r="P303" i="35" s="1"/>
  <c r="Q303" i="35" s="1"/>
  <c r="R78" i="35"/>
  <c r="S78" i="35" s="1"/>
  <c r="T78" i="35" s="1"/>
  <c r="I110" i="35"/>
  <c r="J110" i="35" s="1"/>
  <c r="K110" i="35" s="1"/>
  <c r="I279" i="35"/>
  <c r="J279" i="35" s="1"/>
  <c r="K279" i="35" s="1"/>
  <c r="R198" i="35"/>
  <c r="S198" i="35" s="1"/>
  <c r="T198" i="35" s="1"/>
  <c r="I291" i="35"/>
  <c r="J291" i="35" s="1"/>
  <c r="K291" i="35" s="1"/>
  <c r="C134" i="35"/>
  <c r="D134" i="35" s="1"/>
  <c r="E134" i="35" s="1"/>
  <c r="L188" i="35"/>
  <c r="M188" i="35" s="1"/>
  <c r="N188" i="35" s="1"/>
  <c r="O118" i="35"/>
  <c r="P118" i="35" s="1"/>
  <c r="Q118" i="35" s="1"/>
  <c r="C290" i="35"/>
  <c r="D290" i="35" s="1"/>
  <c r="E290" i="35" s="1"/>
  <c r="F73" i="35"/>
  <c r="G73" i="35" s="1"/>
  <c r="H73" i="35" s="1"/>
  <c r="I192" i="35"/>
  <c r="J192" i="35" s="1"/>
  <c r="K192" i="35" s="1"/>
  <c r="F185" i="35"/>
  <c r="G185" i="35" s="1"/>
  <c r="H185" i="35" s="1"/>
  <c r="F267" i="35"/>
  <c r="G267" i="35" s="1"/>
  <c r="H267" i="35" s="1"/>
  <c r="L258" i="35"/>
  <c r="M258" i="35" s="1"/>
  <c r="N258" i="35" s="1"/>
  <c r="C76" i="35"/>
  <c r="D76" i="35" s="1"/>
  <c r="E76" i="35" s="1"/>
  <c r="I167" i="35"/>
  <c r="J167" i="35" s="1"/>
  <c r="K167" i="35" s="1"/>
  <c r="R271" i="35"/>
  <c r="S271" i="35" s="1"/>
  <c r="T271" i="35" s="1"/>
  <c r="C222" i="35"/>
  <c r="D222" i="35" s="1"/>
  <c r="E222" i="35" s="1"/>
  <c r="O156" i="35"/>
  <c r="P156" i="35" s="1"/>
  <c r="Q156" i="35" s="1"/>
  <c r="C183" i="35"/>
  <c r="D183" i="35" s="1"/>
  <c r="E183" i="35" s="1"/>
  <c r="O147" i="35"/>
  <c r="P147" i="35" s="1"/>
  <c r="Q147" i="35" s="1"/>
  <c r="O221" i="35"/>
  <c r="P221" i="35" s="1"/>
  <c r="R210" i="35"/>
  <c r="S210" i="35" s="1"/>
  <c r="T210" i="35" s="1"/>
  <c r="F126" i="35"/>
  <c r="G126" i="35" s="1"/>
  <c r="H126" i="35" s="1"/>
  <c r="O196" i="35"/>
  <c r="P196" i="35" s="1"/>
  <c r="Q196" i="35" s="1"/>
  <c r="F297" i="35"/>
  <c r="G297" i="35" s="1"/>
  <c r="H297" i="35" s="1"/>
  <c r="O97" i="35"/>
  <c r="P97" i="35" s="1"/>
  <c r="Q97" i="35" s="1"/>
  <c r="C298" i="35"/>
  <c r="D298" i="35" s="1"/>
  <c r="E298" i="35" s="1"/>
  <c r="I285" i="35"/>
  <c r="J285" i="35" s="1"/>
  <c r="K285" i="35" s="1"/>
  <c r="O170" i="35"/>
  <c r="P170" i="35" s="1"/>
  <c r="Q170" i="35" s="1"/>
  <c r="L298" i="35"/>
  <c r="M298" i="35" s="1"/>
  <c r="N298" i="35" s="1"/>
  <c r="C217" i="35"/>
  <c r="D217" i="35" s="1"/>
  <c r="E217" i="35" s="1"/>
  <c r="C203" i="35"/>
  <c r="D203" i="35" s="1"/>
  <c r="E203" i="35" s="1"/>
  <c r="F230" i="35"/>
  <c r="G230" i="35" s="1"/>
  <c r="H230" i="35" s="1"/>
  <c r="L183" i="35"/>
  <c r="M183" i="35" s="1"/>
  <c r="N183" i="35" s="1"/>
  <c r="I198" i="35"/>
  <c r="J198" i="35" s="1"/>
  <c r="K198" i="35" s="1"/>
  <c r="R148" i="35"/>
  <c r="S148" i="35" s="1"/>
  <c r="T148" i="35" s="1"/>
  <c r="C229" i="35"/>
  <c r="D229" i="35" s="1"/>
  <c r="E229" i="35" s="1"/>
  <c r="L226" i="35"/>
  <c r="M226" i="35" s="1"/>
  <c r="N226" i="35" s="1"/>
  <c r="I209" i="35"/>
  <c r="J209" i="35" s="1"/>
  <c r="K209" i="35" s="1"/>
  <c r="L305" i="35"/>
  <c r="M305" i="35" s="1"/>
  <c r="N305" i="35" s="1"/>
  <c r="O111" i="35"/>
  <c r="P111" i="35" s="1"/>
  <c r="Q111" i="35" s="1"/>
  <c r="I271" i="35"/>
  <c r="J271" i="35" s="1"/>
  <c r="K271" i="35" s="1"/>
  <c r="I310" i="35"/>
  <c r="J310" i="35" s="1"/>
  <c r="K310" i="35" s="1"/>
  <c r="I139" i="35"/>
  <c r="J139" i="35" s="1"/>
  <c r="K139" i="35" s="1"/>
  <c r="I152" i="35"/>
  <c r="J152" i="35" s="1"/>
  <c r="K152" i="35" s="1"/>
  <c r="C154" i="35"/>
  <c r="D154" i="35" s="1"/>
  <c r="E154" i="35" s="1"/>
  <c r="F231" i="35"/>
  <c r="G231" i="35" s="1"/>
  <c r="H231" i="35" s="1"/>
  <c r="F168" i="35"/>
  <c r="G168" i="35" s="1"/>
  <c r="H168" i="35" s="1"/>
  <c r="I208" i="35"/>
  <c r="J208" i="35" s="1"/>
  <c r="K208" i="35" s="1"/>
  <c r="C299" i="35"/>
  <c r="D299" i="35" s="1"/>
  <c r="E299" i="35" s="1"/>
  <c r="F215" i="35"/>
  <c r="G215" i="35" s="1"/>
  <c r="H215" i="35" s="1"/>
  <c r="R90" i="35"/>
  <c r="S90" i="35" s="1"/>
  <c r="T90" i="35" s="1"/>
  <c r="O117" i="35"/>
  <c r="P117" i="35" s="1"/>
  <c r="Q117" i="35" s="1"/>
  <c r="I166" i="35"/>
  <c r="J166" i="35" s="1"/>
  <c r="K166" i="35" s="1"/>
  <c r="L131" i="35"/>
  <c r="M131" i="35" s="1"/>
  <c r="N131" i="35" s="1"/>
  <c r="R159" i="35"/>
  <c r="S159" i="35" s="1"/>
  <c r="T159" i="35" s="1"/>
  <c r="O271" i="35"/>
  <c r="P271" i="35" s="1"/>
  <c r="Q271" i="35" s="1"/>
  <c r="L269" i="35"/>
  <c r="M269" i="35" s="1"/>
  <c r="N269" i="35" s="1"/>
  <c r="R186" i="35"/>
  <c r="S186" i="35" s="1"/>
  <c r="T186" i="35" s="1"/>
  <c r="R212" i="35"/>
  <c r="S212" i="35" s="1"/>
  <c r="T212" i="35" s="1"/>
  <c r="I243" i="35"/>
  <c r="J243" i="35" s="1"/>
  <c r="K243" i="35" s="1"/>
  <c r="I138" i="35"/>
  <c r="J138" i="35" s="1"/>
  <c r="K138" i="35" s="1"/>
  <c r="L245" i="35"/>
  <c r="M245" i="35" s="1"/>
  <c r="N245" i="35" s="1"/>
  <c r="O195" i="35"/>
  <c r="P195" i="35" s="1"/>
  <c r="Q195" i="35" s="1"/>
  <c r="R139" i="35"/>
  <c r="S139" i="35" s="1"/>
  <c r="T139" i="35" s="1"/>
  <c r="L297" i="35"/>
  <c r="M297" i="35" s="1"/>
  <c r="N297" i="35" s="1"/>
  <c r="F198" i="35"/>
  <c r="G198" i="35" s="1"/>
  <c r="H198" i="35" s="1"/>
  <c r="O280" i="35"/>
  <c r="P280" i="35" s="1"/>
  <c r="Q280" i="35" s="1"/>
  <c r="R253" i="35"/>
  <c r="S253" i="35" s="1"/>
  <c r="T253" i="35" s="1"/>
  <c r="C82" i="35"/>
  <c r="D82" i="35" s="1"/>
  <c r="E82" i="35" s="1"/>
  <c r="I178" i="35"/>
  <c r="J178" i="35" s="1"/>
  <c r="K178" i="35" s="1"/>
  <c r="O160" i="35"/>
  <c r="P160" i="35" s="1"/>
  <c r="C119" i="35"/>
  <c r="D119" i="35" s="1"/>
  <c r="E119" i="35" s="1"/>
  <c r="C245" i="35"/>
  <c r="D245" i="35" s="1"/>
  <c r="E245" i="35" s="1"/>
  <c r="F307" i="35"/>
  <c r="G307" i="35" s="1"/>
  <c r="H307" i="35" s="1"/>
  <c r="F264" i="35"/>
  <c r="G264" i="35" s="1"/>
  <c r="H264" i="35" s="1"/>
  <c r="O139" i="35"/>
  <c r="P139" i="35" s="1"/>
  <c r="Q139" i="35" s="1"/>
  <c r="C150" i="35"/>
  <c r="D150" i="35" s="1"/>
  <c r="E150" i="35" s="1"/>
  <c r="O155" i="35"/>
  <c r="P155" i="35" s="1"/>
  <c r="Q155" i="35" s="1"/>
  <c r="F216" i="35"/>
  <c r="G216" i="35" s="1"/>
  <c r="H216" i="35" s="1"/>
  <c r="I261" i="35"/>
  <c r="J261" i="35" s="1"/>
  <c r="K261" i="35" s="1"/>
  <c r="I242" i="35"/>
  <c r="J242" i="35" s="1"/>
  <c r="K242" i="35" s="1"/>
  <c r="F269" i="35"/>
  <c r="G269" i="35" s="1"/>
  <c r="H269" i="35" s="1"/>
  <c r="L244" i="35"/>
  <c r="M244" i="35" s="1"/>
  <c r="N244" i="35" s="1"/>
  <c r="L134" i="35"/>
  <c r="M134" i="35" s="1"/>
  <c r="N134" i="35" s="1"/>
  <c r="O132" i="35"/>
  <c r="P132" i="35" s="1"/>
  <c r="Q132" i="35" s="1"/>
  <c r="C256" i="35"/>
  <c r="D256" i="35" s="1"/>
  <c r="E256" i="35" s="1"/>
  <c r="I239" i="35"/>
  <c r="J239" i="35" s="1"/>
  <c r="K239" i="35" s="1"/>
  <c r="C86" i="35"/>
  <c r="D86" i="35" s="1"/>
  <c r="E86" i="35" s="1"/>
  <c r="L99" i="35"/>
  <c r="M99" i="35" s="1"/>
  <c r="N99" i="35" s="1"/>
  <c r="R73" i="35"/>
  <c r="S73" i="35" s="1"/>
  <c r="T73" i="35" s="1"/>
  <c r="C241" i="35"/>
  <c r="D241" i="35" s="1"/>
  <c r="E241" i="35" s="1"/>
  <c r="C87" i="35"/>
  <c r="D87" i="35" s="1"/>
  <c r="E87" i="35" s="1"/>
  <c r="O76" i="35"/>
  <c r="P76" i="35" s="1"/>
  <c r="Q76" i="35" s="1"/>
  <c r="R285" i="35"/>
  <c r="S285" i="35" s="1"/>
  <c r="T285" i="35" s="1"/>
  <c r="C264" i="35"/>
  <c r="D264" i="35" s="1"/>
  <c r="E264" i="35" s="1"/>
  <c r="O270" i="35"/>
  <c r="P270" i="35" s="1"/>
  <c r="Q270" i="35" s="1"/>
  <c r="R153" i="35"/>
  <c r="S153" i="35" s="1"/>
  <c r="T153" i="35" s="1"/>
  <c r="O136" i="35"/>
  <c r="P136" i="35" s="1"/>
  <c r="Q136" i="35" s="1"/>
  <c r="L235" i="35"/>
  <c r="M235" i="35" s="1"/>
  <c r="N235" i="35" s="1"/>
  <c r="C288" i="35"/>
  <c r="D288" i="35" s="1"/>
  <c r="E288" i="35" s="1"/>
  <c r="L198" i="35"/>
  <c r="M198" i="35" s="1"/>
  <c r="N198" i="35" s="1"/>
  <c r="R215" i="35"/>
  <c r="S215" i="35" s="1"/>
  <c r="T215" i="35" s="1"/>
  <c r="O88" i="35"/>
  <c r="P88" i="35" s="1"/>
  <c r="Q88" i="35" s="1"/>
  <c r="C114" i="35"/>
  <c r="D114" i="35" s="1"/>
  <c r="E114" i="35" s="1"/>
  <c r="I135" i="35"/>
  <c r="J135" i="35" s="1"/>
  <c r="K135" i="35" s="1"/>
  <c r="I121" i="35"/>
  <c r="J121" i="35" s="1"/>
  <c r="K121" i="35" s="1"/>
  <c r="L166" i="35"/>
  <c r="M166" i="35" s="1"/>
  <c r="N166" i="35" s="1"/>
  <c r="L291" i="35"/>
  <c r="M291" i="35" s="1"/>
  <c r="N291" i="35" s="1"/>
  <c r="C90" i="35"/>
  <c r="D90" i="35" s="1"/>
  <c r="E90" i="35" s="1"/>
  <c r="L85" i="35"/>
  <c r="M85" i="35" s="1"/>
  <c r="F157" i="35"/>
  <c r="G157" i="35" s="1"/>
  <c r="H157" i="35" s="1"/>
  <c r="F105" i="35"/>
  <c r="G105" i="35" s="1"/>
  <c r="H105" i="35" s="1"/>
  <c r="C287" i="35"/>
  <c r="D287" i="35" s="1"/>
  <c r="E287" i="35" s="1"/>
  <c r="O109" i="35"/>
  <c r="P109" i="35" s="1"/>
  <c r="Q109" i="35" s="1"/>
  <c r="R123" i="35"/>
  <c r="S123" i="35" s="1"/>
  <c r="T123" i="35" s="1"/>
  <c r="O203" i="35"/>
  <c r="P203" i="35" s="1"/>
  <c r="Q203" i="35" s="1"/>
  <c r="R242" i="35"/>
  <c r="S242" i="35" s="1"/>
  <c r="T242" i="35" s="1"/>
  <c r="R150" i="35"/>
  <c r="S150" i="35" s="1"/>
  <c r="T150" i="35" s="1"/>
  <c r="C310" i="35"/>
  <c r="D310" i="35" s="1"/>
  <c r="E310" i="35" s="1"/>
  <c r="L218" i="35"/>
  <c r="M218" i="35" s="1"/>
  <c r="N218" i="35" s="1"/>
  <c r="F119" i="35"/>
  <c r="G119" i="35" s="1"/>
  <c r="H119" i="35" s="1"/>
  <c r="R79" i="35"/>
  <c r="S79" i="35" s="1"/>
  <c r="T79" i="35" s="1"/>
  <c r="C253" i="35"/>
  <c r="D253" i="35" s="1"/>
  <c r="E253" i="35" s="1"/>
  <c r="F279" i="35"/>
  <c r="G279" i="35" s="1"/>
  <c r="H279" i="35" s="1"/>
  <c r="L231" i="35"/>
  <c r="M231" i="35" s="1"/>
  <c r="N231" i="35" s="1"/>
  <c r="L303" i="35"/>
  <c r="M303" i="35" s="1"/>
  <c r="N303" i="35" s="1"/>
  <c r="L148" i="35"/>
  <c r="M148" i="35" s="1"/>
  <c r="N148" i="35" s="1"/>
  <c r="I240" i="35"/>
  <c r="J240" i="35" s="1"/>
  <c r="K240" i="35" s="1"/>
  <c r="F170" i="35"/>
  <c r="G170" i="35" s="1"/>
  <c r="H170" i="35" s="1"/>
  <c r="O181" i="35"/>
  <c r="P181" i="35" s="1"/>
  <c r="Q181" i="35" s="1"/>
  <c r="L275" i="35"/>
  <c r="M275" i="35" s="1"/>
  <c r="N275" i="35" s="1"/>
  <c r="R279" i="35"/>
  <c r="S279" i="35" s="1"/>
  <c r="T279" i="35" s="1"/>
  <c r="F248" i="35"/>
  <c r="G248" i="35" s="1"/>
  <c r="H248" i="35" s="1"/>
  <c r="F233" i="35"/>
  <c r="G233" i="35" s="1"/>
  <c r="H233" i="35" s="1"/>
  <c r="L122" i="35"/>
  <c r="M122" i="35" s="1"/>
  <c r="N122" i="35" s="1"/>
  <c r="O252" i="35"/>
  <c r="P252" i="35" s="1"/>
  <c r="Q252" i="35" s="1"/>
  <c r="O284" i="35"/>
  <c r="P284" i="35" s="1"/>
  <c r="Q284" i="35" s="1"/>
  <c r="O304" i="35"/>
  <c r="P304" i="35" s="1"/>
  <c r="Q304" i="35" s="1"/>
  <c r="R202" i="35"/>
  <c r="S202" i="35" s="1"/>
  <c r="T202" i="35" s="1"/>
  <c r="I212" i="35"/>
  <c r="J212" i="35" s="1"/>
  <c r="K212" i="35" s="1"/>
  <c r="I250" i="35"/>
  <c r="J250" i="35" s="1"/>
  <c r="K250" i="35" s="1"/>
  <c r="C136" i="35"/>
  <c r="D136" i="35" s="1"/>
  <c r="E136" i="35" s="1"/>
  <c r="L146" i="35"/>
  <c r="M146" i="35" s="1"/>
  <c r="N146" i="35" s="1"/>
  <c r="L167" i="35"/>
  <c r="M167" i="35" s="1"/>
  <c r="N167" i="35" s="1"/>
  <c r="L114" i="35"/>
  <c r="M114" i="35" s="1"/>
  <c r="N114" i="35" s="1"/>
  <c r="I101" i="35"/>
  <c r="J101" i="35" s="1"/>
  <c r="K101" i="35" s="1"/>
  <c r="L75" i="35"/>
  <c r="M75" i="35" s="1"/>
  <c r="N75" i="35" s="1"/>
  <c r="I74" i="35"/>
  <c r="J74" i="35" s="1"/>
  <c r="K74" i="35" s="1"/>
  <c r="O151" i="35"/>
  <c r="P151" i="35" s="1"/>
  <c r="Q151" i="35" s="1"/>
  <c r="I103" i="35"/>
  <c r="J103" i="35" s="1"/>
  <c r="K103" i="35" s="1"/>
  <c r="L190" i="35"/>
  <c r="M190" i="35" s="1"/>
  <c r="N190" i="35" s="1"/>
  <c r="O301" i="35"/>
  <c r="P301" i="35" s="1"/>
  <c r="Q301" i="35" s="1"/>
  <c r="O122" i="35"/>
  <c r="P122" i="35" s="1"/>
  <c r="Q122" i="35" s="1"/>
  <c r="F96" i="35"/>
  <c r="G96" i="35" s="1"/>
  <c r="H96" i="35" s="1"/>
  <c r="R247" i="35"/>
  <c r="S247" i="35" s="1"/>
  <c r="T247" i="35" s="1"/>
  <c r="F259" i="35"/>
  <c r="G259" i="35" s="1"/>
  <c r="H259" i="35" s="1"/>
  <c r="R184" i="35"/>
  <c r="S184" i="35" s="1"/>
  <c r="T184" i="35" s="1"/>
  <c r="L182" i="35"/>
  <c r="M182" i="35" s="1"/>
  <c r="N182" i="35" s="1"/>
  <c r="I226" i="35"/>
  <c r="J226" i="35" s="1"/>
  <c r="K226" i="35" s="1"/>
  <c r="I191" i="35"/>
  <c r="J191" i="35" s="1"/>
  <c r="L256" i="35"/>
  <c r="M256" i="35" s="1"/>
  <c r="N256" i="35" s="1"/>
  <c r="R91" i="35"/>
  <c r="S91" i="35" s="1"/>
  <c r="T91" i="35" s="1"/>
  <c r="L111" i="35"/>
  <c r="M111" i="35" s="1"/>
  <c r="N111" i="35" s="1"/>
  <c r="C92" i="35"/>
  <c r="D92" i="35" s="1"/>
  <c r="E92" i="35" s="1"/>
  <c r="R156" i="35"/>
  <c r="S156" i="35" s="1"/>
  <c r="T156" i="35" s="1"/>
  <c r="O92" i="35"/>
  <c r="P92" i="35" s="1"/>
  <c r="Q92" i="35" s="1"/>
  <c r="I117" i="35"/>
  <c r="J117" i="35" s="1"/>
  <c r="K117" i="35" s="1"/>
  <c r="L295" i="35"/>
  <c r="M295" i="35" s="1"/>
  <c r="N295" i="35" s="1"/>
  <c r="C123" i="35"/>
  <c r="D123" i="35" s="1"/>
  <c r="E123" i="35" s="1"/>
  <c r="L155" i="35"/>
  <c r="M155" i="35" s="1"/>
  <c r="N155" i="35" s="1"/>
  <c r="L272" i="35"/>
  <c r="M272" i="35" s="1"/>
  <c r="N272" i="35" s="1"/>
  <c r="O272" i="35"/>
  <c r="P272" i="35" s="1"/>
  <c r="Q272" i="35" s="1"/>
  <c r="I142" i="35"/>
  <c r="J142" i="35" s="1"/>
  <c r="K142" i="35" s="1"/>
  <c r="O207" i="35"/>
  <c r="P207" i="35" s="1"/>
  <c r="Q207" i="35" s="1"/>
  <c r="R168" i="35"/>
  <c r="S168" i="35" s="1"/>
  <c r="T168" i="35" s="1"/>
  <c r="F273" i="35"/>
  <c r="G273" i="35" s="1"/>
  <c r="H273" i="35" s="1"/>
  <c r="F149" i="35"/>
  <c r="G149" i="35" s="1"/>
  <c r="H149" i="35" s="1"/>
  <c r="O149" i="35"/>
  <c r="P149" i="35" s="1"/>
  <c r="Q149" i="35" s="1"/>
  <c r="O138" i="35"/>
  <c r="P138" i="35" s="1"/>
  <c r="Q138" i="35" s="1"/>
  <c r="C40" i="35"/>
  <c r="D40" i="35" s="1"/>
  <c r="Y40" i="35" s="1"/>
  <c r="F76" i="35"/>
  <c r="G76" i="35" s="1"/>
  <c r="H76" i="35" s="1"/>
  <c r="F127" i="35"/>
  <c r="G127" i="35" s="1"/>
  <c r="H127" i="35" s="1"/>
  <c r="R106" i="35"/>
  <c r="S106" i="35" s="1"/>
  <c r="T106" i="35" s="1"/>
  <c r="O154" i="35"/>
  <c r="P154" i="35" s="1"/>
  <c r="Q154" i="35" s="1"/>
  <c r="C101" i="35"/>
  <c r="D101" i="35" s="1"/>
  <c r="E101" i="35" s="1"/>
  <c r="O172" i="35"/>
  <c r="P172" i="35" s="1"/>
  <c r="Q172" i="35" s="1"/>
  <c r="L199" i="35"/>
  <c r="M199" i="35" s="1"/>
  <c r="N199" i="35" s="1"/>
  <c r="O169" i="35"/>
  <c r="P169" i="35" s="1"/>
  <c r="Q169" i="35" s="1"/>
  <c r="O153" i="35"/>
  <c r="P153" i="35" s="1"/>
  <c r="Q153" i="35" s="1"/>
  <c r="F275" i="35"/>
  <c r="G275" i="35" s="1"/>
  <c r="H275" i="35" s="1"/>
  <c r="L282" i="35"/>
  <c r="M282" i="35" s="1"/>
  <c r="N282" i="35" s="1"/>
  <c r="C286" i="35"/>
  <c r="D286" i="35" s="1"/>
  <c r="E286" i="35" s="1"/>
  <c r="L233" i="35"/>
  <c r="M233" i="35" s="1"/>
  <c r="N233" i="35" s="1"/>
  <c r="L105" i="35"/>
  <c r="M105" i="35" s="1"/>
  <c r="N105" i="35" s="1"/>
  <c r="O131" i="35"/>
  <c r="P131" i="35" s="1"/>
  <c r="Q131" i="35" s="1"/>
  <c r="C261" i="35"/>
  <c r="D261" i="35" s="1"/>
  <c r="E261" i="35" s="1"/>
  <c r="C231" i="35"/>
  <c r="D231" i="35" s="1"/>
  <c r="E231" i="35" s="1"/>
  <c r="F213" i="35"/>
  <c r="G213" i="35" s="1"/>
  <c r="H213" i="35" s="1"/>
  <c r="C148" i="35"/>
  <c r="D148" i="35" s="1"/>
  <c r="E148" i="35" s="1"/>
  <c r="I249" i="35"/>
  <c r="J249" i="35" s="1"/>
  <c r="K249" i="35" s="1"/>
  <c r="O192" i="35"/>
  <c r="P192" i="35" s="1"/>
  <c r="Q192" i="35" s="1"/>
  <c r="C235" i="35"/>
  <c r="D235" i="35" s="1"/>
  <c r="E235" i="35" s="1"/>
  <c r="I185" i="35"/>
  <c r="J185" i="35" s="1"/>
  <c r="K185" i="35" s="1"/>
  <c r="R244" i="35"/>
  <c r="S244" i="35" s="1"/>
  <c r="T244" i="35" s="1"/>
  <c r="I168" i="35"/>
  <c r="J168" i="35" s="1"/>
  <c r="K168" i="35" s="1"/>
  <c r="F90" i="35"/>
  <c r="G90" i="35" s="1"/>
  <c r="H90" i="35" s="1"/>
  <c r="C182" i="35"/>
  <c r="D182" i="35" s="1"/>
  <c r="E182" i="35" s="1"/>
  <c r="I170" i="35"/>
  <c r="J170" i="35" s="1"/>
  <c r="K170" i="35" s="1"/>
  <c r="L213" i="35"/>
  <c r="M213" i="35" s="1"/>
  <c r="N213" i="35" s="1"/>
  <c r="L140" i="35"/>
  <c r="M140" i="35" s="1"/>
  <c r="N140" i="35" s="1"/>
  <c r="O189" i="35"/>
  <c r="P189" i="35" s="1"/>
  <c r="Q189" i="35" s="1"/>
  <c r="C100" i="35"/>
  <c r="D100" i="35" s="1"/>
  <c r="I216" i="35"/>
  <c r="J216" i="35" s="1"/>
  <c r="K216" i="35" s="1"/>
  <c r="C202" i="35"/>
  <c r="D202" i="35" s="1"/>
  <c r="E202" i="35" s="1"/>
  <c r="C151" i="35"/>
  <c r="D151" i="35" s="1"/>
  <c r="E151" i="35" s="1"/>
  <c r="C93" i="35"/>
  <c r="D93" i="35" s="1"/>
  <c r="E93" i="35" s="1"/>
  <c r="C306" i="35"/>
  <c r="D306" i="35" s="1"/>
  <c r="E306" i="35" s="1"/>
  <c r="I77" i="35"/>
  <c r="J77" i="35" s="1"/>
  <c r="K77" i="35" s="1"/>
  <c r="O74" i="35"/>
  <c r="P74" i="35" s="1"/>
  <c r="Q74" i="35" s="1"/>
  <c r="R132" i="35"/>
  <c r="S132" i="35" s="1"/>
  <c r="T132" i="35" s="1"/>
  <c r="F152" i="35"/>
  <c r="G152" i="35" s="1"/>
  <c r="H152" i="35" s="1"/>
  <c r="F78" i="35"/>
  <c r="G78" i="35" s="1"/>
  <c r="H78" i="35" s="1"/>
  <c r="R116" i="35"/>
  <c r="S116" i="35" s="1"/>
  <c r="T116" i="35" s="1"/>
  <c r="C283" i="35"/>
  <c r="D283" i="35" s="1"/>
  <c r="E283" i="35" s="1"/>
  <c r="C113" i="35"/>
  <c r="D113" i="35" s="1"/>
  <c r="E113" i="35" s="1"/>
  <c r="O247" i="35"/>
  <c r="P247" i="35" s="1"/>
  <c r="Q247" i="35" s="1"/>
  <c r="L121" i="35"/>
  <c r="M121" i="35" s="1"/>
  <c r="N121" i="35" s="1"/>
  <c r="L191" i="35"/>
  <c r="M191" i="35" s="1"/>
  <c r="O148" i="35"/>
  <c r="P148" i="35" s="1"/>
  <c r="Q148" i="35" s="1"/>
  <c r="O185" i="35"/>
  <c r="P185" i="35" s="1"/>
  <c r="Q185" i="35" s="1"/>
  <c r="F287" i="35"/>
  <c r="G287" i="35" s="1"/>
  <c r="H287" i="35" s="1"/>
  <c r="F151" i="35"/>
  <c r="G151" i="35" s="1"/>
  <c r="H151" i="35" s="1"/>
  <c r="L172" i="35"/>
  <c r="M172" i="35" s="1"/>
  <c r="N172" i="35" s="1"/>
  <c r="I203" i="35"/>
  <c r="J203" i="35" s="1"/>
  <c r="K203" i="35" s="1"/>
  <c r="O120" i="35"/>
  <c r="P120" i="35" s="1"/>
  <c r="Q120" i="35" s="1"/>
  <c r="I259" i="35"/>
  <c r="J259" i="35" s="1"/>
  <c r="K259" i="35" s="1"/>
  <c r="F234" i="35"/>
  <c r="G234" i="35" s="1"/>
  <c r="H234" i="35" s="1"/>
  <c r="I133" i="35"/>
  <c r="J133" i="35" s="1"/>
  <c r="K133" i="35" s="1"/>
  <c r="O204" i="35"/>
  <c r="P204" i="35" s="1"/>
  <c r="Q204" i="35" s="1"/>
  <c r="F302" i="35"/>
  <c r="G302" i="35" s="1"/>
  <c r="H302" i="35" s="1"/>
  <c r="I81" i="35"/>
  <c r="J81" i="35" s="1"/>
  <c r="K81" i="35" s="1"/>
  <c r="C223" i="35"/>
  <c r="D223" i="35" s="1"/>
  <c r="E223" i="35" s="1"/>
  <c r="C147" i="35"/>
  <c r="D147" i="35" s="1"/>
  <c r="E147" i="35" s="1"/>
  <c r="F136" i="35"/>
  <c r="G136" i="35" s="1"/>
  <c r="H136" i="35" s="1"/>
  <c r="R291" i="35"/>
  <c r="S291" i="35" s="1"/>
  <c r="T291" i="35" s="1"/>
  <c r="I160" i="35"/>
  <c r="J160" i="35" s="1"/>
  <c r="O193" i="35"/>
  <c r="P193" i="35" s="1"/>
  <c r="Q193" i="35" s="1"/>
  <c r="R176" i="35"/>
  <c r="S176" i="35" s="1"/>
  <c r="T176" i="35" s="1"/>
  <c r="L196" i="35"/>
  <c r="M196" i="35" s="1"/>
  <c r="N196" i="35" s="1"/>
  <c r="F291" i="35"/>
  <c r="G291" i="35" s="1"/>
  <c r="H291" i="35" s="1"/>
  <c r="F239" i="35"/>
  <c r="G239" i="35" s="1"/>
  <c r="H239" i="35" s="1"/>
  <c r="O80" i="35"/>
  <c r="P80" i="35" s="1"/>
  <c r="Q80" i="35" s="1"/>
  <c r="R155" i="35"/>
  <c r="S155" i="35" s="1"/>
  <c r="T155" i="35" s="1"/>
  <c r="R272" i="35"/>
  <c r="S272" i="35" s="1"/>
  <c r="T272" i="35" s="1"/>
  <c r="R95" i="35"/>
  <c r="S95" i="35" s="1"/>
  <c r="T95" i="35" s="1"/>
  <c r="R196" i="35"/>
  <c r="S196" i="35" s="1"/>
  <c r="T196" i="35" s="1"/>
  <c r="O240" i="35"/>
  <c r="P240" i="35" s="1"/>
  <c r="Q240" i="35" s="1"/>
  <c r="O233" i="35"/>
  <c r="P233" i="35" s="1"/>
  <c r="Q233" i="35" s="1"/>
  <c r="C127" i="35"/>
  <c r="D127" i="35" s="1"/>
  <c r="E127" i="35" s="1"/>
  <c r="L185" i="35"/>
  <c r="M185" i="35" s="1"/>
  <c r="N185" i="35" s="1"/>
  <c r="O208" i="35"/>
  <c r="P208" i="35" s="1"/>
  <c r="Q208" i="35" s="1"/>
  <c r="O234" i="35"/>
  <c r="P234" i="35" s="1"/>
  <c r="Q234" i="35" s="1"/>
  <c r="F137" i="35"/>
  <c r="G137" i="35" s="1"/>
  <c r="H137" i="35" s="1"/>
  <c r="O40" i="35"/>
  <c r="P40" i="35" s="1"/>
  <c r="Y44" i="35" s="1"/>
  <c r="I112" i="35"/>
  <c r="J112" i="35" s="1"/>
  <c r="K112" i="35" s="1"/>
  <c r="F150" i="35"/>
  <c r="G150" i="35" s="1"/>
  <c r="H150" i="35" s="1"/>
  <c r="O250" i="35"/>
  <c r="P250" i="35" s="1"/>
  <c r="Q250" i="35" s="1"/>
  <c r="F89" i="35"/>
  <c r="G89" i="35" s="1"/>
  <c r="H89" i="35" s="1"/>
  <c r="R98" i="35"/>
  <c r="S98" i="35" s="1"/>
  <c r="T98" i="35" s="1"/>
  <c r="I76" i="35"/>
  <c r="J76" i="35" s="1"/>
  <c r="K76" i="35" s="1"/>
  <c r="F232" i="35"/>
  <c r="G232" i="35" s="1"/>
  <c r="H232" i="35" s="1"/>
  <c r="F268" i="35"/>
  <c r="G268" i="35" s="1"/>
  <c r="H268" i="35" s="1"/>
  <c r="O82" i="35"/>
  <c r="P82" i="35" s="1"/>
  <c r="Q82" i="35" s="1"/>
  <c r="R255" i="35"/>
  <c r="S255" i="35" s="1"/>
  <c r="T255" i="35" s="1"/>
  <c r="C79" i="35"/>
  <c r="D79" i="35" s="1"/>
  <c r="E79" i="35" s="1"/>
  <c r="C198" i="35"/>
  <c r="D198" i="35" s="1"/>
  <c r="E198" i="35" s="1"/>
  <c r="R111" i="35"/>
  <c r="S111" i="35" s="1"/>
  <c r="T111" i="35" s="1"/>
  <c r="L77" i="35"/>
  <c r="M77" i="35" s="1"/>
  <c r="N77" i="35" s="1"/>
  <c r="L124" i="35"/>
  <c r="M124" i="35" s="1"/>
  <c r="N124" i="35" s="1"/>
  <c r="F94" i="35"/>
  <c r="G94" i="35" s="1"/>
  <c r="H94" i="35" s="1"/>
  <c r="C302" i="35"/>
  <c r="D302" i="35" s="1"/>
  <c r="E302" i="35" s="1"/>
  <c r="I284" i="35"/>
  <c r="J284" i="35" s="1"/>
  <c r="K284" i="35" s="1"/>
  <c r="R289" i="35"/>
  <c r="S289" i="35" s="1"/>
  <c r="T289" i="35" s="1"/>
  <c r="R281" i="35"/>
  <c r="S281" i="35" s="1"/>
  <c r="T281" i="35" s="1"/>
  <c r="I141" i="35"/>
  <c r="J141" i="35" s="1"/>
  <c r="K141" i="35" s="1"/>
  <c r="F99" i="35"/>
  <c r="G99" i="35" s="1"/>
  <c r="H99" i="35" s="1"/>
  <c r="I222" i="35"/>
  <c r="J222" i="35" s="1"/>
  <c r="K222" i="35" s="1"/>
  <c r="R76" i="35"/>
  <c r="S76" i="35" s="1"/>
  <c r="T76" i="35" s="1"/>
  <c r="C146" i="35"/>
  <c r="D146" i="35" s="1"/>
  <c r="E146" i="35" s="1"/>
  <c r="R201" i="35"/>
  <c r="S201" i="35" s="1"/>
  <c r="T201" i="35" s="1"/>
  <c r="F210" i="35"/>
  <c r="G210" i="35" s="1"/>
  <c r="H210" i="35" s="1"/>
  <c r="R252" i="35"/>
  <c r="S252" i="35" s="1"/>
  <c r="T252" i="35" s="1"/>
  <c r="C191" i="35"/>
  <c r="D191" i="35" s="1"/>
  <c r="R161" i="35"/>
  <c r="S161" i="35" s="1"/>
  <c r="T161" i="35" s="1"/>
  <c r="F225" i="35"/>
  <c r="G225" i="35" s="1"/>
  <c r="H225" i="35" s="1"/>
  <c r="R232" i="35"/>
  <c r="S232" i="35" s="1"/>
  <c r="T232" i="35" s="1"/>
  <c r="O292" i="35"/>
  <c r="P292" i="35" s="1"/>
  <c r="Q292" i="35" s="1"/>
  <c r="I295" i="35"/>
  <c r="J295" i="35" s="1"/>
  <c r="K295" i="35" s="1"/>
  <c r="I118" i="35"/>
  <c r="J118" i="35" s="1"/>
  <c r="K118" i="35" s="1"/>
  <c r="L171" i="35"/>
  <c r="M171" i="35" s="1"/>
  <c r="N171" i="35" s="1"/>
  <c r="O95" i="35"/>
  <c r="P95" i="35" s="1"/>
  <c r="Q95" i="35" s="1"/>
  <c r="L136" i="35"/>
  <c r="M136" i="35" s="1"/>
  <c r="N136" i="35" s="1"/>
  <c r="C276" i="35"/>
  <c r="D276" i="35" s="1"/>
  <c r="E276" i="35" s="1"/>
  <c r="C272" i="35"/>
  <c r="D272" i="35" s="1"/>
  <c r="E272" i="35" s="1"/>
  <c r="C97" i="35"/>
  <c r="D97" i="35" s="1"/>
  <c r="E97" i="35" s="1"/>
  <c r="F172" i="35"/>
  <c r="G172" i="35" s="1"/>
  <c r="H172" i="35" s="1"/>
  <c r="R295" i="35"/>
  <c r="S295" i="35" s="1"/>
  <c r="T295" i="35" s="1"/>
  <c r="C194" i="35"/>
  <c r="D194" i="35" s="1"/>
  <c r="E194" i="35" s="1"/>
  <c r="R231" i="35"/>
  <c r="S231" i="35" s="1"/>
  <c r="T231" i="35" s="1"/>
  <c r="C122" i="35"/>
  <c r="D122" i="35" s="1"/>
  <c r="E122" i="35" s="1"/>
  <c r="R189" i="35"/>
  <c r="S189" i="35" s="1"/>
  <c r="T189" i="35" s="1"/>
  <c r="O188" i="35"/>
  <c r="P188" i="35" s="1"/>
  <c r="Q188" i="35" s="1"/>
  <c r="C309" i="35"/>
  <c r="D309" i="35" s="1"/>
  <c r="E309" i="35" s="1"/>
  <c r="I100" i="35"/>
  <c r="J100" i="35" s="1"/>
  <c r="C248" i="35"/>
  <c r="D248" i="35" s="1"/>
  <c r="E248" i="35" s="1"/>
  <c r="I86" i="35"/>
  <c r="J86" i="35" s="1"/>
  <c r="K86" i="35" s="1"/>
  <c r="L248" i="35"/>
  <c r="M248" i="35" s="1"/>
  <c r="N248" i="35" s="1"/>
  <c r="O78" i="35"/>
  <c r="P78" i="35" s="1"/>
  <c r="Q78" i="35" s="1"/>
  <c r="C237" i="35"/>
  <c r="D237" i="35" s="1"/>
  <c r="E237" i="35" s="1"/>
  <c r="F167" i="35"/>
  <c r="G167" i="35" s="1"/>
  <c r="H167" i="35" s="1"/>
  <c r="C252" i="35"/>
  <c r="D252" i="35" s="1"/>
  <c r="E252" i="35" s="1"/>
  <c r="O171" i="35"/>
  <c r="P171" i="35" s="1"/>
  <c r="Q171" i="35" s="1"/>
  <c r="F159" i="35"/>
  <c r="G159" i="35" s="1"/>
  <c r="H159" i="35" s="1"/>
  <c r="L220" i="35"/>
  <c r="M220" i="35" s="1"/>
  <c r="N220" i="35" s="1"/>
  <c r="F249" i="35"/>
  <c r="G249" i="35" s="1"/>
  <c r="H249" i="35" s="1"/>
  <c r="C188" i="35"/>
  <c r="D188" i="35" s="1"/>
  <c r="E188" i="35" s="1"/>
  <c r="F260" i="35"/>
  <c r="G260" i="35" s="1"/>
  <c r="H260" i="35" s="1"/>
  <c r="O94" i="35"/>
  <c r="P94" i="35" s="1"/>
  <c r="Q94" i="35" s="1"/>
  <c r="R136" i="35"/>
  <c r="S136" i="35" s="1"/>
  <c r="T136" i="35" s="1"/>
  <c r="C91" i="35"/>
  <c r="D91" i="35" s="1"/>
  <c r="E91" i="35" s="1"/>
  <c r="I153" i="35"/>
  <c r="J153" i="35" s="1"/>
  <c r="K153" i="35" s="1"/>
  <c r="L135" i="35"/>
  <c r="M135" i="35" s="1"/>
  <c r="N135" i="35" s="1"/>
  <c r="L276" i="35"/>
  <c r="M276" i="35" s="1"/>
  <c r="N276" i="35" s="1"/>
  <c r="C110" i="35"/>
  <c r="D110" i="35" s="1"/>
  <c r="E110" i="35" s="1"/>
  <c r="I91" i="35"/>
  <c r="J91" i="35" s="1"/>
  <c r="K91" i="35" s="1"/>
  <c r="L210" i="35"/>
  <c r="M210" i="35" s="1"/>
  <c r="N210" i="35" s="1"/>
  <c r="R260" i="35"/>
  <c r="S260" i="35" s="1"/>
  <c r="T260" i="35" s="1"/>
  <c r="F229" i="35"/>
  <c r="G229" i="35" s="1"/>
  <c r="H229" i="35" s="1"/>
  <c r="R294" i="35"/>
  <c r="S294" i="35" s="1"/>
  <c r="T294" i="35" s="1"/>
  <c r="C201" i="35"/>
  <c r="D201" i="35" s="1"/>
  <c r="E201" i="35" s="1"/>
  <c r="F144" i="35"/>
  <c r="G144" i="35" s="1"/>
  <c r="H144" i="35" s="1"/>
  <c r="R104" i="35"/>
  <c r="S104" i="35" s="1"/>
  <c r="T104" i="35" s="1"/>
  <c r="R263" i="35"/>
  <c r="S263" i="35" s="1"/>
  <c r="T263" i="35" s="1"/>
  <c r="L279" i="35"/>
  <c r="M279" i="35" s="1"/>
  <c r="N279" i="35" s="1"/>
  <c r="L130" i="35"/>
  <c r="M130" i="35" s="1"/>
  <c r="F258" i="35"/>
  <c r="G258" i="35" s="1"/>
  <c r="H258" i="35" s="1"/>
  <c r="R118" i="35"/>
  <c r="S118" i="35" s="1"/>
  <c r="T118" i="35" s="1"/>
  <c r="L181" i="35"/>
  <c r="M181" i="35" s="1"/>
  <c r="N181" i="35" s="1"/>
  <c r="I194" i="35"/>
  <c r="J194" i="35" s="1"/>
  <c r="K194" i="35" s="1"/>
  <c r="F138" i="35"/>
  <c r="G138" i="35" s="1"/>
  <c r="H138" i="35" s="1"/>
  <c r="R143" i="35"/>
  <c r="S143" i="35" s="1"/>
  <c r="T143" i="35" s="1"/>
  <c r="I84" i="35"/>
  <c r="J84" i="35" s="1"/>
  <c r="K84" i="35" s="1"/>
  <c r="L257" i="35"/>
  <c r="M257" i="35" s="1"/>
  <c r="N257" i="35" s="1"/>
  <c r="L116" i="35"/>
  <c r="M116" i="35" s="1"/>
  <c r="N116" i="35" s="1"/>
  <c r="R83" i="35"/>
  <c r="S83" i="35" s="1"/>
  <c r="T83" i="35" s="1"/>
  <c r="C104" i="35"/>
  <c r="D104" i="35" s="1"/>
  <c r="E104" i="35" s="1"/>
  <c r="F116" i="35"/>
  <c r="G116" i="35" s="1"/>
  <c r="H116" i="35" s="1"/>
  <c r="O119" i="35"/>
  <c r="P119" i="35" s="1"/>
  <c r="Q119" i="35" s="1"/>
  <c r="O90" i="35"/>
  <c r="P90" i="35" s="1"/>
  <c r="Q90" i="35" s="1"/>
  <c r="I211" i="35"/>
  <c r="J211" i="35" s="1"/>
  <c r="K211" i="35" s="1"/>
  <c r="F251" i="35"/>
  <c r="G251" i="35" s="1"/>
  <c r="L201" i="35"/>
  <c r="M201" i="35" s="1"/>
  <c r="N201" i="35" s="1"/>
  <c r="O173" i="35"/>
  <c r="P173" i="35" s="1"/>
  <c r="Q173" i="35" s="1"/>
  <c r="R158" i="35"/>
  <c r="S158" i="35" s="1"/>
  <c r="T158" i="35" s="1"/>
  <c r="C171" i="35"/>
  <c r="D171" i="35" s="1"/>
  <c r="E171" i="35" s="1"/>
  <c r="R102" i="35"/>
  <c r="S102" i="35" s="1"/>
  <c r="T102" i="35" s="1"/>
  <c r="C195" i="35"/>
  <c r="D195" i="35" s="1"/>
  <c r="E195" i="35" s="1"/>
  <c r="R308" i="35"/>
  <c r="S308" i="35" s="1"/>
  <c r="T308" i="35" s="1"/>
  <c r="I302" i="35"/>
  <c r="J302" i="35" s="1"/>
  <c r="K302" i="35" s="1"/>
  <c r="L125" i="35"/>
  <c r="M125" i="35" s="1"/>
  <c r="N125" i="35" s="1"/>
  <c r="I217" i="35"/>
  <c r="J217" i="35" s="1"/>
  <c r="K217" i="35" s="1"/>
  <c r="R207" i="35"/>
  <c r="S207" i="35" s="1"/>
  <c r="T207" i="35" s="1"/>
  <c r="I248" i="35"/>
  <c r="J248" i="35" s="1"/>
  <c r="K248" i="35" s="1"/>
  <c r="F306" i="35"/>
  <c r="G306" i="35" s="1"/>
  <c r="H306" i="35" s="1"/>
  <c r="I235" i="35"/>
  <c r="J235" i="35" s="1"/>
  <c r="K235" i="35" s="1"/>
  <c r="C281" i="35"/>
  <c r="D281" i="35" s="1"/>
  <c r="O309" i="35"/>
  <c r="P309" i="35" s="1"/>
  <c r="Q309" i="35" s="1"/>
  <c r="R117" i="35"/>
  <c r="S117" i="35" s="1"/>
  <c r="T117" i="35" s="1"/>
  <c r="O285" i="35"/>
  <c r="P285" i="35" s="1"/>
  <c r="Q285" i="35" s="1"/>
  <c r="I159" i="35"/>
  <c r="J159" i="35" s="1"/>
  <c r="K159" i="35" s="1"/>
  <c r="O73" i="35"/>
  <c r="P73" i="35" s="1"/>
  <c r="Q73" i="35" s="1"/>
  <c r="F87" i="35"/>
  <c r="G87" i="35" s="1"/>
  <c r="H87" i="35" s="1"/>
  <c r="I173" i="35"/>
  <c r="J173" i="35" s="1"/>
  <c r="K173" i="35" s="1"/>
  <c r="L180" i="35"/>
  <c r="M180" i="35" s="1"/>
  <c r="N180" i="35" s="1"/>
  <c r="F218" i="35"/>
  <c r="G218" i="35" s="1"/>
  <c r="H218" i="35" s="1"/>
  <c r="L232" i="35"/>
  <c r="M232" i="35" s="1"/>
  <c r="N232" i="35" s="1"/>
  <c r="I266" i="35"/>
  <c r="J266" i="35" s="1"/>
  <c r="L115" i="35"/>
  <c r="M115" i="35" s="1"/>
  <c r="I294" i="35"/>
  <c r="J294" i="35" s="1"/>
  <c r="K294" i="35" s="1"/>
  <c r="C257" i="35"/>
  <c r="D257" i="35" s="1"/>
  <c r="E257" i="35" s="1"/>
  <c r="C170" i="35"/>
  <c r="D170" i="35" s="1"/>
  <c r="E170" i="35" s="1"/>
  <c r="R87" i="35"/>
  <c r="S87" i="35" s="1"/>
  <c r="T87" i="35" s="1"/>
  <c r="C155" i="35"/>
  <c r="D155" i="35" s="1"/>
  <c r="E155" i="35" s="1"/>
  <c r="O310" i="35"/>
  <c r="P310" i="35" s="1"/>
  <c r="Q310" i="35" s="1"/>
  <c r="C207" i="35"/>
  <c r="D207" i="35" s="1"/>
  <c r="E207" i="35" s="1"/>
  <c r="R305" i="35"/>
  <c r="S305" i="35" s="1"/>
  <c r="T305" i="35" s="1"/>
  <c r="L221" i="35"/>
  <c r="M221" i="35" s="1"/>
  <c r="O162" i="35"/>
  <c r="P162" i="35" s="1"/>
  <c r="Q162" i="35" s="1"/>
  <c r="F142" i="35"/>
  <c r="G142" i="35" s="1"/>
  <c r="H142" i="35" s="1"/>
  <c r="O141" i="35"/>
  <c r="P141" i="35" s="1"/>
  <c r="Q141" i="35" s="1"/>
  <c r="O128" i="35"/>
  <c r="P128" i="35" s="1"/>
  <c r="Q128" i="35" s="1"/>
  <c r="I293" i="35"/>
  <c r="J293" i="35" s="1"/>
  <c r="K293" i="35" s="1"/>
  <c r="F311" i="35"/>
  <c r="G311" i="35" s="1"/>
  <c r="AQ312" i="35" s="1"/>
  <c r="C295" i="35"/>
  <c r="D295" i="35" s="1"/>
  <c r="E295" i="35" s="1"/>
  <c r="L252" i="35"/>
  <c r="M252" i="35" s="1"/>
  <c r="N252" i="35" s="1"/>
  <c r="L294" i="35"/>
  <c r="M294" i="35" s="1"/>
  <c r="N294" i="35" s="1"/>
  <c r="F245" i="35"/>
  <c r="G245" i="35" s="1"/>
  <c r="H245" i="35" s="1"/>
  <c r="R264" i="35"/>
  <c r="S264" i="35" s="1"/>
  <c r="T264" i="35" s="1"/>
  <c r="I95" i="35"/>
  <c r="J95" i="35" s="1"/>
  <c r="K95" i="35" s="1"/>
  <c r="R259" i="35"/>
  <c r="S259" i="35" s="1"/>
  <c r="T259" i="35" s="1"/>
  <c r="C193" i="35"/>
  <c r="D193" i="35" s="1"/>
  <c r="E193" i="35" s="1"/>
  <c r="F147" i="35"/>
  <c r="G147" i="35" s="1"/>
  <c r="H147" i="35" s="1"/>
  <c r="O293" i="35"/>
  <c r="P293" i="35" s="1"/>
  <c r="Q293" i="35" s="1"/>
  <c r="C303" i="35"/>
  <c r="D303" i="35" s="1"/>
  <c r="E303" i="35" s="1"/>
  <c r="C259" i="35"/>
  <c r="D259" i="35" s="1"/>
  <c r="E259" i="35" s="1"/>
  <c r="O215" i="35"/>
  <c r="P215" i="35" s="1"/>
  <c r="Q215" i="35" s="1"/>
  <c r="C289" i="35"/>
  <c r="D289" i="35" s="1"/>
  <c r="E289" i="35" s="1"/>
  <c r="C105" i="35"/>
  <c r="D105" i="35" s="1"/>
  <c r="E105" i="35" s="1"/>
  <c r="R130" i="35"/>
  <c r="S130" i="35" s="1"/>
  <c r="T130" i="35" s="1"/>
  <c r="F304" i="35"/>
  <c r="G304" i="35" s="1"/>
  <c r="H304" i="35" s="1"/>
  <c r="O101" i="35"/>
  <c r="P101" i="35" s="1"/>
  <c r="Q101" i="35" s="1"/>
  <c r="O98" i="35"/>
  <c r="P98" i="35" s="1"/>
  <c r="Q98" i="35" s="1"/>
  <c r="O157" i="35"/>
  <c r="P157" i="35" s="1"/>
  <c r="Q157" i="35" s="1"/>
  <c r="L113" i="35"/>
  <c r="M113" i="35" s="1"/>
  <c r="N113" i="35" s="1"/>
  <c r="R147" i="35"/>
  <c r="S147" i="35" s="1"/>
  <c r="T147" i="35" s="1"/>
  <c r="I304" i="35"/>
  <c r="J304" i="35" s="1"/>
  <c r="K304" i="35" s="1"/>
  <c r="I232" i="35"/>
  <c r="J232" i="35" s="1"/>
  <c r="K232" i="35" s="1"/>
  <c r="I207" i="35"/>
  <c r="J207" i="35" s="1"/>
  <c r="K207" i="35" s="1"/>
  <c r="I180" i="35"/>
  <c r="J180" i="35" s="1"/>
  <c r="K180" i="35" s="1"/>
  <c r="F308" i="35"/>
  <c r="G308" i="35" s="1"/>
  <c r="H308" i="35" s="1"/>
  <c r="C206" i="35"/>
  <c r="D206" i="35" s="1"/>
  <c r="F165" i="35"/>
  <c r="G165" i="35" s="1"/>
  <c r="H165" i="35" s="1"/>
  <c r="C254" i="35"/>
  <c r="D254" i="35" s="1"/>
  <c r="E254" i="35" s="1"/>
  <c r="C163" i="35"/>
  <c r="D163" i="35" s="1"/>
  <c r="E163" i="35" s="1"/>
  <c r="R105" i="35"/>
  <c r="S105" i="35" s="1"/>
  <c r="T105" i="35" s="1"/>
  <c r="I97" i="35"/>
  <c r="J97" i="35" s="1"/>
  <c r="K97" i="35" s="1"/>
  <c r="C221" i="35"/>
  <c r="D221" i="35" s="1"/>
  <c r="C162" i="35"/>
  <c r="D162" i="35" s="1"/>
  <c r="E162" i="35" s="1"/>
  <c r="O266" i="35"/>
  <c r="P266" i="35" s="1"/>
  <c r="C144" i="35"/>
  <c r="D144" i="35" s="1"/>
  <c r="E144" i="35" s="1"/>
  <c r="C186" i="35"/>
  <c r="D186" i="35" s="1"/>
  <c r="E186" i="35" s="1"/>
  <c r="C278" i="35"/>
  <c r="D278" i="35" s="1"/>
  <c r="E278" i="35" s="1"/>
  <c r="L133" i="35"/>
  <c r="M133" i="35" s="1"/>
  <c r="N133" i="35" s="1"/>
  <c r="F309" i="35"/>
  <c r="G309" i="35" s="1"/>
  <c r="H309" i="35" s="1"/>
  <c r="F124" i="35"/>
  <c r="G124" i="35" s="1"/>
  <c r="H124" i="35" s="1"/>
  <c r="C284" i="35"/>
  <c r="D284" i="35" s="1"/>
  <c r="E284" i="35" s="1"/>
  <c r="C164" i="35"/>
  <c r="D164" i="35" s="1"/>
  <c r="E164" i="35" s="1"/>
  <c r="F181" i="35"/>
  <c r="G181" i="35" s="1"/>
  <c r="H181" i="35" s="1"/>
  <c r="L81" i="35"/>
  <c r="M81" i="35" s="1"/>
  <c r="N81" i="35" s="1"/>
  <c r="I210" i="35"/>
  <c r="J210" i="35" s="1"/>
  <c r="K210" i="35" s="1"/>
  <c r="C143" i="35"/>
  <c r="D143" i="35" s="1"/>
  <c r="E143" i="35" s="1"/>
  <c r="F88" i="35"/>
  <c r="G88" i="35" s="1"/>
  <c r="H88" i="35" s="1"/>
  <c r="R298" i="35"/>
  <c r="S298" i="35" s="1"/>
  <c r="T298" i="35" s="1"/>
  <c r="I200" i="35"/>
  <c r="J200" i="35" s="1"/>
  <c r="K200" i="35" s="1"/>
  <c r="O261" i="35"/>
  <c r="P261" i="35" s="1"/>
  <c r="Q261" i="35" s="1"/>
  <c r="F305" i="35"/>
  <c r="G305" i="35" s="1"/>
  <c r="H305" i="35" s="1"/>
  <c r="O176" i="35"/>
  <c r="P176" i="35" s="1"/>
  <c r="Q176" i="35" s="1"/>
  <c r="C197" i="35"/>
  <c r="D197" i="35" s="1"/>
  <c r="E197" i="35" s="1"/>
  <c r="L271" i="35"/>
  <c r="M271" i="35" s="1"/>
  <c r="N271" i="35" s="1"/>
  <c r="C297" i="35"/>
  <c r="D297" i="35" s="1"/>
  <c r="E297" i="35" s="1"/>
  <c r="O180" i="35"/>
  <c r="P180" i="35" s="1"/>
  <c r="Q180" i="35" s="1"/>
  <c r="R113" i="35"/>
  <c r="S113" i="35" s="1"/>
  <c r="T113" i="35" s="1"/>
  <c r="C285" i="35"/>
  <c r="D285" i="35" s="1"/>
  <c r="E285" i="35" s="1"/>
  <c r="F141" i="35"/>
  <c r="G141" i="35" s="1"/>
  <c r="H141" i="35" s="1"/>
  <c r="C213" i="35"/>
  <c r="D213" i="35" s="1"/>
  <c r="E213" i="35" s="1"/>
  <c r="O214" i="35"/>
  <c r="P214" i="35" s="1"/>
  <c r="Q214" i="35" s="1"/>
  <c r="F190" i="35"/>
  <c r="G190" i="35" s="1"/>
  <c r="H190" i="35" s="1"/>
  <c r="F208" i="35"/>
  <c r="G208" i="35" s="1"/>
  <c r="H208" i="35" s="1"/>
  <c r="R250" i="35"/>
  <c r="S250" i="35" s="1"/>
  <c r="T250" i="35" s="1"/>
  <c r="O105" i="35"/>
  <c r="P105" i="35" s="1"/>
  <c r="Q105" i="35" s="1"/>
  <c r="C80" i="35"/>
  <c r="D80" i="35" s="1"/>
  <c r="E80" i="35" s="1"/>
  <c r="O99" i="35"/>
  <c r="P99" i="35" s="1"/>
  <c r="Q99" i="35" s="1"/>
  <c r="C160" i="35"/>
  <c r="D160" i="35" s="1"/>
  <c r="C307" i="35"/>
  <c r="D307" i="35" s="1"/>
  <c r="E307" i="35" s="1"/>
  <c r="I286" i="35"/>
  <c r="J286" i="35" s="1"/>
  <c r="K286" i="35" s="1"/>
  <c r="L205" i="35"/>
  <c r="M205" i="35" s="1"/>
  <c r="N205" i="35" s="1"/>
  <c r="O96" i="35"/>
  <c r="P96" i="35" s="1"/>
  <c r="Q96" i="35" s="1"/>
  <c r="C184" i="35"/>
  <c r="D184" i="35" s="1"/>
  <c r="E184" i="35" s="1"/>
  <c r="R213" i="35"/>
  <c r="S213" i="35" s="1"/>
  <c r="T213" i="35" s="1"/>
  <c r="O245" i="35"/>
  <c r="P245" i="35" s="1"/>
  <c r="Q245" i="35" s="1"/>
  <c r="L283" i="35"/>
  <c r="M283" i="35" s="1"/>
  <c r="N283" i="35" s="1"/>
  <c r="C152" i="35"/>
  <c r="D152" i="35" s="1"/>
  <c r="E152" i="35" s="1"/>
  <c r="I238" i="35"/>
  <c r="J238" i="35" s="1"/>
  <c r="K238" i="35" s="1"/>
  <c r="R219" i="35"/>
  <c r="S219" i="35" s="1"/>
  <c r="T219" i="35" s="1"/>
  <c r="C169" i="35"/>
  <c r="D169" i="35" s="1"/>
  <c r="E169" i="35" s="1"/>
  <c r="I221" i="35"/>
  <c r="J221" i="35" s="1"/>
  <c r="R77" i="35"/>
  <c r="S77" i="35" s="1"/>
  <c r="T77" i="35" s="1"/>
  <c r="C300" i="35"/>
  <c r="D300" i="35" s="1"/>
  <c r="E300" i="35" s="1"/>
  <c r="L186" i="35"/>
  <c r="M186" i="35" s="1"/>
  <c r="N186" i="35" s="1"/>
  <c r="L163" i="35"/>
  <c r="M163" i="35" s="1"/>
  <c r="N163" i="35" s="1"/>
  <c r="O84" i="35"/>
  <c r="P84" i="35" s="1"/>
  <c r="Q84" i="35" s="1"/>
  <c r="R228" i="35"/>
  <c r="S228" i="35" s="1"/>
  <c r="T228" i="35" s="1"/>
  <c r="I184" i="35"/>
  <c r="J184" i="35" s="1"/>
  <c r="K184" i="35" s="1"/>
  <c r="C260" i="35"/>
  <c r="D260" i="35" s="1"/>
  <c r="E260" i="35" s="1"/>
  <c r="I132" i="35"/>
  <c r="J132" i="35" s="1"/>
  <c r="K132" i="35" s="1"/>
  <c r="L150" i="35"/>
  <c r="M150" i="35" s="1"/>
  <c r="N150" i="35" s="1"/>
  <c r="L214" i="35"/>
  <c r="M214" i="35" s="1"/>
  <c r="N214" i="35" s="1"/>
  <c r="F257" i="35"/>
  <c r="G257" i="35" s="1"/>
  <c r="H257" i="35" s="1"/>
  <c r="F201" i="35"/>
  <c r="G201" i="35" s="1"/>
  <c r="H201" i="35" s="1"/>
  <c r="O276" i="35"/>
  <c r="P276" i="35" s="1"/>
  <c r="Q276" i="35" s="1"/>
  <c r="I255" i="35"/>
  <c r="J255" i="35" s="1"/>
  <c r="K255" i="35" s="1"/>
  <c r="L263" i="35"/>
  <c r="M263" i="35" s="1"/>
  <c r="N263" i="35" s="1"/>
  <c r="C211" i="35"/>
  <c r="D211" i="35" s="1"/>
  <c r="E211" i="35" s="1"/>
  <c r="F130" i="35"/>
  <c r="G130" i="35" s="1"/>
  <c r="C117" i="35"/>
  <c r="D117" i="35" s="1"/>
  <c r="E117" i="35" s="1"/>
  <c r="R109" i="35"/>
  <c r="S109" i="35" s="1"/>
  <c r="T109" i="35" s="1"/>
  <c r="O238" i="35"/>
  <c r="P238" i="35" s="1"/>
  <c r="Q238" i="35" s="1"/>
  <c r="O283" i="35"/>
  <c r="P283" i="35" s="1"/>
  <c r="Q283" i="35" s="1"/>
  <c r="L287" i="35"/>
  <c r="M287" i="35" s="1"/>
  <c r="N287" i="35" s="1"/>
  <c r="I215" i="35"/>
  <c r="J215" i="35" s="1"/>
  <c r="K215" i="35" s="1"/>
  <c r="O23" i="8"/>
  <c r="B341" i="23"/>
  <c r="E258" i="23"/>
  <c r="F258" i="23" s="1"/>
  <c r="E261" i="23"/>
  <c r="F261" i="23" s="1"/>
  <c r="E255" i="23"/>
  <c r="F255" i="23" s="1"/>
  <c r="E262" i="23"/>
  <c r="F262" i="23" s="1"/>
  <c r="E247" i="23"/>
  <c r="F247" i="23" s="1"/>
  <c r="O15" i="8"/>
  <c r="B53" i="23"/>
  <c r="C394" i="23"/>
  <c r="C405" i="23"/>
  <c r="C388" i="23"/>
  <c r="D388" i="23" s="1"/>
  <c r="C395" i="23"/>
  <c r="D395" i="23" s="1"/>
  <c r="C386" i="23"/>
  <c r="D386" i="23" s="1"/>
  <c r="C383" i="23"/>
  <c r="D383" i="23" s="1"/>
  <c r="I23" i="8"/>
  <c r="B340" i="23"/>
  <c r="E241" i="23"/>
  <c r="F241" i="23" s="1"/>
  <c r="E249" i="23"/>
  <c r="F249" i="23" s="1"/>
  <c r="E245" i="23"/>
  <c r="F245" i="23" s="1"/>
  <c r="E253" i="23"/>
  <c r="F253" i="23" s="1"/>
  <c r="E242" i="23"/>
  <c r="F242" i="23" s="1"/>
  <c r="E257" i="23"/>
  <c r="F257" i="23" s="1"/>
  <c r="E252" i="23"/>
  <c r="F252" i="23" s="1"/>
  <c r="C29" i="23"/>
  <c r="C33" i="23"/>
  <c r="B20" i="23"/>
  <c r="C34" i="23"/>
  <c r="C40" i="23"/>
  <c r="C31" i="23"/>
  <c r="C28" i="23"/>
  <c r="C27" i="23"/>
  <c r="C25" i="23"/>
  <c r="C37" i="23"/>
  <c r="C42" i="23"/>
  <c r="B19" i="23"/>
  <c r="C41" i="23"/>
  <c r="C44" i="23"/>
  <c r="C36" i="23"/>
  <c r="C26" i="23"/>
  <c r="C46" i="23"/>
  <c r="C24" i="23"/>
  <c r="C43" i="23"/>
  <c r="C30" i="23"/>
  <c r="C45" i="23"/>
  <c r="C32" i="23"/>
  <c r="C38" i="23"/>
  <c r="C23" i="23"/>
  <c r="C35" i="23"/>
  <c r="D16" i="23"/>
  <c r="D17" i="23" s="1"/>
  <c r="C39" i="23"/>
  <c r="B127" i="23"/>
  <c r="C138" i="23"/>
  <c r="C136" i="23"/>
  <c r="C144" i="23"/>
  <c r="C135" i="23"/>
  <c r="C142" i="23"/>
  <c r="C154" i="23"/>
  <c r="C149" i="23"/>
  <c r="C139" i="23"/>
  <c r="C134" i="23"/>
  <c r="C145" i="23"/>
  <c r="C147" i="23"/>
  <c r="C143" i="23"/>
  <c r="C133" i="23"/>
  <c r="C148" i="23"/>
  <c r="C141" i="23"/>
  <c r="D124" i="23"/>
  <c r="D125" i="23" s="1"/>
  <c r="B128" i="23"/>
  <c r="C132" i="23"/>
  <c r="C146" i="23"/>
  <c r="C140" i="23"/>
  <c r="C151" i="23"/>
  <c r="C152" i="23"/>
  <c r="C150" i="23"/>
  <c r="C137" i="23"/>
  <c r="C131" i="23"/>
  <c r="C153" i="23"/>
  <c r="D398" i="23"/>
  <c r="B89" i="23"/>
  <c r="O16" i="8"/>
  <c r="D261" i="23" l="1"/>
  <c r="H40" i="35"/>
  <c r="V41" i="35" s="1"/>
  <c r="Y41" i="35"/>
  <c r="D262" i="23"/>
  <c r="M262" i="23" s="1"/>
  <c r="D242" i="23"/>
  <c r="D241" i="23"/>
  <c r="G241" i="23" s="1"/>
  <c r="M241" i="23" s="1"/>
  <c r="I45" i="23"/>
  <c r="D258" i="23"/>
  <c r="M258" i="23" s="1"/>
  <c r="D260" i="23"/>
  <c r="N5" i="40"/>
  <c r="O5" i="40" s="1"/>
  <c r="P5" i="40" s="1"/>
  <c r="Q5" i="40" s="1"/>
  <c r="N260" i="23"/>
  <c r="D331" i="23"/>
  <c r="D240" i="23"/>
  <c r="M240" i="23" s="1"/>
  <c r="D312" i="23"/>
  <c r="D243" i="23"/>
  <c r="G243" i="23" s="1"/>
  <c r="D313" i="23"/>
  <c r="O313" i="23" s="1"/>
  <c r="D297" i="23"/>
  <c r="D296" i="23"/>
  <c r="D259" i="23"/>
  <c r="O259" i="23" s="1"/>
  <c r="D239" i="23"/>
  <c r="G239" i="23" s="1"/>
  <c r="D334" i="23"/>
  <c r="J26" i="8"/>
  <c r="K31" i="8"/>
  <c r="E44" i="23"/>
  <c r="E45" i="23"/>
  <c r="E46" i="23"/>
  <c r="E41" i="23"/>
  <c r="E43" i="23"/>
  <c r="E42" i="23"/>
  <c r="I135" i="23"/>
  <c r="N385" i="23"/>
  <c r="O385" i="23" s="1"/>
  <c r="I217" i="23"/>
  <c r="I325" i="23"/>
  <c r="I321" i="23"/>
  <c r="I141" i="23"/>
  <c r="I356" i="23"/>
  <c r="I96" i="23"/>
  <c r="I248" i="23"/>
  <c r="N214" i="23"/>
  <c r="N23" i="23"/>
  <c r="I324" i="23"/>
  <c r="N364" i="23"/>
  <c r="N190" i="23"/>
  <c r="O190" i="23" s="1"/>
  <c r="N66" i="23"/>
  <c r="N361" i="23"/>
  <c r="I391" i="23"/>
  <c r="N185" i="23"/>
  <c r="O185" i="23" s="1"/>
  <c r="I298" i="23"/>
  <c r="I169" i="23"/>
  <c r="N222" i="23"/>
  <c r="I433" i="23"/>
  <c r="N328" i="23"/>
  <c r="I402" i="23"/>
  <c r="I180" i="23"/>
  <c r="I80" i="23"/>
  <c r="I97" i="23"/>
  <c r="I99" i="23"/>
  <c r="N277" i="23"/>
  <c r="I365" i="23"/>
  <c r="N428" i="23"/>
  <c r="O428" i="23" s="1"/>
  <c r="N35" i="23"/>
  <c r="N216" i="23"/>
  <c r="N218" i="23"/>
  <c r="N419" i="23"/>
  <c r="I132" i="23"/>
  <c r="N224" i="23"/>
  <c r="N26" i="23"/>
  <c r="N401" i="23"/>
  <c r="I225" i="23"/>
  <c r="N279" i="23"/>
  <c r="N182" i="23"/>
  <c r="O182" i="23" s="1"/>
  <c r="I65" i="23"/>
  <c r="I133" i="23"/>
  <c r="I351" i="23"/>
  <c r="N329" i="23"/>
  <c r="N256" i="23"/>
  <c r="N32" i="23"/>
  <c r="N67" i="23"/>
  <c r="I423" i="23"/>
  <c r="N295" i="23"/>
  <c r="I249" i="23"/>
  <c r="I64" i="23"/>
  <c r="I400" i="23"/>
  <c r="I330" i="23"/>
  <c r="N297" i="23"/>
  <c r="N421" i="23"/>
  <c r="N39" i="23"/>
  <c r="N31" i="23"/>
  <c r="N399" i="23"/>
  <c r="O399" i="23" s="1"/>
  <c r="N275" i="23"/>
  <c r="N81" i="23"/>
  <c r="N144" i="23"/>
  <c r="I152" i="23"/>
  <c r="N440" i="23"/>
  <c r="I43" i="23"/>
  <c r="N320" i="23"/>
  <c r="I104" i="23"/>
  <c r="I60" i="23"/>
  <c r="I293" i="23"/>
  <c r="I114" i="23"/>
  <c r="N254" i="23"/>
  <c r="N143" i="23"/>
  <c r="N77" i="23"/>
  <c r="N168" i="23"/>
  <c r="I173" i="23"/>
  <c r="N292" i="23"/>
  <c r="I251" i="23"/>
  <c r="N74" i="23"/>
  <c r="I220" i="23"/>
  <c r="I70" i="23"/>
  <c r="I398" i="23"/>
  <c r="I138" i="23"/>
  <c r="I394" i="23"/>
  <c r="N41" i="23"/>
  <c r="I73" i="23"/>
  <c r="I427" i="23"/>
  <c r="N278" i="23"/>
  <c r="I211" i="23"/>
  <c r="I358" i="23"/>
  <c r="I25" i="23"/>
  <c r="N226" i="23"/>
  <c r="N390" i="23"/>
  <c r="O390" i="23" s="1"/>
  <c r="N139" i="23"/>
  <c r="N387" i="23"/>
  <c r="O387" i="23" s="1"/>
  <c r="I392" i="23"/>
  <c r="I319" i="23"/>
  <c r="N61" i="23"/>
  <c r="N366" i="23"/>
  <c r="N239" i="23"/>
  <c r="N82" i="23"/>
  <c r="N44" i="23"/>
  <c r="I314" i="23"/>
  <c r="I442" i="23"/>
  <c r="I203" i="23"/>
  <c r="N188" i="23"/>
  <c r="I186" i="23"/>
  <c r="N316" i="23"/>
  <c r="AA248" i="23"/>
  <c r="AA292" i="23"/>
  <c r="AA285" i="23"/>
  <c r="AA293" i="23"/>
  <c r="I359" i="23"/>
  <c r="I172" i="23"/>
  <c r="I69" i="23"/>
  <c r="N420" i="23"/>
  <c r="AA252" i="23"/>
  <c r="AA253" i="23"/>
  <c r="AA254" i="23"/>
  <c r="AA286" i="23"/>
  <c r="AA289" i="23"/>
  <c r="N281" i="23"/>
  <c r="N115" i="23"/>
  <c r="I205" i="23"/>
  <c r="I404" i="23"/>
  <c r="I280" i="23"/>
  <c r="I285" i="23"/>
  <c r="I136" i="23"/>
  <c r="I206" i="23"/>
  <c r="I283" i="23"/>
  <c r="I174" i="23"/>
  <c r="AA257" i="23"/>
  <c r="AA250" i="23"/>
  <c r="AA251" i="23"/>
  <c r="AA288" i="23"/>
  <c r="AA177" i="23"/>
  <c r="G177" i="23"/>
  <c r="M177" i="23" s="1"/>
  <c r="AA284" i="23"/>
  <c r="G242" i="23"/>
  <c r="G249" i="23"/>
  <c r="M249" i="23" s="1"/>
  <c r="G261" i="23"/>
  <c r="AA280" i="23"/>
  <c r="AA287" i="23"/>
  <c r="AA282" i="23"/>
  <c r="N42" i="23"/>
  <c r="N167" i="23"/>
  <c r="I131" i="23"/>
  <c r="N63" i="23"/>
  <c r="I118" i="23"/>
  <c r="I368" i="23"/>
  <c r="I171" i="23"/>
  <c r="I110" i="23"/>
  <c r="I313" i="23"/>
  <c r="N78" i="23"/>
  <c r="I244" i="23"/>
  <c r="N291" i="23"/>
  <c r="I389" i="23"/>
  <c r="I98" i="23"/>
  <c r="I349" i="23"/>
  <c r="I261" i="23"/>
  <c r="I178" i="23"/>
  <c r="N422" i="23"/>
  <c r="I207" i="23"/>
  <c r="N212" i="23"/>
  <c r="N276" i="23"/>
  <c r="N288" i="23"/>
  <c r="N434" i="23"/>
  <c r="N331" i="23"/>
  <c r="N34" i="23"/>
  <c r="N262" i="23"/>
  <c r="N438" i="23"/>
  <c r="N348" i="23"/>
  <c r="I71" i="23"/>
  <c r="N103" i="23"/>
  <c r="N284" i="23"/>
  <c r="N79" i="23"/>
  <c r="N210" i="23"/>
  <c r="I441" i="23"/>
  <c r="I175" i="23"/>
  <c r="I177" i="23"/>
  <c r="I213" i="23"/>
  <c r="I294" i="23"/>
  <c r="N147" i="23"/>
  <c r="I327" i="23"/>
  <c r="N334" i="23"/>
  <c r="N318" i="23"/>
  <c r="I117" i="23"/>
  <c r="N425" i="23"/>
  <c r="O425" i="23" s="1"/>
  <c r="N221" i="23"/>
  <c r="N287" i="23"/>
  <c r="N245" i="23"/>
  <c r="I326" i="23"/>
  <c r="I150" i="23"/>
  <c r="I259" i="23"/>
  <c r="N30" i="23"/>
  <c r="N27" i="23"/>
  <c r="I36" i="23"/>
  <c r="N100" i="23"/>
  <c r="N107" i="23"/>
  <c r="N246" i="23"/>
  <c r="M385" i="23"/>
  <c r="O392" i="23"/>
  <c r="O426" i="23"/>
  <c r="M95" i="23"/>
  <c r="O178" i="23"/>
  <c r="O174" i="23"/>
  <c r="N332" i="23"/>
  <c r="I332" i="23"/>
  <c r="N223" i="23"/>
  <c r="I223" i="23"/>
  <c r="N432" i="23"/>
  <c r="O432" i="23" s="1"/>
  <c r="I432" i="23"/>
  <c r="N362" i="23"/>
  <c r="I362" i="23"/>
  <c r="N181" i="23"/>
  <c r="O181" i="23" s="1"/>
  <c r="I181" i="23"/>
  <c r="N317" i="23"/>
  <c r="I317" i="23"/>
  <c r="N208" i="23"/>
  <c r="I208" i="23"/>
  <c r="N405" i="23"/>
  <c r="I405" i="23"/>
  <c r="N109" i="23"/>
  <c r="I109" i="23"/>
  <c r="N189" i="23"/>
  <c r="I189" i="23"/>
  <c r="N112" i="23"/>
  <c r="I112" i="23"/>
  <c r="N243" i="23"/>
  <c r="I243" i="23"/>
  <c r="N101" i="23"/>
  <c r="I101" i="23"/>
  <c r="N252" i="23"/>
  <c r="I252" i="23"/>
  <c r="N241" i="23"/>
  <c r="I241" i="23"/>
  <c r="N370" i="23"/>
  <c r="I370" i="23"/>
  <c r="N253" i="23"/>
  <c r="I253" i="23"/>
  <c r="N383" i="23"/>
  <c r="O383" i="23" s="1"/>
  <c r="I383" i="23"/>
  <c r="N113" i="23"/>
  <c r="O113" i="23" s="1"/>
  <c r="I113" i="23"/>
  <c r="N258" i="23"/>
  <c r="I258" i="23"/>
  <c r="N403" i="23"/>
  <c r="I403" i="23"/>
  <c r="N137" i="23"/>
  <c r="I137" i="23"/>
  <c r="N357" i="23"/>
  <c r="I357" i="23"/>
  <c r="M383" i="23"/>
  <c r="O442" i="23"/>
  <c r="M442" i="23"/>
  <c r="M114" i="23"/>
  <c r="O114" i="23"/>
  <c r="O172" i="23"/>
  <c r="D294" i="23"/>
  <c r="O294" i="23" s="1"/>
  <c r="O180" i="23"/>
  <c r="N354" i="23"/>
  <c r="I354" i="23"/>
  <c r="N176" i="23"/>
  <c r="O176" i="23" s="1"/>
  <c r="I176" i="23"/>
  <c r="N142" i="23"/>
  <c r="I142" i="23"/>
  <c r="N179" i="23"/>
  <c r="O179" i="23" s="1"/>
  <c r="I179" i="23"/>
  <c r="N393" i="23"/>
  <c r="I393" i="23"/>
  <c r="N388" i="23"/>
  <c r="O388" i="23" s="1"/>
  <c r="I388" i="23"/>
  <c r="N183" i="23"/>
  <c r="O183" i="23" s="1"/>
  <c r="I183" i="23"/>
  <c r="N360" i="23"/>
  <c r="I360" i="23"/>
  <c r="N149" i="23"/>
  <c r="I149" i="23"/>
  <c r="N282" i="23"/>
  <c r="I282" i="23"/>
  <c r="N431" i="23"/>
  <c r="O431" i="23" s="1"/>
  <c r="I431" i="23"/>
  <c r="N250" i="23"/>
  <c r="I250" i="23"/>
  <c r="I62" i="23"/>
  <c r="N62" i="23"/>
  <c r="N333" i="23"/>
  <c r="I333" i="23"/>
  <c r="I72" i="23"/>
  <c r="N72" i="23"/>
  <c r="N140" i="23"/>
  <c r="I140" i="23"/>
  <c r="N439" i="23"/>
  <c r="I439" i="23"/>
  <c r="I68" i="23"/>
  <c r="N68" i="23"/>
  <c r="N102" i="23"/>
  <c r="I102" i="23"/>
  <c r="N76" i="23"/>
  <c r="I76" i="23"/>
  <c r="N363" i="23"/>
  <c r="I363" i="23"/>
  <c r="N406" i="23"/>
  <c r="O406" i="23" s="1"/>
  <c r="I406" i="23"/>
  <c r="N311" i="23"/>
  <c r="I311" i="23"/>
  <c r="N347" i="23"/>
  <c r="I347" i="23"/>
  <c r="N148" i="23"/>
  <c r="I148" i="23"/>
  <c r="N290" i="23"/>
  <c r="I290" i="23"/>
  <c r="N151" i="23"/>
  <c r="I151" i="23"/>
  <c r="K31" i="23"/>
  <c r="O173" i="23"/>
  <c r="O391" i="23"/>
  <c r="O97" i="23"/>
  <c r="O98" i="23"/>
  <c r="M404" i="23"/>
  <c r="O404" i="23"/>
  <c r="O118" i="23"/>
  <c r="M118" i="23"/>
  <c r="M117" i="23"/>
  <c r="M98" i="23"/>
  <c r="O186" i="23"/>
  <c r="N247" i="23"/>
  <c r="I247" i="23"/>
  <c r="N95" i="23"/>
  <c r="O95" i="23" s="1"/>
  <c r="I95" i="23"/>
  <c r="N116" i="23"/>
  <c r="O116" i="23" s="1"/>
  <c r="I116" i="23"/>
  <c r="N105" i="23"/>
  <c r="I105" i="23"/>
  <c r="N435" i="23"/>
  <c r="O435" i="23" s="1"/>
  <c r="I435" i="23"/>
  <c r="N289" i="23"/>
  <c r="I289" i="23"/>
  <c r="N209" i="23"/>
  <c r="I209" i="23"/>
  <c r="N437" i="23"/>
  <c r="I437" i="23"/>
  <c r="N312" i="23"/>
  <c r="I312" i="23"/>
  <c r="N146" i="23"/>
  <c r="I146" i="23"/>
  <c r="N219" i="23"/>
  <c r="I219" i="23"/>
  <c r="N257" i="23"/>
  <c r="I257" i="23"/>
  <c r="N145" i="23"/>
  <c r="I145" i="23"/>
  <c r="N350" i="23"/>
  <c r="I350" i="23"/>
  <c r="N108" i="23"/>
  <c r="I108" i="23"/>
  <c r="N255" i="23"/>
  <c r="I255" i="23"/>
  <c r="N184" i="23"/>
  <c r="O184" i="23" s="1"/>
  <c r="I184" i="23"/>
  <c r="N134" i="23"/>
  <c r="I134" i="23"/>
  <c r="N397" i="23"/>
  <c r="O397" i="23" s="1"/>
  <c r="I397" i="23"/>
  <c r="N154" i="23"/>
  <c r="I154" i="23"/>
  <c r="N436" i="23"/>
  <c r="I436" i="23"/>
  <c r="N386" i="23"/>
  <c r="O386" i="23" s="1"/>
  <c r="I386" i="23"/>
  <c r="N424" i="23"/>
  <c r="I424" i="23"/>
  <c r="N353" i="23"/>
  <c r="I353" i="23"/>
  <c r="N242" i="23"/>
  <c r="I242" i="23"/>
  <c r="N286" i="23"/>
  <c r="I286" i="23"/>
  <c r="N384" i="23"/>
  <c r="I384" i="23"/>
  <c r="K43" i="23"/>
  <c r="K27" i="23"/>
  <c r="O242" i="23"/>
  <c r="O398" i="23"/>
  <c r="M386" i="23"/>
  <c r="M261" i="23"/>
  <c r="M406" i="23"/>
  <c r="M387" i="23"/>
  <c r="M97" i="23"/>
  <c r="M113" i="23"/>
  <c r="M116" i="23"/>
  <c r="M96" i="23"/>
  <c r="N153" i="23"/>
  <c r="I153" i="23"/>
  <c r="N396" i="23"/>
  <c r="O396" i="23" s="1"/>
  <c r="I396" i="23"/>
  <c r="N204" i="23"/>
  <c r="I204" i="23"/>
  <c r="N369" i="23"/>
  <c r="I369" i="23"/>
  <c r="N106" i="23"/>
  <c r="I106" i="23"/>
  <c r="N170" i="23"/>
  <c r="O170" i="23" s="1"/>
  <c r="I170" i="23"/>
  <c r="N323" i="23"/>
  <c r="I323" i="23"/>
  <c r="N111" i="23"/>
  <c r="I111" i="23"/>
  <c r="N59" i="23"/>
  <c r="I59" i="23"/>
  <c r="N395" i="23"/>
  <c r="O395" i="23" s="1"/>
  <c r="I395" i="23"/>
  <c r="N75" i="23"/>
  <c r="I75" i="23"/>
  <c r="N322" i="23"/>
  <c r="I322" i="23"/>
  <c r="N296" i="23"/>
  <c r="I296" i="23"/>
  <c r="N240" i="23"/>
  <c r="I240" i="23"/>
  <c r="N315" i="23"/>
  <c r="I315" i="23"/>
  <c r="N430" i="23"/>
  <c r="I430" i="23"/>
  <c r="N367" i="23"/>
  <c r="I367" i="23"/>
  <c r="N355" i="23"/>
  <c r="I355" i="23"/>
  <c r="N215" i="23"/>
  <c r="I215" i="23"/>
  <c r="N429" i="23"/>
  <c r="O429" i="23" s="1"/>
  <c r="I429" i="23"/>
  <c r="N187" i="23"/>
  <c r="I187" i="23"/>
  <c r="K39" i="23"/>
  <c r="O96" i="23"/>
  <c r="O169" i="23"/>
  <c r="O171" i="23"/>
  <c r="O249" i="23"/>
  <c r="O117" i="23"/>
  <c r="O175" i="23"/>
  <c r="O177" i="23"/>
  <c r="O261" i="23"/>
  <c r="I29" i="23"/>
  <c r="N46" i="23"/>
  <c r="N40" i="23"/>
  <c r="I33" i="23"/>
  <c r="I37" i="23"/>
  <c r="N28" i="23"/>
  <c r="I38" i="23"/>
  <c r="N24" i="23"/>
  <c r="I24" i="23"/>
  <c r="D298" i="23"/>
  <c r="G298" i="23" s="1"/>
  <c r="D278" i="23"/>
  <c r="G278" i="23" s="1"/>
  <c r="E294" i="23"/>
  <c r="F294" i="23" s="1"/>
  <c r="D189" i="23"/>
  <c r="F97" i="23"/>
  <c r="G97" i="23" s="1"/>
  <c r="D188" i="23"/>
  <c r="E179" i="23"/>
  <c r="F179" i="23" s="1"/>
  <c r="E296" i="23"/>
  <c r="F296" i="23" s="1"/>
  <c r="E297" i="23"/>
  <c r="F297" i="23" s="1"/>
  <c r="D295" i="23"/>
  <c r="G295" i="23" s="1"/>
  <c r="E182" i="23"/>
  <c r="F182" i="23" s="1"/>
  <c r="D279" i="23"/>
  <c r="G279" i="23" s="1"/>
  <c r="D275" i="23"/>
  <c r="G275" i="23" s="1"/>
  <c r="E187" i="23"/>
  <c r="F187" i="23" s="1"/>
  <c r="D168" i="23"/>
  <c r="D276" i="23"/>
  <c r="G276" i="23" s="1"/>
  <c r="E183" i="23"/>
  <c r="F183" i="23" s="1"/>
  <c r="D277" i="23"/>
  <c r="G277" i="23" s="1"/>
  <c r="D167" i="23"/>
  <c r="E186" i="23"/>
  <c r="F186" i="23" s="1"/>
  <c r="D284" i="23"/>
  <c r="G284" i="23" s="1"/>
  <c r="E176" i="23"/>
  <c r="F176" i="23" s="1"/>
  <c r="E184" i="23"/>
  <c r="F184" i="23" s="1"/>
  <c r="E185" i="23"/>
  <c r="F185" i="23" s="1"/>
  <c r="E175" i="23"/>
  <c r="F175" i="23" s="1"/>
  <c r="E180" i="23"/>
  <c r="F180" i="23" s="1"/>
  <c r="E171" i="23"/>
  <c r="F171" i="23" s="1"/>
  <c r="G171" i="23" s="1"/>
  <c r="E168" i="23"/>
  <c r="F168" i="23" s="1"/>
  <c r="AA168" i="23" s="1"/>
  <c r="E173" i="23"/>
  <c r="F173" i="23" s="1"/>
  <c r="E189" i="23"/>
  <c r="F189" i="23" s="1"/>
  <c r="AA189" i="23" s="1"/>
  <c r="E170" i="23"/>
  <c r="F170" i="23" s="1"/>
  <c r="G170" i="23" s="1"/>
  <c r="M170" i="23" s="1"/>
  <c r="E188" i="23"/>
  <c r="F188" i="23" s="1"/>
  <c r="AA188" i="23" s="1"/>
  <c r="E190" i="23"/>
  <c r="F190" i="23" s="1"/>
  <c r="G190" i="23" s="1"/>
  <c r="M190" i="23" s="1"/>
  <c r="E167" i="23"/>
  <c r="F167" i="23" s="1"/>
  <c r="AA167" i="23" s="1"/>
  <c r="E174" i="23"/>
  <c r="F174" i="23" s="1"/>
  <c r="E181" i="23"/>
  <c r="F181" i="23" s="1"/>
  <c r="E178" i="23"/>
  <c r="F178" i="23" s="1"/>
  <c r="D187" i="23"/>
  <c r="D115" i="23"/>
  <c r="G115" i="23" s="1"/>
  <c r="D99" i="23"/>
  <c r="G99" i="23" s="1"/>
  <c r="E169" i="23"/>
  <c r="F169" i="23" s="1"/>
  <c r="AA169" i="23" s="1"/>
  <c r="F117" i="23"/>
  <c r="F98" i="23"/>
  <c r="E98" i="23"/>
  <c r="D100" i="23"/>
  <c r="G100" i="23" s="1"/>
  <c r="F96" i="23"/>
  <c r="G96" i="23" s="1"/>
  <c r="D332" i="23"/>
  <c r="D402" i="23"/>
  <c r="G402" i="23" s="1"/>
  <c r="F114" i="23"/>
  <c r="G114" i="23" s="1"/>
  <c r="E107" i="23"/>
  <c r="F107" i="23" s="1"/>
  <c r="F95" i="23"/>
  <c r="E116" i="23"/>
  <c r="F116" i="23"/>
  <c r="F113" i="23"/>
  <c r="G113" i="23" s="1"/>
  <c r="E172" i="23"/>
  <c r="F172" i="23" s="1"/>
  <c r="E99" i="23"/>
  <c r="E106" i="23"/>
  <c r="F106" i="23" s="1"/>
  <c r="E105" i="23"/>
  <c r="F105" i="23" s="1"/>
  <c r="E118" i="23"/>
  <c r="E117" i="23"/>
  <c r="D247" i="23"/>
  <c r="G247" i="23" s="1"/>
  <c r="E115" i="23"/>
  <c r="F118" i="23"/>
  <c r="E102" i="23"/>
  <c r="F102" i="23" s="1"/>
  <c r="E109" i="23"/>
  <c r="F109" i="23" s="1"/>
  <c r="E108" i="23"/>
  <c r="F108" i="23" s="1"/>
  <c r="D103" i="23"/>
  <c r="E424" i="23"/>
  <c r="E438" i="23"/>
  <c r="E432" i="23"/>
  <c r="F432" i="23" s="1"/>
  <c r="E100" i="23"/>
  <c r="D441" i="23"/>
  <c r="G441" i="23" s="1"/>
  <c r="E112" i="23"/>
  <c r="F112" i="23" s="1"/>
  <c r="E97" i="23"/>
  <c r="E101" i="23"/>
  <c r="F101" i="23" s="1"/>
  <c r="E110" i="23"/>
  <c r="F110" i="23" s="1"/>
  <c r="E114" i="23"/>
  <c r="D244" i="23"/>
  <c r="G244" i="23" s="1"/>
  <c r="E104" i="23"/>
  <c r="F104" i="23" s="1"/>
  <c r="E95" i="23"/>
  <c r="E96" i="23"/>
  <c r="E113" i="23"/>
  <c r="E111" i="23"/>
  <c r="F111" i="23" s="1"/>
  <c r="E103" i="23"/>
  <c r="F103" i="23" s="1"/>
  <c r="D251" i="23"/>
  <c r="G251" i="23" s="1"/>
  <c r="E389" i="23"/>
  <c r="F389" i="23" s="1"/>
  <c r="F442" i="23"/>
  <c r="D246" i="23"/>
  <c r="G246" i="23" s="1"/>
  <c r="F387" i="23"/>
  <c r="D320" i="23"/>
  <c r="E398" i="23"/>
  <c r="F398" i="23" s="1"/>
  <c r="E314" i="23"/>
  <c r="F314" i="23" s="1"/>
  <c r="AA314" i="23" s="1"/>
  <c r="D333" i="23"/>
  <c r="D400" i="23"/>
  <c r="D424" i="23"/>
  <c r="E420" i="23"/>
  <c r="D253" i="23"/>
  <c r="G253" i="23" s="1"/>
  <c r="D384" i="23"/>
  <c r="G384" i="23" s="1"/>
  <c r="E401" i="23"/>
  <c r="F401" i="23" s="1"/>
  <c r="E395" i="23"/>
  <c r="F395" i="23" s="1"/>
  <c r="D422" i="23"/>
  <c r="G422" i="23" s="1"/>
  <c r="E400" i="23"/>
  <c r="F400" i="23" s="1"/>
  <c r="G400" i="23" s="1"/>
  <c r="D245" i="23"/>
  <c r="G245" i="23" s="1"/>
  <c r="D318" i="23"/>
  <c r="E327" i="23"/>
  <c r="F327" i="23" s="1"/>
  <c r="E321" i="23"/>
  <c r="F321" i="23" s="1"/>
  <c r="D316" i="23"/>
  <c r="E320" i="23"/>
  <c r="F320" i="23" s="1"/>
  <c r="E439" i="23"/>
  <c r="D401" i="23"/>
  <c r="E404" i="23"/>
  <c r="D329" i="23"/>
  <c r="E315" i="23"/>
  <c r="F315" i="23" s="1"/>
  <c r="E437" i="23"/>
  <c r="F437" i="23" s="1"/>
  <c r="E384" i="23"/>
  <c r="E435" i="23"/>
  <c r="F435" i="23" s="1"/>
  <c r="G435" i="23" s="1"/>
  <c r="D252" i="23"/>
  <c r="G252" i="23" s="1"/>
  <c r="F386" i="23"/>
  <c r="G386" i="23" s="1"/>
  <c r="E134" i="23"/>
  <c r="F134" i="23" s="1"/>
  <c r="F406" i="23"/>
  <c r="E405" i="23"/>
  <c r="D280" i="23"/>
  <c r="G280" i="23" s="1"/>
  <c r="E393" i="23"/>
  <c r="F393" i="23" s="1"/>
  <c r="E324" i="23"/>
  <c r="F324" i="23" s="1"/>
  <c r="E319" i="23"/>
  <c r="F319" i="23" s="1"/>
  <c r="E317" i="23"/>
  <c r="F317" i="23" s="1"/>
  <c r="E419" i="23"/>
  <c r="D255" i="23"/>
  <c r="G255" i="23" s="1"/>
  <c r="D254" i="23"/>
  <c r="G254" i="23" s="1"/>
  <c r="D256" i="23"/>
  <c r="G256" i="23" s="1"/>
  <c r="D257" i="23"/>
  <c r="G257" i="23" s="1"/>
  <c r="D248" i="23"/>
  <c r="G248" i="23" s="1"/>
  <c r="D250" i="23"/>
  <c r="G250" i="23" s="1"/>
  <c r="E433" i="23"/>
  <c r="F433" i="23" s="1"/>
  <c r="D433" i="23"/>
  <c r="D421" i="23"/>
  <c r="F421" i="23"/>
  <c r="F439" i="23"/>
  <c r="D439" i="23"/>
  <c r="D437" i="23"/>
  <c r="E387" i="23"/>
  <c r="E392" i="23"/>
  <c r="F392" i="23" s="1"/>
  <c r="G392" i="23" s="1"/>
  <c r="E402" i="23"/>
  <c r="E329" i="23"/>
  <c r="F329" i="23" s="1"/>
  <c r="AA329" i="23" s="1"/>
  <c r="E406" i="23"/>
  <c r="E313" i="23"/>
  <c r="F313" i="23" s="1"/>
  <c r="E394" i="23"/>
  <c r="F394" i="23" s="1"/>
  <c r="F424" i="23"/>
  <c r="E440" i="23"/>
  <c r="E434" i="23"/>
  <c r="F434" i="23" s="1"/>
  <c r="D434" i="23"/>
  <c r="D293" i="23"/>
  <c r="G293" i="23" s="1"/>
  <c r="E428" i="23"/>
  <c r="F428" i="23" s="1"/>
  <c r="G428" i="23" s="1"/>
  <c r="D423" i="23"/>
  <c r="E423" i="23"/>
  <c r="F423" i="23"/>
  <c r="D440" i="23"/>
  <c r="F440" i="23"/>
  <c r="D419" i="23"/>
  <c r="F419" i="23"/>
  <c r="E429" i="23"/>
  <c r="F429" i="23" s="1"/>
  <c r="G429" i="23" s="1"/>
  <c r="E311" i="23"/>
  <c r="F311" i="23" s="1"/>
  <c r="D292" i="23"/>
  <c r="G292" i="23" s="1"/>
  <c r="D420" i="23"/>
  <c r="F420" i="23"/>
  <c r="D438" i="23"/>
  <c r="F438" i="23"/>
  <c r="E436" i="23"/>
  <c r="F436" i="23" s="1"/>
  <c r="D436" i="23"/>
  <c r="E442" i="23"/>
  <c r="E399" i="23"/>
  <c r="F399" i="23" s="1"/>
  <c r="D311" i="23"/>
  <c r="F405" i="23"/>
  <c r="E334" i="23"/>
  <c r="F334" i="23" s="1"/>
  <c r="E332" i="23"/>
  <c r="F332" i="23" s="1"/>
  <c r="AA332" i="23" s="1"/>
  <c r="F404" i="23"/>
  <c r="G404" i="23" s="1"/>
  <c r="D393" i="23"/>
  <c r="E328" i="23"/>
  <c r="F328" i="23" s="1"/>
  <c r="E397" i="23"/>
  <c r="F397" i="23" s="1"/>
  <c r="E316" i="23"/>
  <c r="F316" i="23" s="1"/>
  <c r="AA316" i="23" s="1"/>
  <c r="E426" i="23"/>
  <c r="F426" i="23" s="1"/>
  <c r="G426" i="23" s="1"/>
  <c r="E421" i="23"/>
  <c r="E422" i="23"/>
  <c r="E431" i="23"/>
  <c r="F431" i="23" s="1"/>
  <c r="G431" i="23" s="1"/>
  <c r="E425" i="23"/>
  <c r="F425" i="23" s="1"/>
  <c r="D430" i="23"/>
  <c r="E430" i="23"/>
  <c r="F430" i="23" s="1"/>
  <c r="D427" i="23"/>
  <c r="E427" i="23"/>
  <c r="F427" i="23" s="1"/>
  <c r="E441" i="23"/>
  <c r="E403" i="23"/>
  <c r="E391" i="23"/>
  <c r="F391" i="23" s="1"/>
  <c r="E325" i="23"/>
  <c r="F325" i="23" s="1"/>
  <c r="D288" i="23"/>
  <c r="G288" i="23" s="1"/>
  <c r="D290" i="23"/>
  <c r="G290" i="23" s="1"/>
  <c r="D282" i="23"/>
  <c r="G282" i="23" s="1"/>
  <c r="D281" i="23"/>
  <c r="G281" i="23" s="1"/>
  <c r="D285" i="23"/>
  <c r="G285" i="23" s="1"/>
  <c r="D283" i="23"/>
  <c r="G283" i="23" s="1"/>
  <c r="D291" i="23"/>
  <c r="G291" i="23" s="1"/>
  <c r="D319" i="23"/>
  <c r="D286" i="23"/>
  <c r="G286" i="23" s="1"/>
  <c r="D289" i="23"/>
  <c r="G289" i="23" s="1"/>
  <c r="E390" i="23"/>
  <c r="F390" i="23" s="1"/>
  <c r="D314" i="23"/>
  <c r="E312" i="23"/>
  <c r="F312" i="23" s="1"/>
  <c r="E383" i="23"/>
  <c r="D403" i="23"/>
  <c r="G403" i="23" s="1"/>
  <c r="E331" i="23"/>
  <c r="F331" i="23" s="1"/>
  <c r="D315" i="23"/>
  <c r="F383" i="23"/>
  <c r="G383" i="23" s="1"/>
  <c r="E388" i="23"/>
  <c r="F388" i="23" s="1"/>
  <c r="D330" i="23"/>
  <c r="D287" i="23"/>
  <c r="G287" i="23" s="1"/>
  <c r="AA245" i="23"/>
  <c r="AA255" i="23"/>
  <c r="E326" i="23"/>
  <c r="F326" i="23" s="1"/>
  <c r="E323" i="23"/>
  <c r="F323" i="23" s="1"/>
  <c r="E333" i="23"/>
  <c r="F333" i="23" s="1"/>
  <c r="AA333" i="23" s="1"/>
  <c r="E330" i="23"/>
  <c r="F330" i="23" s="1"/>
  <c r="AA330" i="23" s="1"/>
  <c r="D323" i="23"/>
  <c r="E318" i="23"/>
  <c r="F318" i="23" s="1"/>
  <c r="AA441" i="23"/>
  <c r="E322" i="23"/>
  <c r="F322" i="23" s="1"/>
  <c r="E386" i="23"/>
  <c r="D394" i="23"/>
  <c r="AA422" i="23"/>
  <c r="D101" i="23"/>
  <c r="D326" i="23"/>
  <c r="E396" i="23"/>
  <c r="F396" i="23" s="1"/>
  <c r="E385" i="23"/>
  <c r="AA247" i="23"/>
  <c r="AA246" i="23"/>
  <c r="AA244" i="23"/>
  <c r="AA298" i="23"/>
  <c r="AA242" i="23"/>
  <c r="M242" i="23"/>
  <c r="AA241" i="23"/>
  <c r="AA281" i="23"/>
  <c r="AA258" i="23"/>
  <c r="AE131" i="35"/>
  <c r="H130" i="35"/>
  <c r="V131" i="35" s="1"/>
  <c r="AD118" i="35"/>
  <c r="N115" i="35"/>
  <c r="V118" i="35" s="1"/>
  <c r="E281" i="35"/>
  <c r="V281" i="35" s="1"/>
  <c r="AO281" i="35"/>
  <c r="Q40" i="35"/>
  <c r="V44" i="35" s="1"/>
  <c r="N191" i="35"/>
  <c r="AI194" i="35"/>
  <c r="AC100" i="35"/>
  <c r="E100" i="35"/>
  <c r="V100" i="35" s="1"/>
  <c r="E40" i="35"/>
  <c r="V40" i="35" s="1"/>
  <c r="AI193" i="35"/>
  <c r="K191" i="35"/>
  <c r="AK225" i="35"/>
  <c r="Q221" i="35"/>
  <c r="V225" i="35" s="1"/>
  <c r="AD119" i="35"/>
  <c r="Q115" i="35"/>
  <c r="V119" i="35" s="1"/>
  <c r="AH175" i="35"/>
  <c r="E175" i="35"/>
  <c r="N296" i="35"/>
  <c r="V299" i="35" s="1"/>
  <c r="AP299" i="35"/>
  <c r="N160" i="35"/>
  <c r="V163" i="35" s="1"/>
  <c r="AG163" i="35"/>
  <c r="N40" i="35"/>
  <c r="V43" i="35" s="1"/>
  <c r="AP300" i="35"/>
  <c r="Q296" i="35"/>
  <c r="V300" i="35" s="1"/>
  <c r="K175" i="35"/>
  <c r="V177" i="35" s="1"/>
  <c r="AH177" i="35"/>
  <c r="AM251" i="35"/>
  <c r="E251" i="35"/>
  <c r="V251" i="35" s="1"/>
  <c r="Q85" i="35"/>
  <c r="V89" i="35" s="1"/>
  <c r="AB89" i="35"/>
  <c r="H175" i="35"/>
  <c r="V176" i="35" s="1"/>
  <c r="AH176" i="35"/>
  <c r="AD115" i="35"/>
  <c r="E115" i="35"/>
  <c r="V115" i="35" s="1"/>
  <c r="E130" i="35"/>
  <c r="V130" i="35" s="1"/>
  <c r="AE130" i="35"/>
  <c r="AJ207" i="35"/>
  <c r="H206" i="35"/>
  <c r="V207" i="35" s="1"/>
  <c r="H100" i="35"/>
  <c r="V101" i="35" s="1"/>
  <c r="AC101" i="35"/>
  <c r="N311" i="35"/>
  <c r="V314" i="35" s="1"/>
  <c r="N100" i="35"/>
  <c r="V103" i="35" s="1"/>
  <c r="AC103" i="35"/>
  <c r="AF145" i="35"/>
  <c r="E145" i="35"/>
  <c r="V145" i="35" s="1"/>
  <c r="N251" i="35"/>
  <c r="V254" i="35" s="1"/>
  <c r="AM254" i="35"/>
  <c r="K130" i="35"/>
  <c r="V132" i="35" s="1"/>
  <c r="AE132" i="35"/>
  <c r="AM255" i="35"/>
  <c r="Q251" i="35"/>
  <c r="V255" i="35" s="1"/>
  <c r="AA290" i="23"/>
  <c r="AA275" i="23"/>
  <c r="AA243" i="23"/>
  <c r="E206" i="23"/>
  <c r="F206" i="23" s="1"/>
  <c r="D206" i="23"/>
  <c r="E212" i="23"/>
  <c r="F212" i="23" s="1"/>
  <c r="D212" i="23"/>
  <c r="D211" i="23"/>
  <c r="E211" i="23"/>
  <c r="F211" i="23" s="1"/>
  <c r="D213" i="23"/>
  <c r="E213" i="23"/>
  <c r="F213" i="23" s="1"/>
  <c r="E210" i="23"/>
  <c r="F210" i="23" s="1"/>
  <c r="D210" i="23"/>
  <c r="D105" i="23"/>
  <c r="D327" i="23"/>
  <c r="D405" i="23"/>
  <c r="D389" i="23"/>
  <c r="F385" i="23"/>
  <c r="G385" i="23" s="1"/>
  <c r="AA295" i="23"/>
  <c r="AA277" i="23"/>
  <c r="AA262" i="23"/>
  <c r="AN270" i="35"/>
  <c r="Q266" i="35"/>
  <c r="V270" i="35" s="1"/>
  <c r="AJ206" i="35"/>
  <c r="E206" i="35"/>
  <c r="V206" i="35" s="1"/>
  <c r="H311" i="35"/>
  <c r="V312" i="35" s="1"/>
  <c r="K266" i="35"/>
  <c r="V268" i="35" s="1"/>
  <c r="AN268" i="35"/>
  <c r="AG164" i="35"/>
  <c r="Q160" i="35"/>
  <c r="V164" i="35" s="1"/>
  <c r="AF149" i="35"/>
  <c r="Q145" i="35"/>
  <c r="V149" i="35" s="1"/>
  <c r="H160" i="35"/>
  <c r="V161" i="35" s="1"/>
  <c r="AG161" i="35"/>
  <c r="AN269" i="35"/>
  <c r="N266" i="35"/>
  <c r="V269" i="35" s="1"/>
  <c r="E266" i="35"/>
  <c r="V266" i="35" s="1"/>
  <c r="AN266" i="35"/>
  <c r="AD116" i="35"/>
  <c r="H115" i="35"/>
  <c r="V116" i="35" s="1"/>
  <c r="Q130" i="35"/>
  <c r="V134" i="35" s="1"/>
  <c r="AE134" i="35"/>
  <c r="E236" i="35"/>
  <c r="V236" i="35" s="1"/>
  <c r="AL236" i="35"/>
  <c r="N281" i="35"/>
  <c r="V284" i="35" s="1"/>
  <c r="AO284" i="35"/>
  <c r="AL239" i="35"/>
  <c r="N236" i="35"/>
  <c r="V239" i="35" s="1"/>
  <c r="AP297" i="35"/>
  <c r="H296" i="35"/>
  <c r="V297" i="35" s="1"/>
  <c r="H71" i="35"/>
  <c r="E296" i="35"/>
  <c r="V296" i="35" s="1"/>
  <c r="AP296" i="35"/>
  <c r="Q206" i="35"/>
  <c r="V210" i="35" s="1"/>
  <c r="AJ210" i="35"/>
  <c r="AA283" i="23"/>
  <c r="AA256" i="23"/>
  <c r="D322" i="23"/>
  <c r="AA278" i="23"/>
  <c r="AA240" i="23"/>
  <c r="AA239" i="23"/>
  <c r="F263" i="23"/>
  <c r="E218" i="23"/>
  <c r="F218" i="23" s="1"/>
  <c r="D218" i="23"/>
  <c r="D221" i="23"/>
  <c r="E221" i="23"/>
  <c r="F221" i="23" s="1"/>
  <c r="D205" i="23"/>
  <c r="E205" i="23"/>
  <c r="F205" i="23" s="1"/>
  <c r="D209" i="23"/>
  <c r="E209" i="23"/>
  <c r="F209" i="23" s="1"/>
  <c r="D203" i="23"/>
  <c r="E203" i="23"/>
  <c r="F203" i="23" s="1"/>
  <c r="E216" i="23"/>
  <c r="F216" i="23" s="1"/>
  <c r="D216" i="23"/>
  <c r="D222" i="23"/>
  <c r="E222" i="23"/>
  <c r="F222" i="23" s="1"/>
  <c r="AA249" i="23"/>
  <c r="C351" i="23"/>
  <c r="C370" i="23"/>
  <c r="C364" i="23"/>
  <c r="C362" i="23"/>
  <c r="C356" i="23"/>
  <c r="C368" i="23"/>
  <c r="C349" i="23"/>
  <c r="D340" i="23"/>
  <c r="D341" i="23" s="1"/>
  <c r="B343" i="23"/>
  <c r="C367" i="23"/>
  <c r="C359" i="23"/>
  <c r="C358" i="23"/>
  <c r="C348" i="23"/>
  <c r="C360" i="23"/>
  <c r="C354" i="23"/>
  <c r="C350" i="23"/>
  <c r="C365" i="23"/>
  <c r="C366" i="23"/>
  <c r="C347" i="23"/>
  <c r="B344" i="23"/>
  <c r="C361" i="23"/>
  <c r="C363" i="23"/>
  <c r="C357" i="23"/>
  <c r="C352" i="23"/>
  <c r="C369" i="23"/>
  <c r="C353" i="23"/>
  <c r="C355" i="23"/>
  <c r="AA276" i="23"/>
  <c r="AA261" i="23"/>
  <c r="K221" i="35"/>
  <c r="V223" i="35" s="1"/>
  <c r="AK223" i="35"/>
  <c r="AC102" i="35"/>
  <c r="K100" i="35"/>
  <c r="V102" i="35" s="1"/>
  <c r="K160" i="35"/>
  <c r="V162" i="35" s="1"/>
  <c r="AG162" i="35"/>
  <c r="N85" i="35"/>
  <c r="V88" i="35" s="1"/>
  <c r="AB88" i="35"/>
  <c r="K115" i="35"/>
  <c r="V117" i="35" s="1"/>
  <c r="AD117" i="35"/>
  <c r="AK222" i="35"/>
  <c r="H221" i="35"/>
  <c r="V222" i="35" s="1"/>
  <c r="K145" i="35"/>
  <c r="V147" i="35" s="1"/>
  <c r="AF147" i="35"/>
  <c r="AP298" i="35"/>
  <c r="K296" i="35"/>
  <c r="V298" i="35" s="1"/>
  <c r="K85" i="35"/>
  <c r="V87" i="35" s="1"/>
  <c r="AB87" i="35"/>
  <c r="K40" i="35"/>
  <c r="V42" i="35" s="1"/>
  <c r="AO282" i="35"/>
  <c r="H281" i="35"/>
  <c r="V282" i="35" s="1"/>
  <c r="AL240" i="35"/>
  <c r="Q236" i="35"/>
  <c r="V240" i="35" s="1"/>
  <c r="Q175" i="35"/>
  <c r="V179" i="35" s="1"/>
  <c r="AH179" i="35"/>
  <c r="H266" i="35"/>
  <c r="V267" i="35" s="1"/>
  <c r="AN267" i="35"/>
  <c r="Q281" i="35"/>
  <c r="V285" i="35" s="1"/>
  <c r="AO285" i="35"/>
  <c r="E311" i="35"/>
  <c r="V311" i="35" s="1"/>
  <c r="H85" i="35"/>
  <c r="V86" i="35" s="1"/>
  <c r="AB86" i="35"/>
  <c r="C78" i="23"/>
  <c r="C82" i="23"/>
  <c r="C72" i="23"/>
  <c r="C80" i="23"/>
  <c r="C75" i="23"/>
  <c r="D52" i="23"/>
  <c r="D53" i="23" s="1"/>
  <c r="C70" i="23"/>
  <c r="C59" i="23"/>
  <c r="C62" i="23"/>
  <c r="C60" i="23"/>
  <c r="C66" i="23"/>
  <c r="C67" i="23"/>
  <c r="C73" i="23"/>
  <c r="C61" i="23"/>
  <c r="B56" i="23"/>
  <c r="C69" i="23"/>
  <c r="C68" i="23"/>
  <c r="C63" i="23"/>
  <c r="C79" i="23"/>
  <c r="C76" i="23"/>
  <c r="C81" i="23"/>
  <c r="B55" i="23"/>
  <c r="C64" i="23"/>
  <c r="C74" i="23"/>
  <c r="C77" i="23"/>
  <c r="C71" i="23"/>
  <c r="C65" i="23"/>
  <c r="AA260" i="23"/>
  <c r="D321" i="23"/>
  <c r="D328" i="23"/>
  <c r="D317" i="23"/>
  <c r="D325" i="23"/>
  <c r="D324" i="23"/>
  <c r="E208" i="23"/>
  <c r="F208" i="23" s="1"/>
  <c r="D208" i="23"/>
  <c r="D225" i="23"/>
  <c r="E225" i="23"/>
  <c r="F225" i="23" s="1"/>
  <c r="E220" i="23"/>
  <c r="F220" i="23" s="1"/>
  <c r="D226" i="23"/>
  <c r="E226" i="23"/>
  <c r="F226" i="23" s="1"/>
  <c r="E224" i="23"/>
  <c r="F224" i="23" s="1"/>
  <c r="D224" i="23"/>
  <c r="D215" i="23"/>
  <c r="E215" i="23"/>
  <c r="F215" i="23" s="1"/>
  <c r="D207" i="23"/>
  <c r="E207" i="23"/>
  <c r="F207" i="23" s="1"/>
  <c r="D104" i="23"/>
  <c r="D106" i="23"/>
  <c r="AA291" i="23"/>
  <c r="AA279" i="23"/>
  <c r="E160" i="35"/>
  <c r="AG160" i="35"/>
  <c r="AK221" i="35"/>
  <c r="E221" i="35"/>
  <c r="V221" i="35" s="1"/>
  <c r="N221" i="35"/>
  <c r="V224" i="35" s="1"/>
  <c r="AK224" i="35"/>
  <c r="H251" i="35"/>
  <c r="V252" i="35" s="1"/>
  <c r="AM252" i="35"/>
  <c r="N130" i="35"/>
  <c r="V133" i="35" s="1"/>
  <c r="AE133" i="35"/>
  <c r="AI191" i="35"/>
  <c r="E191" i="35"/>
  <c r="K281" i="35"/>
  <c r="V283" i="35" s="1"/>
  <c r="AO283" i="35"/>
  <c r="AH178" i="35"/>
  <c r="N175" i="35"/>
  <c r="V178" i="35" s="1"/>
  <c r="Q100" i="35"/>
  <c r="V104" i="35" s="1"/>
  <c r="AC104" i="35"/>
  <c r="AJ208" i="35"/>
  <c r="K206" i="35"/>
  <c r="V208" i="35" s="1"/>
  <c r="AM253" i="35"/>
  <c r="K251" i="35"/>
  <c r="V253" i="35" s="1"/>
  <c r="H236" i="35"/>
  <c r="V237" i="35" s="1"/>
  <c r="AL237" i="35"/>
  <c r="Q311" i="35"/>
  <c r="V315" i="35" s="1"/>
  <c r="N206" i="35"/>
  <c r="V209" i="35" s="1"/>
  <c r="AJ209" i="35"/>
  <c r="K311" i="35"/>
  <c r="V313" i="35" s="1"/>
  <c r="Q191" i="35"/>
  <c r="AI195" i="35"/>
  <c r="AI190" i="35"/>
  <c r="E190" i="35"/>
  <c r="N3" i="40" s="1"/>
  <c r="H191" i="35"/>
  <c r="AI192" i="35"/>
  <c r="K236" i="35"/>
  <c r="V238" i="35" s="1"/>
  <c r="AL238" i="35"/>
  <c r="E85" i="35"/>
  <c r="V85" i="35" s="1"/>
  <c r="AB85" i="35"/>
  <c r="AF148" i="35"/>
  <c r="N145" i="35"/>
  <c r="V148" i="35" s="1"/>
  <c r="AF146" i="35"/>
  <c r="H145" i="35"/>
  <c r="V146" i="35" s="1"/>
  <c r="AA259" i="23"/>
  <c r="D220" i="23"/>
  <c r="E214" i="23"/>
  <c r="F214" i="23" s="1"/>
  <c r="D214" i="23"/>
  <c r="D219" i="23"/>
  <c r="E219" i="23"/>
  <c r="F219" i="23" s="1"/>
  <c r="D223" i="23"/>
  <c r="E223" i="23"/>
  <c r="F223" i="23" s="1"/>
  <c r="E217" i="23"/>
  <c r="F217" i="23" s="1"/>
  <c r="D217" i="23"/>
  <c r="D204" i="23"/>
  <c r="E204" i="23"/>
  <c r="F204" i="23" s="1"/>
  <c r="D150" i="23"/>
  <c r="E150" i="23"/>
  <c r="F150" i="23" s="1"/>
  <c r="E146" i="23"/>
  <c r="F146" i="23" s="1"/>
  <c r="D146" i="23"/>
  <c r="D141" i="23"/>
  <c r="E141" i="23"/>
  <c r="F141" i="23" s="1"/>
  <c r="D147" i="23"/>
  <c r="E147" i="23"/>
  <c r="F147" i="23" s="1"/>
  <c r="D149" i="23"/>
  <c r="E149" i="23"/>
  <c r="F149" i="23" s="1"/>
  <c r="E144" i="23"/>
  <c r="F144" i="23" s="1"/>
  <c r="D144" i="23"/>
  <c r="AA403" i="23"/>
  <c r="F23" i="23"/>
  <c r="E23" i="23"/>
  <c r="D23" i="23"/>
  <c r="E30" i="23"/>
  <c r="F30" i="23" s="1"/>
  <c r="D30" i="23"/>
  <c r="F26" i="23"/>
  <c r="E26" i="23"/>
  <c r="D26" i="23"/>
  <c r="F27" i="23"/>
  <c r="E27" i="23"/>
  <c r="D27" i="23"/>
  <c r="E34" i="23"/>
  <c r="F34" i="23" s="1"/>
  <c r="D34" i="23"/>
  <c r="D153" i="23"/>
  <c r="E153" i="23"/>
  <c r="F153" i="23" s="1"/>
  <c r="E152" i="23"/>
  <c r="F152" i="23" s="1"/>
  <c r="D152" i="23"/>
  <c r="D132" i="23"/>
  <c r="E132" i="23"/>
  <c r="F132" i="23" s="1"/>
  <c r="D148" i="23"/>
  <c r="E148" i="23"/>
  <c r="F148" i="23" s="1"/>
  <c r="D145" i="23"/>
  <c r="E145" i="23"/>
  <c r="F145" i="23" s="1"/>
  <c r="D154" i="23"/>
  <c r="E154" i="23"/>
  <c r="F154" i="23" s="1"/>
  <c r="D136" i="23"/>
  <c r="E136" i="23"/>
  <c r="F136" i="23" s="1"/>
  <c r="AA402" i="23"/>
  <c r="E39" i="23"/>
  <c r="F39" i="23" s="1"/>
  <c r="D39" i="23"/>
  <c r="D38" i="23"/>
  <c r="E38" i="23"/>
  <c r="F38" i="23" s="1"/>
  <c r="D43" i="23"/>
  <c r="F43" i="23"/>
  <c r="D36" i="23"/>
  <c r="E36" i="23"/>
  <c r="F36" i="23" s="1"/>
  <c r="D42" i="23"/>
  <c r="F42" i="23"/>
  <c r="E28" i="23"/>
  <c r="F28" i="23" s="1"/>
  <c r="D28" i="23"/>
  <c r="D131" i="23"/>
  <c r="E131" i="23"/>
  <c r="F131" i="23" s="1"/>
  <c r="D151" i="23"/>
  <c r="E151" i="23"/>
  <c r="F151" i="23" s="1"/>
  <c r="E133" i="23"/>
  <c r="F133" i="23" s="1"/>
  <c r="D133" i="23"/>
  <c r="D134" i="23"/>
  <c r="D142" i="23"/>
  <c r="E142" i="23"/>
  <c r="F142" i="23" s="1"/>
  <c r="E138" i="23"/>
  <c r="F138" i="23" s="1"/>
  <c r="D138" i="23"/>
  <c r="E32" i="23"/>
  <c r="F32" i="23" s="1"/>
  <c r="D32" i="23"/>
  <c r="F24" i="23"/>
  <c r="D24" i="23"/>
  <c r="E24" i="23"/>
  <c r="D44" i="23"/>
  <c r="F44" i="23"/>
  <c r="E37" i="23"/>
  <c r="F37" i="23" s="1"/>
  <c r="D37" i="23"/>
  <c r="E31" i="23"/>
  <c r="F31" i="23" s="1"/>
  <c r="D31" i="23"/>
  <c r="E33" i="23"/>
  <c r="F33" i="23" s="1"/>
  <c r="D33" i="23"/>
  <c r="AA384" i="23"/>
  <c r="D137" i="23"/>
  <c r="E137" i="23"/>
  <c r="F137" i="23" s="1"/>
  <c r="E140" i="23"/>
  <c r="F140" i="23" s="1"/>
  <c r="D140" i="23"/>
  <c r="D143" i="23"/>
  <c r="E143" i="23"/>
  <c r="F143" i="23" s="1"/>
  <c r="D139" i="23"/>
  <c r="E139" i="23"/>
  <c r="F139" i="23" s="1"/>
  <c r="D135" i="23"/>
  <c r="E135" i="23"/>
  <c r="F135" i="23" s="1"/>
  <c r="E35" i="23"/>
  <c r="F35" i="23" s="1"/>
  <c r="D35" i="23"/>
  <c r="F45" i="23"/>
  <c r="D45" i="23"/>
  <c r="D46" i="23"/>
  <c r="F46" i="23"/>
  <c r="D41" i="23"/>
  <c r="F41" i="23"/>
  <c r="D25" i="23"/>
  <c r="F25" i="23"/>
  <c r="E25" i="23"/>
  <c r="D40" i="23"/>
  <c r="E40" i="23"/>
  <c r="F40" i="23" s="1"/>
  <c r="E29" i="23"/>
  <c r="F29" i="23" s="1"/>
  <c r="D29" i="23"/>
  <c r="D107" i="23"/>
  <c r="D108" i="23"/>
  <c r="D110" i="23"/>
  <c r="D102" i="23"/>
  <c r="D111" i="23"/>
  <c r="D109" i="23"/>
  <c r="AA99" i="23"/>
  <c r="AA115" i="23"/>
  <c r="D112" i="23"/>
  <c r="AA100" i="23"/>
  <c r="G258" i="23" l="1"/>
  <c r="L258" i="23" s="1"/>
  <c r="G262" i="23"/>
  <c r="L262" i="23" s="1"/>
  <c r="O262" i="23"/>
  <c r="O241" i="23"/>
  <c r="O260" i="23"/>
  <c r="O258" i="23"/>
  <c r="G260" i="23"/>
  <c r="L260" i="23" s="1"/>
  <c r="M239" i="23"/>
  <c r="U239" i="23" s="1"/>
  <c r="V190" i="35"/>
  <c r="O3" i="40"/>
  <c r="P3" i="40" s="1"/>
  <c r="Q3" i="40" s="1"/>
  <c r="V175" i="35"/>
  <c r="N4" i="40"/>
  <c r="O4" i="40" s="1"/>
  <c r="P4" i="40" s="1"/>
  <c r="Q4" i="40" s="1"/>
  <c r="V160" i="35"/>
  <c r="N6" i="40"/>
  <c r="O6" i="40" s="1"/>
  <c r="P6" i="40" s="1"/>
  <c r="Q6" i="40" s="1"/>
  <c r="O297" i="23"/>
  <c r="G259" i="23"/>
  <c r="L259" i="23" s="1"/>
  <c r="G240" i="23"/>
  <c r="L240" i="23" s="1"/>
  <c r="O331" i="23"/>
  <c r="G334" i="23"/>
  <c r="M334" i="23" s="1"/>
  <c r="T334" i="23" s="1"/>
  <c r="G312" i="23"/>
  <c r="M312" i="23" s="1"/>
  <c r="P312" i="23" s="1"/>
  <c r="O312" i="23"/>
  <c r="G297" i="23"/>
  <c r="M297" i="23" s="1"/>
  <c r="U297" i="23" s="1"/>
  <c r="O334" i="23"/>
  <c r="G331" i="23"/>
  <c r="M331" i="23" s="1"/>
  <c r="Q331" i="23" s="1"/>
  <c r="O239" i="23"/>
  <c r="O240" i="23"/>
  <c r="O243" i="23"/>
  <c r="O296" i="23"/>
  <c r="G315" i="23"/>
  <c r="L315" i="23" s="1"/>
  <c r="M243" i="23"/>
  <c r="Q243" i="23" s="1"/>
  <c r="G314" i="23"/>
  <c r="L314" i="23" s="1"/>
  <c r="G332" i="23"/>
  <c r="L332" i="23" s="1"/>
  <c r="G188" i="23"/>
  <c r="L188" i="23" s="1"/>
  <c r="G329" i="23"/>
  <c r="L329" i="23" s="1"/>
  <c r="G167" i="23"/>
  <c r="L167" i="23" s="1"/>
  <c r="G330" i="23"/>
  <c r="L330" i="23" s="1"/>
  <c r="G316" i="23"/>
  <c r="M316" i="23" s="1"/>
  <c r="G333" i="23"/>
  <c r="M333" i="23" s="1"/>
  <c r="G168" i="23"/>
  <c r="L168" i="23" s="1"/>
  <c r="G189" i="23"/>
  <c r="L189" i="23" s="1"/>
  <c r="F335" i="23"/>
  <c r="G45" i="23"/>
  <c r="G423" i="23"/>
  <c r="G26" i="23"/>
  <c r="G145" i="23"/>
  <c r="M145" i="23" s="1"/>
  <c r="G152" i="23"/>
  <c r="G187" i="23"/>
  <c r="L187" i="23" s="1"/>
  <c r="G40" i="23"/>
  <c r="M40" i="23" s="1"/>
  <c r="G38" i="23"/>
  <c r="M38" i="23" s="1"/>
  <c r="G154" i="23"/>
  <c r="M154" i="23" s="1"/>
  <c r="G148" i="23"/>
  <c r="M148" i="23" s="1"/>
  <c r="G132" i="23"/>
  <c r="M132" i="23" s="1"/>
  <c r="G27" i="23"/>
  <c r="G23" i="23"/>
  <c r="G46" i="23"/>
  <c r="G139" i="23"/>
  <c r="M139" i="23" s="1"/>
  <c r="G44" i="23"/>
  <c r="G134" i="23"/>
  <c r="M134" i="23" s="1"/>
  <c r="G133" i="23"/>
  <c r="M133" i="23" s="1"/>
  <c r="G28" i="23"/>
  <c r="G34" i="23"/>
  <c r="M34" i="23" s="1"/>
  <c r="G30" i="23"/>
  <c r="M30" i="23" s="1"/>
  <c r="G150" i="23"/>
  <c r="M150" i="23" s="1"/>
  <c r="G223" i="23"/>
  <c r="M223" i="23" s="1"/>
  <c r="G208" i="23"/>
  <c r="M208" i="23" s="1"/>
  <c r="G213" i="23"/>
  <c r="M213" i="23" s="1"/>
  <c r="G440" i="23"/>
  <c r="G434" i="23"/>
  <c r="M434" i="23" s="1"/>
  <c r="G393" i="23"/>
  <c r="L393" i="23" s="1"/>
  <c r="G41" i="23"/>
  <c r="G135" i="23"/>
  <c r="M135" i="23" s="1"/>
  <c r="G143" i="23"/>
  <c r="M143" i="23" s="1"/>
  <c r="G137" i="23"/>
  <c r="M137" i="23" s="1"/>
  <c r="G142" i="23"/>
  <c r="M142" i="23" s="1"/>
  <c r="G151" i="23"/>
  <c r="M151" i="23" s="1"/>
  <c r="G131" i="23"/>
  <c r="M131" i="23" s="1"/>
  <c r="G144" i="23"/>
  <c r="M144" i="23" s="1"/>
  <c r="G146" i="23"/>
  <c r="M146" i="23" s="1"/>
  <c r="G219" i="23"/>
  <c r="M219" i="23" s="1"/>
  <c r="G226" i="23"/>
  <c r="M226" i="23" s="1"/>
  <c r="G216" i="23"/>
  <c r="M216" i="23" s="1"/>
  <c r="G209" i="23"/>
  <c r="M209" i="23" s="1"/>
  <c r="G218" i="23"/>
  <c r="M218" i="23" s="1"/>
  <c r="G211" i="23"/>
  <c r="M211" i="23" s="1"/>
  <c r="G436" i="23"/>
  <c r="M436" i="23" s="1"/>
  <c r="G419" i="23"/>
  <c r="G437" i="23"/>
  <c r="M437" i="23" s="1"/>
  <c r="G421" i="23"/>
  <c r="G401" i="23"/>
  <c r="L401" i="23" s="1"/>
  <c r="AA401" i="23"/>
  <c r="G225" i="23"/>
  <c r="M225" i="23" s="1"/>
  <c r="AA328" i="23"/>
  <c r="G328" i="23"/>
  <c r="M328" i="23" s="1"/>
  <c r="AA387" i="23"/>
  <c r="G387" i="23"/>
  <c r="AA389" i="23"/>
  <c r="G389" i="23"/>
  <c r="L389" i="23" s="1"/>
  <c r="AA111" i="23"/>
  <c r="G111" i="23"/>
  <c r="L111" i="23" s="1"/>
  <c r="AA104" i="23"/>
  <c r="G104" i="23"/>
  <c r="M104" i="23" s="1"/>
  <c r="AA101" i="23"/>
  <c r="G101" i="23"/>
  <c r="L101" i="23" s="1"/>
  <c r="AA313" i="23"/>
  <c r="G313" i="23"/>
  <c r="AA102" i="23"/>
  <c r="G102" i="23"/>
  <c r="M102" i="23" s="1"/>
  <c r="AA106" i="23"/>
  <c r="G106" i="23"/>
  <c r="M106" i="23" s="1"/>
  <c r="AA116" i="23"/>
  <c r="G116" i="23"/>
  <c r="AA107" i="23"/>
  <c r="G107" i="23"/>
  <c r="M107" i="23" s="1"/>
  <c r="AA117" i="23"/>
  <c r="G117" i="23"/>
  <c r="AA184" i="23"/>
  <c r="G184" i="23"/>
  <c r="M184" i="23" s="1"/>
  <c r="S184" i="23" s="1"/>
  <c r="G29" i="23"/>
  <c r="M29" i="23" s="1"/>
  <c r="G25" i="23"/>
  <c r="G35" i="23"/>
  <c r="M35" i="23" s="1"/>
  <c r="G33" i="23"/>
  <c r="M33" i="23" s="1"/>
  <c r="G37" i="23"/>
  <c r="M37" i="23" s="1"/>
  <c r="G32" i="23"/>
  <c r="M32" i="23" s="1"/>
  <c r="G42" i="23"/>
  <c r="G43" i="23"/>
  <c r="G136" i="23"/>
  <c r="M136" i="23" s="1"/>
  <c r="G153" i="23"/>
  <c r="M153" i="23" s="1"/>
  <c r="G147" i="23"/>
  <c r="M147" i="23" s="1"/>
  <c r="G204" i="23"/>
  <c r="G214" i="23"/>
  <c r="M214" i="23" s="1"/>
  <c r="G207" i="23"/>
  <c r="M207" i="23" s="1"/>
  <c r="G224" i="23"/>
  <c r="M224" i="23" s="1"/>
  <c r="G205" i="23"/>
  <c r="M205" i="23" s="1"/>
  <c r="G212" i="23"/>
  <c r="M212" i="23" s="1"/>
  <c r="G396" i="23"/>
  <c r="M396" i="23" s="1"/>
  <c r="AA318" i="23"/>
  <c r="G318" i="23"/>
  <c r="M318" i="23" s="1"/>
  <c r="AA323" i="23"/>
  <c r="G323" i="23"/>
  <c r="M323" i="23" s="1"/>
  <c r="AA325" i="23"/>
  <c r="G325" i="23"/>
  <c r="M325" i="23" s="1"/>
  <c r="G427" i="23"/>
  <c r="M427" i="23" s="1"/>
  <c r="AA425" i="23"/>
  <c r="G425" i="23"/>
  <c r="M425" i="23" s="1"/>
  <c r="Q425" i="23" s="1"/>
  <c r="G405" i="23"/>
  <c r="L405" i="23" s="1"/>
  <c r="G420" i="23"/>
  <c r="G439" i="23"/>
  <c r="G433" i="23"/>
  <c r="M433" i="23" s="1"/>
  <c r="AA317" i="23"/>
  <c r="G317" i="23"/>
  <c r="M317" i="23" s="1"/>
  <c r="AA395" i="23"/>
  <c r="G395" i="23"/>
  <c r="M395" i="23" s="1"/>
  <c r="Q395" i="23" s="1"/>
  <c r="AA118" i="23"/>
  <c r="G118" i="23"/>
  <c r="L118" i="23" s="1"/>
  <c r="AA178" i="23"/>
  <c r="G178" i="23"/>
  <c r="M178" i="23" s="1"/>
  <c r="R178" i="23" s="1"/>
  <c r="G180" i="23"/>
  <c r="M180" i="23" s="1"/>
  <c r="AA176" i="23"/>
  <c r="G176" i="23"/>
  <c r="M176" i="23" s="1"/>
  <c r="S176" i="23" s="1"/>
  <c r="AA296" i="23"/>
  <c r="G296" i="23"/>
  <c r="AA326" i="23"/>
  <c r="G326" i="23"/>
  <c r="M326" i="23" s="1"/>
  <c r="AA311" i="23"/>
  <c r="G311" i="23"/>
  <c r="AA388" i="23"/>
  <c r="G388" i="23"/>
  <c r="M388" i="23" s="1"/>
  <c r="T388" i="23" s="1"/>
  <c r="G390" i="23"/>
  <c r="M390" i="23" s="1"/>
  <c r="AA391" i="23"/>
  <c r="G391" i="23"/>
  <c r="AA424" i="23"/>
  <c r="G424" i="23"/>
  <c r="AA319" i="23"/>
  <c r="G319" i="23"/>
  <c r="M319" i="23" s="1"/>
  <c r="AA321" i="23"/>
  <c r="G321" i="23"/>
  <c r="M321" i="23" s="1"/>
  <c r="G398" i="23"/>
  <c r="M398" i="23" s="1"/>
  <c r="AA442" i="23"/>
  <c r="G442" i="23"/>
  <c r="AA112" i="23"/>
  <c r="G112" i="23"/>
  <c r="M112" i="23" s="1"/>
  <c r="AA432" i="23"/>
  <c r="G432" i="23"/>
  <c r="AA108" i="23"/>
  <c r="G108" i="23"/>
  <c r="M108" i="23" s="1"/>
  <c r="AA172" i="23"/>
  <c r="G172" i="23"/>
  <c r="M172" i="23" s="1"/>
  <c r="P172" i="23" s="1"/>
  <c r="AA95" i="23"/>
  <c r="G95" i="23"/>
  <c r="G181" i="23"/>
  <c r="M181" i="23" s="1"/>
  <c r="AA173" i="23"/>
  <c r="G173" i="23"/>
  <c r="M173" i="23" s="1"/>
  <c r="S173" i="23" s="1"/>
  <c r="AA175" i="23"/>
  <c r="G175" i="23"/>
  <c r="M175" i="23" s="1"/>
  <c r="Q175" i="23" s="1"/>
  <c r="AA182" i="23"/>
  <c r="G182" i="23"/>
  <c r="G140" i="23"/>
  <c r="M140" i="23" s="1"/>
  <c r="G31" i="23"/>
  <c r="M31" i="23" s="1"/>
  <c r="G24" i="23"/>
  <c r="G138" i="23"/>
  <c r="M138" i="23" s="1"/>
  <c r="G36" i="23"/>
  <c r="M36" i="23" s="1"/>
  <c r="G39" i="23"/>
  <c r="M39" i="23" s="1"/>
  <c r="G149" i="23"/>
  <c r="M149" i="23" s="1"/>
  <c r="G141" i="23"/>
  <c r="M141" i="23" s="1"/>
  <c r="G217" i="23"/>
  <c r="M217" i="23" s="1"/>
  <c r="G215" i="23"/>
  <c r="M215" i="23" s="1"/>
  <c r="G220" i="23"/>
  <c r="M220" i="23" s="1"/>
  <c r="G222" i="23"/>
  <c r="M222" i="23" s="1"/>
  <c r="G203" i="23"/>
  <c r="G221" i="23"/>
  <c r="M221" i="23" s="1"/>
  <c r="G210" i="23"/>
  <c r="M210" i="23" s="1"/>
  <c r="G206" i="23"/>
  <c r="M206" i="23" s="1"/>
  <c r="AA322" i="23"/>
  <c r="G322" i="23"/>
  <c r="M322" i="23" s="1"/>
  <c r="G430" i="23"/>
  <c r="M430" i="23" s="1"/>
  <c r="G397" i="23"/>
  <c r="M397" i="23" s="1"/>
  <c r="AA399" i="23"/>
  <c r="G399" i="23"/>
  <c r="M399" i="23" s="1"/>
  <c r="U399" i="23" s="1"/>
  <c r="G438" i="23"/>
  <c r="AA394" i="23"/>
  <c r="G394" i="23"/>
  <c r="L394" i="23" s="1"/>
  <c r="AA324" i="23"/>
  <c r="G324" i="23"/>
  <c r="M324" i="23" s="1"/>
  <c r="AA406" i="23"/>
  <c r="G406" i="23"/>
  <c r="AA320" i="23"/>
  <c r="G320" i="23"/>
  <c r="L320" i="23" s="1"/>
  <c r="AA327" i="23"/>
  <c r="G327" i="23"/>
  <c r="M327" i="23" s="1"/>
  <c r="AA103" i="23"/>
  <c r="G103" i="23"/>
  <c r="L103" i="23" s="1"/>
  <c r="AA110" i="23"/>
  <c r="G110" i="23"/>
  <c r="L110" i="23" s="1"/>
  <c r="AA109" i="23"/>
  <c r="G109" i="23"/>
  <c r="M109" i="23" s="1"/>
  <c r="AA105" i="23"/>
  <c r="G105" i="23"/>
  <c r="M105" i="23" s="1"/>
  <c r="G169" i="23"/>
  <c r="AA98" i="23"/>
  <c r="G98" i="23"/>
  <c r="AA174" i="23"/>
  <c r="G174" i="23"/>
  <c r="AA185" i="23"/>
  <c r="G185" i="23"/>
  <c r="M185" i="23" s="1"/>
  <c r="P185" i="23" s="1"/>
  <c r="G186" i="23"/>
  <c r="L186" i="23" s="1"/>
  <c r="G183" i="23"/>
  <c r="L183" i="23" s="1"/>
  <c r="AA179" i="23"/>
  <c r="G179" i="23"/>
  <c r="M179" i="23" s="1"/>
  <c r="T179" i="23" s="1"/>
  <c r="AA294" i="23"/>
  <c r="G294" i="23"/>
  <c r="O31" i="23"/>
  <c r="M24" i="23"/>
  <c r="M42" i="23"/>
  <c r="M43" i="23"/>
  <c r="T43" i="23" s="1"/>
  <c r="O39" i="23"/>
  <c r="O152" i="23"/>
  <c r="M27" i="23"/>
  <c r="M23" i="23"/>
  <c r="O23" i="23"/>
  <c r="O141" i="23"/>
  <c r="O224" i="23"/>
  <c r="O213" i="23"/>
  <c r="O285" i="23"/>
  <c r="O288" i="23"/>
  <c r="O423" i="23"/>
  <c r="O433" i="23"/>
  <c r="O295" i="23"/>
  <c r="O131" i="23"/>
  <c r="O136" i="23"/>
  <c r="O150" i="23"/>
  <c r="O221" i="23"/>
  <c r="M45" i="23"/>
  <c r="T45" i="23" s="1"/>
  <c r="M46" i="23"/>
  <c r="O33" i="23"/>
  <c r="M44" i="23"/>
  <c r="O147" i="23"/>
  <c r="O251" i="23"/>
  <c r="O100" i="23"/>
  <c r="O277" i="23"/>
  <c r="M41" i="23"/>
  <c r="R41" i="23" s="1"/>
  <c r="M25" i="23"/>
  <c r="O107" i="23"/>
  <c r="M28" i="23"/>
  <c r="O132" i="23"/>
  <c r="M26" i="23"/>
  <c r="O220" i="23"/>
  <c r="O321" i="23"/>
  <c r="O327" i="23"/>
  <c r="O283" i="23"/>
  <c r="O419" i="23"/>
  <c r="O421" i="23"/>
  <c r="O329" i="23"/>
  <c r="O284" i="23"/>
  <c r="O298" i="23"/>
  <c r="M171" i="23"/>
  <c r="P171" i="23" s="1"/>
  <c r="AA171" i="23"/>
  <c r="AA187" i="23"/>
  <c r="O35" i="23"/>
  <c r="M203" i="23"/>
  <c r="O218" i="23"/>
  <c r="M405" i="23"/>
  <c r="M287" i="23"/>
  <c r="M403" i="23"/>
  <c r="M314" i="23"/>
  <c r="O436" i="23"/>
  <c r="M440" i="23"/>
  <c r="O440" i="23"/>
  <c r="M256" i="23"/>
  <c r="O256" i="23"/>
  <c r="L280" i="23"/>
  <c r="M401" i="23"/>
  <c r="L246" i="23"/>
  <c r="O246" i="23"/>
  <c r="M441" i="23"/>
  <c r="O332" i="23"/>
  <c r="M332" i="23"/>
  <c r="M115" i="23"/>
  <c r="M275" i="23"/>
  <c r="O188" i="23"/>
  <c r="O441" i="23"/>
  <c r="O216" i="23"/>
  <c r="S97" i="23"/>
  <c r="P97" i="23"/>
  <c r="T97" i="23"/>
  <c r="U97" i="23"/>
  <c r="Q97" i="23"/>
  <c r="R97" i="23"/>
  <c r="U261" i="23"/>
  <c r="Q261" i="23"/>
  <c r="S261" i="23"/>
  <c r="R261" i="23"/>
  <c r="T261" i="23"/>
  <c r="P261" i="23"/>
  <c r="U404" i="23"/>
  <c r="R404" i="23"/>
  <c r="P404" i="23"/>
  <c r="T404" i="23"/>
  <c r="S404" i="23"/>
  <c r="Q404" i="23"/>
  <c r="O217" i="23"/>
  <c r="O203" i="23"/>
  <c r="O314" i="23"/>
  <c r="O112" i="23"/>
  <c r="O328" i="23"/>
  <c r="O330" i="23"/>
  <c r="M330" i="23"/>
  <c r="M291" i="23"/>
  <c r="L282" i="23"/>
  <c r="M311" i="23"/>
  <c r="O420" i="23"/>
  <c r="M420" i="23"/>
  <c r="L293" i="23"/>
  <c r="M250" i="23"/>
  <c r="O250" i="23"/>
  <c r="O254" i="23"/>
  <c r="M252" i="23"/>
  <c r="O252" i="23"/>
  <c r="L245" i="23"/>
  <c r="M424" i="23"/>
  <c r="O424" i="23"/>
  <c r="L247" i="23"/>
  <c r="M167" i="23"/>
  <c r="M276" i="23"/>
  <c r="M279" i="23"/>
  <c r="M295" i="23"/>
  <c r="O115" i="23"/>
  <c r="O322" i="23"/>
  <c r="O111" i="23"/>
  <c r="U116" i="23"/>
  <c r="T116" i="23"/>
  <c r="S116" i="23"/>
  <c r="R116" i="23"/>
  <c r="P116" i="23"/>
  <c r="Q116" i="23"/>
  <c r="U113" i="23"/>
  <c r="S113" i="23"/>
  <c r="T113" i="23"/>
  <c r="Q113" i="23"/>
  <c r="P113" i="23"/>
  <c r="R113" i="23"/>
  <c r="U406" i="23"/>
  <c r="S406" i="23"/>
  <c r="R406" i="23"/>
  <c r="P406" i="23"/>
  <c r="T406" i="23"/>
  <c r="Q406" i="23"/>
  <c r="U258" i="23"/>
  <c r="S258" i="23"/>
  <c r="R258" i="23"/>
  <c r="P258" i="23"/>
  <c r="T258" i="23"/>
  <c r="Q258" i="23"/>
  <c r="U386" i="23"/>
  <c r="S386" i="23"/>
  <c r="P386" i="23"/>
  <c r="T386" i="23"/>
  <c r="R386" i="23"/>
  <c r="Q386" i="23"/>
  <c r="O286" i="23"/>
  <c r="O154" i="23"/>
  <c r="O134" i="23"/>
  <c r="O255" i="23"/>
  <c r="O257" i="23"/>
  <c r="O146" i="23"/>
  <c r="O437" i="23"/>
  <c r="O289" i="23"/>
  <c r="O105" i="23"/>
  <c r="U118" i="23"/>
  <c r="P118" i="23"/>
  <c r="T118" i="23"/>
  <c r="S118" i="23"/>
  <c r="R118" i="23"/>
  <c r="Q118" i="23"/>
  <c r="Q241" i="23"/>
  <c r="R241" i="23"/>
  <c r="U241" i="23"/>
  <c r="T241" i="23"/>
  <c r="P241" i="23"/>
  <c r="S241" i="23"/>
  <c r="O276" i="23"/>
  <c r="O211" i="23"/>
  <c r="O319" i="23"/>
  <c r="O427" i="23"/>
  <c r="O318" i="23"/>
  <c r="O401" i="23"/>
  <c r="O290" i="23"/>
  <c r="O140" i="23"/>
  <c r="O333" i="23"/>
  <c r="O282" i="23"/>
  <c r="U442" i="23"/>
  <c r="T442" i="23"/>
  <c r="S442" i="23"/>
  <c r="R442" i="23"/>
  <c r="P442" i="23"/>
  <c r="Q442" i="23"/>
  <c r="O403" i="23"/>
  <c r="O253" i="23"/>
  <c r="O101" i="23"/>
  <c r="O109" i="23"/>
  <c r="O208" i="23"/>
  <c r="U170" i="23"/>
  <c r="S170" i="23"/>
  <c r="P170" i="23"/>
  <c r="T170" i="23"/>
  <c r="R170" i="23"/>
  <c r="Q170" i="23"/>
  <c r="S95" i="23"/>
  <c r="U95" i="23"/>
  <c r="Q95" i="23"/>
  <c r="P95" i="23"/>
  <c r="T95" i="23"/>
  <c r="R95" i="23"/>
  <c r="O110" i="23"/>
  <c r="M152" i="23"/>
  <c r="O324" i="23"/>
  <c r="M204" i="23"/>
  <c r="M315" i="23"/>
  <c r="M289" i="23"/>
  <c r="M290" i="23"/>
  <c r="L292" i="23"/>
  <c r="M248" i="23"/>
  <c r="O248" i="23"/>
  <c r="M255" i="23"/>
  <c r="M329" i="23"/>
  <c r="M384" i="23"/>
  <c r="O384" i="23"/>
  <c r="O168" i="23"/>
  <c r="M168" i="23"/>
  <c r="M278" i="23"/>
  <c r="O275" i="23"/>
  <c r="O292" i="23"/>
  <c r="O207" i="23"/>
  <c r="U190" i="23"/>
  <c r="P190" i="23"/>
  <c r="T190" i="23"/>
  <c r="S190" i="23"/>
  <c r="R190" i="23"/>
  <c r="Q190" i="23"/>
  <c r="P177" i="23"/>
  <c r="S177" i="23"/>
  <c r="U177" i="23"/>
  <c r="T177" i="23"/>
  <c r="Q177" i="23"/>
  <c r="R177" i="23"/>
  <c r="U96" i="23"/>
  <c r="R96" i="23"/>
  <c r="P96" i="23"/>
  <c r="T96" i="23"/>
  <c r="S96" i="23"/>
  <c r="Q96" i="23"/>
  <c r="R249" i="23"/>
  <c r="P249" i="23"/>
  <c r="S249" i="23"/>
  <c r="U249" i="23"/>
  <c r="Q249" i="23"/>
  <c r="T249" i="23"/>
  <c r="U242" i="23"/>
  <c r="R242" i="23"/>
  <c r="P242" i="23"/>
  <c r="T242" i="23"/>
  <c r="S242" i="23"/>
  <c r="Q242" i="23"/>
  <c r="U117" i="23"/>
  <c r="Q117" i="23"/>
  <c r="P117" i="23"/>
  <c r="R117" i="23"/>
  <c r="T117" i="23"/>
  <c r="S117" i="23"/>
  <c r="O287" i="23"/>
  <c r="O212" i="23"/>
  <c r="O135" i="23"/>
  <c r="O139" i="23"/>
  <c r="O38" i="23"/>
  <c r="O104" i="23"/>
  <c r="O226" i="23"/>
  <c r="O108" i="23"/>
  <c r="M283" i="23"/>
  <c r="M419" i="23"/>
  <c r="O434" i="23"/>
  <c r="M421" i="23"/>
  <c r="O400" i="23"/>
  <c r="M251" i="23"/>
  <c r="L244" i="23"/>
  <c r="O244" i="23"/>
  <c r="M100" i="23"/>
  <c r="M277" i="23"/>
  <c r="M189" i="23"/>
  <c r="AA97" i="23"/>
  <c r="O36" i="23"/>
  <c r="O214" i="23"/>
  <c r="O106" i="23"/>
  <c r="O222" i="23"/>
  <c r="O210" i="23"/>
  <c r="O206" i="23"/>
  <c r="O326" i="23"/>
  <c r="O394" i="23"/>
  <c r="L286" i="23"/>
  <c r="M285" i="23"/>
  <c r="M288" i="23"/>
  <c r="O430" i="23"/>
  <c r="O438" i="23"/>
  <c r="M438" i="23"/>
  <c r="M423" i="23"/>
  <c r="M439" i="23"/>
  <c r="M257" i="23"/>
  <c r="O422" i="23"/>
  <c r="M422" i="23"/>
  <c r="L253" i="23"/>
  <c r="O402" i="23"/>
  <c r="M402" i="23"/>
  <c r="M99" i="23"/>
  <c r="M284" i="23"/>
  <c r="M298" i="23"/>
  <c r="O389" i="23"/>
  <c r="O316" i="23"/>
  <c r="O138" i="23"/>
  <c r="O325" i="23"/>
  <c r="O278" i="23"/>
  <c r="O293" i="23"/>
  <c r="O280" i="23"/>
  <c r="O205" i="23"/>
  <c r="O167" i="23"/>
  <c r="O187" i="23"/>
  <c r="O215" i="23"/>
  <c r="O315" i="23"/>
  <c r="O323" i="23"/>
  <c r="O204" i="23"/>
  <c r="O153" i="23"/>
  <c r="R387" i="23"/>
  <c r="Q387" i="23"/>
  <c r="T387" i="23"/>
  <c r="P387" i="23"/>
  <c r="S387" i="23"/>
  <c r="U387" i="23"/>
  <c r="U262" i="23"/>
  <c r="P262" i="23"/>
  <c r="S262" i="23"/>
  <c r="T262" i="23"/>
  <c r="R262" i="23"/>
  <c r="Q262" i="23"/>
  <c r="O145" i="23"/>
  <c r="O219" i="23"/>
  <c r="O209" i="23"/>
  <c r="O247" i="23"/>
  <c r="U98" i="23"/>
  <c r="R98" i="23"/>
  <c r="P98" i="23"/>
  <c r="T98" i="23"/>
  <c r="S98" i="23"/>
  <c r="Q98" i="23"/>
  <c r="O103" i="23"/>
  <c r="O245" i="23"/>
  <c r="O291" i="23"/>
  <c r="O133" i="23"/>
  <c r="O144" i="23"/>
  <c r="O99" i="23"/>
  <c r="O279" i="23"/>
  <c r="O225" i="23"/>
  <c r="O143" i="23"/>
  <c r="O320" i="23"/>
  <c r="O281" i="23"/>
  <c r="O151" i="23"/>
  <c r="O148" i="23"/>
  <c r="O311" i="23"/>
  <c r="O102" i="23"/>
  <c r="O439" i="23"/>
  <c r="O149" i="23"/>
  <c r="O393" i="23"/>
  <c r="O142" i="23"/>
  <c r="U114" i="23"/>
  <c r="S114" i="23"/>
  <c r="R114" i="23"/>
  <c r="P114" i="23"/>
  <c r="T114" i="23"/>
  <c r="Q114" i="23"/>
  <c r="U240" i="23"/>
  <c r="T240" i="23"/>
  <c r="S240" i="23"/>
  <c r="R240" i="23"/>
  <c r="P240" i="23"/>
  <c r="Q240" i="23"/>
  <c r="R383" i="23"/>
  <c r="U383" i="23"/>
  <c r="T383" i="23"/>
  <c r="P383" i="23"/>
  <c r="S383" i="23"/>
  <c r="Q383" i="23"/>
  <c r="O137" i="23"/>
  <c r="O189" i="23"/>
  <c r="O405" i="23"/>
  <c r="O317" i="23"/>
  <c r="O223" i="23"/>
  <c r="Q385" i="23"/>
  <c r="R385" i="23"/>
  <c r="S385" i="23"/>
  <c r="U385" i="23"/>
  <c r="T385" i="23"/>
  <c r="P385" i="23"/>
  <c r="AA190" i="23"/>
  <c r="M294" i="23"/>
  <c r="O28" i="23"/>
  <c r="O24" i="23"/>
  <c r="O43" i="23"/>
  <c r="O26" i="23"/>
  <c r="O42" i="23"/>
  <c r="O37" i="23"/>
  <c r="O40" i="23"/>
  <c r="O27" i="23"/>
  <c r="O44" i="23"/>
  <c r="O34" i="23"/>
  <c r="O25" i="23"/>
  <c r="O41" i="23"/>
  <c r="O32" i="23"/>
  <c r="O29" i="23"/>
  <c r="O46" i="23"/>
  <c r="O45" i="23"/>
  <c r="O30" i="23"/>
  <c r="AA183" i="23"/>
  <c r="AA297" i="23"/>
  <c r="AA181" i="23"/>
  <c r="F299" i="23"/>
  <c r="AA186" i="23"/>
  <c r="AA180" i="23"/>
  <c r="AA114" i="23"/>
  <c r="AA170" i="23"/>
  <c r="AA96" i="23"/>
  <c r="D191" i="23"/>
  <c r="AA400" i="23"/>
  <c r="L400" i="23"/>
  <c r="L177" i="23"/>
  <c r="F191" i="23"/>
  <c r="AA113" i="23"/>
  <c r="AA334" i="23"/>
  <c r="L252" i="23"/>
  <c r="F119" i="23"/>
  <c r="AA405" i="23"/>
  <c r="L255" i="23"/>
  <c r="AA331" i="23"/>
  <c r="AA397" i="23"/>
  <c r="AA386" i="23"/>
  <c r="AA398" i="23"/>
  <c r="AA404" i="23"/>
  <c r="AA315" i="23"/>
  <c r="AA312" i="23"/>
  <c r="D263" i="23"/>
  <c r="L190" i="23"/>
  <c r="AA383" i="23"/>
  <c r="AA393" i="23"/>
  <c r="D443" i="23"/>
  <c r="D407" i="23"/>
  <c r="M254" i="23"/>
  <c r="AA435" i="23"/>
  <c r="M435" i="23"/>
  <c r="Q435" i="23" s="1"/>
  <c r="AA392" i="23"/>
  <c r="M392" i="23"/>
  <c r="U392" i="23" s="1"/>
  <c r="M431" i="23"/>
  <c r="U431" i="23" s="1"/>
  <c r="AA431" i="23"/>
  <c r="AA436" i="23"/>
  <c r="AA420" i="23"/>
  <c r="AA429" i="23"/>
  <c r="M429" i="23"/>
  <c r="R429" i="23" s="1"/>
  <c r="M428" i="23"/>
  <c r="R428" i="23" s="1"/>
  <c r="AA428" i="23"/>
  <c r="AA430" i="23"/>
  <c r="AA419" i="23"/>
  <c r="AA423" i="23"/>
  <c r="D299" i="23"/>
  <c r="AA438" i="23"/>
  <c r="AA439" i="23"/>
  <c r="AA433" i="23"/>
  <c r="F443" i="23"/>
  <c r="AA427" i="23"/>
  <c r="M426" i="23"/>
  <c r="T426" i="23" s="1"/>
  <c r="AA426" i="23"/>
  <c r="AA440" i="23"/>
  <c r="AA434" i="23"/>
  <c r="AA437" i="23"/>
  <c r="AA421" i="23"/>
  <c r="AA385" i="23"/>
  <c r="AA396" i="23"/>
  <c r="F407" i="23"/>
  <c r="AA390" i="23"/>
  <c r="M281" i="23"/>
  <c r="L441" i="23"/>
  <c r="L422" i="23"/>
  <c r="AA207" i="23"/>
  <c r="AA222" i="23"/>
  <c r="AA212" i="23"/>
  <c r="E81" i="23"/>
  <c r="D81" i="23"/>
  <c r="F81" i="23"/>
  <c r="E73" i="23"/>
  <c r="F73" i="23" s="1"/>
  <c r="D73" i="23"/>
  <c r="E75" i="23"/>
  <c r="F75" i="23" s="1"/>
  <c r="D75" i="23"/>
  <c r="E353" i="23"/>
  <c r="F353" i="23" s="1"/>
  <c r="D353" i="23"/>
  <c r="E366" i="23"/>
  <c r="F366" i="23"/>
  <c r="D366" i="23"/>
  <c r="E367" i="23"/>
  <c r="D367" i="23"/>
  <c r="F367" i="23"/>
  <c r="D370" i="23"/>
  <c r="E370" i="23"/>
  <c r="F370" i="23"/>
  <c r="AA205" i="23"/>
  <c r="L239" i="23"/>
  <c r="AA210" i="23"/>
  <c r="L241" i="23"/>
  <c r="AA215" i="23"/>
  <c r="AA220" i="23"/>
  <c r="D335" i="23"/>
  <c r="E76" i="23"/>
  <c r="F76" i="23" s="1"/>
  <c r="D76" i="23"/>
  <c r="E67" i="23"/>
  <c r="F67" i="23" s="1"/>
  <c r="D67" i="23"/>
  <c r="F80" i="23"/>
  <c r="E80" i="23"/>
  <c r="D80" i="23"/>
  <c r="L276" i="23"/>
  <c r="E369" i="23"/>
  <c r="F369" i="23"/>
  <c r="D369" i="23"/>
  <c r="F365" i="23"/>
  <c r="E365" i="23"/>
  <c r="D365" i="23"/>
  <c r="D351" i="23"/>
  <c r="E351" i="23"/>
  <c r="F351" i="23"/>
  <c r="AA216" i="23"/>
  <c r="AA223" i="23"/>
  <c r="AA214" i="23"/>
  <c r="AA225" i="23"/>
  <c r="AA208" i="23"/>
  <c r="D65" i="23"/>
  <c r="E65" i="23"/>
  <c r="F65" i="23" s="1"/>
  <c r="F64" i="23"/>
  <c r="D64" i="23"/>
  <c r="E64" i="23"/>
  <c r="F79" i="23"/>
  <c r="D79" i="23"/>
  <c r="E79" i="23"/>
  <c r="D66" i="23"/>
  <c r="E66" i="23"/>
  <c r="F66" i="23" s="1"/>
  <c r="E70" i="23"/>
  <c r="F70" i="23" s="1"/>
  <c r="D70" i="23"/>
  <c r="E72" i="23"/>
  <c r="F72" i="23" s="1"/>
  <c r="D72" i="23"/>
  <c r="F352" i="23"/>
  <c r="E352" i="23"/>
  <c r="D352" i="23"/>
  <c r="D350" i="23"/>
  <c r="E350" i="23"/>
  <c r="F350" i="23"/>
  <c r="D358" i="23"/>
  <c r="E358" i="23"/>
  <c r="F358" i="23" s="1"/>
  <c r="D362" i="23"/>
  <c r="E362" i="23"/>
  <c r="F362" i="23" s="1"/>
  <c r="AA203" i="23"/>
  <c r="F227" i="23"/>
  <c r="AA221" i="23"/>
  <c r="L295" i="23"/>
  <c r="L242" i="23"/>
  <c r="L298" i="23"/>
  <c r="AA226" i="23"/>
  <c r="E77" i="23"/>
  <c r="F77" i="23" s="1"/>
  <c r="D77" i="23"/>
  <c r="E68" i="23"/>
  <c r="F68" i="23" s="1"/>
  <c r="D68" i="23"/>
  <c r="F62" i="23"/>
  <c r="D62" i="23"/>
  <c r="E62" i="23"/>
  <c r="D78" i="23"/>
  <c r="F78" i="23"/>
  <c r="E78" i="23"/>
  <c r="D363" i="23"/>
  <c r="E363" i="23"/>
  <c r="F363" i="23" s="1"/>
  <c r="D360" i="23"/>
  <c r="E360" i="23"/>
  <c r="F360" i="23" s="1"/>
  <c r="D368" i="23"/>
  <c r="E368" i="23"/>
  <c r="F368" i="23"/>
  <c r="D227" i="23"/>
  <c r="AA204" i="23"/>
  <c r="L279" i="23"/>
  <c r="E74" i="23"/>
  <c r="F74" i="23" s="1"/>
  <c r="D74" i="23"/>
  <c r="E69" i="23"/>
  <c r="F69" i="23" s="1"/>
  <c r="D69" i="23"/>
  <c r="F59" i="23"/>
  <c r="D59" i="23"/>
  <c r="E59" i="23"/>
  <c r="D361" i="23"/>
  <c r="E361" i="23"/>
  <c r="F361" i="23" s="1"/>
  <c r="F348" i="23"/>
  <c r="D348" i="23"/>
  <c r="E348" i="23"/>
  <c r="D356" i="23"/>
  <c r="E356" i="23"/>
  <c r="F356" i="23" s="1"/>
  <c r="AA209" i="23"/>
  <c r="AA218" i="23"/>
  <c r="L278" i="23"/>
  <c r="L277" i="23"/>
  <c r="AA213" i="23"/>
  <c r="AA206" i="23"/>
  <c r="AA217" i="23"/>
  <c r="AA219" i="23"/>
  <c r="AA224" i="23"/>
  <c r="D71" i="23"/>
  <c r="E71" i="23"/>
  <c r="F71" i="23" s="1"/>
  <c r="F63" i="23"/>
  <c r="D63" i="23"/>
  <c r="E63" i="23"/>
  <c r="D61" i="23"/>
  <c r="F61" i="23"/>
  <c r="E61" i="23"/>
  <c r="D60" i="23"/>
  <c r="F60" i="23"/>
  <c r="E60" i="23"/>
  <c r="F82" i="23"/>
  <c r="D82" i="23"/>
  <c r="E82" i="23"/>
  <c r="L261" i="23"/>
  <c r="D355" i="23"/>
  <c r="E355" i="23"/>
  <c r="F355" i="23" s="1"/>
  <c r="D357" i="23"/>
  <c r="E357" i="23"/>
  <c r="F357" i="23" s="1"/>
  <c r="D347" i="23"/>
  <c r="F347" i="23"/>
  <c r="E347" i="23"/>
  <c r="E354" i="23"/>
  <c r="F354" i="23" s="1"/>
  <c r="D354" i="23"/>
  <c r="D359" i="23"/>
  <c r="E359" i="23"/>
  <c r="F359" i="23" s="1"/>
  <c r="D349" i="23"/>
  <c r="F349" i="23"/>
  <c r="E349" i="23"/>
  <c r="D364" i="23"/>
  <c r="E364" i="23"/>
  <c r="F364" i="23" s="1"/>
  <c r="L249" i="23"/>
  <c r="AA263" i="23"/>
  <c r="R20" i="8" s="1"/>
  <c r="AA211" i="23"/>
  <c r="L243" i="23"/>
  <c r="L275" i="23"/>
  <c r="AA37" i="23"/>
  <c r="AA39" i="23"/>
  <c r="AA141" i="23"/>
  <c r="AA142" i="23"/>
  <c r="AA35" i="23"/>
  <c r="AA143" i="23"/>
  <c r="L386" i="23"/>
  <c r="AA43" i="23"/>
  <c r="L402" i="23"/>
  <c r="AA153" i="23"/>
  <c r="AA25" i="23"/>
  <c r="AA44" i="23"/>
  <c r="AA28" i="23"/>
  <c r="AA145" i="23"/>
  <c r="AA152" i="23"/>
  <c r="AA34" i="23"/>
  <c r="D119" i="23"/>
  <c r="AA46" i="23"/>
  <c r="AA139" i="23"/>
  <c r="AA24" i="23"/>
  <c r="AA138" i="23"/>
  <c r="AA134" i="23"/>
  <c r="AA133" i="23"/>
  <c r="L404" i="23"/>
  <c r="AA30" i="23"/>
  <c r="AA147" i="23"/>
  <c r="AA150" i="23"/>
  <c r="AA135" i="23"/>
  <c r="AA137" i="23"/>
  <c r="AA32" i="23"/>
  <c r="AA151" i="23"/>
  <c r="AA131" i="23"/>
  <c r="F155" i="23"/>
  <c r="AA136" i="23"/>
  <c r="AA26" i="23"/>
  <c r="AA149" i="23"/>
  <c r="AA146" i="23"/>
  <c r="AA40" i="23"/>
  <c r="AA31" i="23"/>
  <c r="AA36" i="23"/>
  <c r="AA132" i="23"/>
  <c r="AA27" i="23"/>
  <c r="F47" i="23"/>
  <c r="AA23" i="23"/>
  <c r="AA29" i="23"/>
  <c r="AA41" i="23"/>
  <c r="AA45" i="23"/>
  <c r="AA140" i="23"/>
  <c r="L384" i="23"/>
  <c r="AA33" i="23"/>
  <c r="D155" i="23"/>
  <c r="AA42" i="23"/>
  <c r="AA38" i="23"/>
  <c r="AA154" i="23"/>
  <c r="AA148" i="23"/>
  <c r="L385" i="23"/>
  <c r="D47" i="23"/>
  <c r="L403" i="23"/>
  <c r="AA144" i="23"/>
  <c r="L383" i="23"/>
  <c r="L115" i="23"/>
  <c r="L114" i="23"/>
  <c r="L99" i="23"/>
  <c r="L113" i="23"/>
  <c r="L100" i="23"/>
  <c r="L97" i="23"/>
  <c r="L96" i="23"/>
  <c r="R35" i="23" l="1"/>
  <c r="U35" i="23"/>
  <c r="S35" i="23"/>
  <c r="P35" i="23"/>
  <c r="T35" i="23"/>
  <c r="Q35" i="23"/>
  <c r="S25" i="23"/>
  <c r="P25" i="23"/>
  <c r="T25" i="23"/>
  <c r="Q25" i="23"/>
  <c r="U25" i="23"/>
  <c r="R25" i="23"/>
  <c r="Q27" i="23"/>
  <c r="U27" i="23"/>
  <c r="P27" i="23"/>
  <c r="R27" i="23"/>
  <c r="S27" i="23"/>
  <c r="T27" i="23"/>
  <c r="P36" i="23"/>
  <c r="T36" i="23"/>
  <c r="R36" i="23"/>
  <c r="Q36" i="23"/>
  <c r="U36" i="23"/>
  <c r="S36" i="23"/>
  <c r="R33" i="23"/>
  <c r="Q33" i="23"/>
  <c r="S33" i="23"/>
  <c r="P33" i="23"/>
  <c r="T33" i="23"/>
  <c r="U33" i="23"/>
  <c r="R28" i="23"/>
  <c r="Q28" i="23"/>
  <c r="S28" i="23"/>
  <c r="P28" i="23"/>
  <c r="T28" i="23"/>
  <c r="U28" i="23"/>
  <c r="P32" i="23"/>
  <c r="T32" i="23"/>
  <c r="Q32" i="23"/>
  <c r="U32" i="23"/>
  <c r="R32" i="23"/>
  <c r="S32" i="23"/>
  <c r="P26" i="23"/>
  <c r="T26" i="23"/>
  <c r="Q26" i="23"/>
  <c r="U26" i="23"/>
  <c r="R26" i="23"/>
  <c r="S26" i="23"/>
  <c r="R24" i="23"/>
  <c r="Q24" i="23"/>
  <c r="S24" i="23"/>
  <c r="P24" i="23"/>
  <c r="T24" i="23"/>
  <c r="U24" i="23"/>
  <c r="Q23" i="23"/>
  <c r="U23" i="23"/>
  <c r="P23" i="23"/>
  <c r="R23" i="23"/>
  <c r="S23" i="23"/>
  <c r="T23" i="23"/>
  <c r="R39" i="23"/>
  <c r="P39" i="23"/>
  <c r="U39" i="23"/>
  <c r="S39" i="23"/>
  <c r="T39" i="23"/>
  <c r="Q39" i="23"/>
  <c r="R31" i="23"/>
  <c r="U31" i="23"/>
  <c r="S31" i="23"/>
  <c r="P31" i="23"/>
  <c r="T31" i="23"/>
  <c r="Q31" i="23"/>
  <c r="R37" i="23"/>
  <c r="T37" i="23"/>
  <c r="Q37" i="23"/>
  <c r="S37" i="23"/>
  <c r="P37" i="23"/>
  <c r="U37" i="23"/>
  <c r="S29" i="23"/>
  <c r="R29" i="23"/>
  <c r="P29" i="23"/>
  <c r="T29" i="23"/>
  <c r="Q29" i="23"/>
  <c r="U29" i="23"/>
  <c r="P30" i="23"/>
  <c r="T30" i="23"/>
  <c r="S30" i="23"/>
  <c r="Q30" i="23"/>
  <c r="U30" i="23"/>
  <c r="R30" i="23"/>
  <c r="P34" i="23"/>
  <c r="T34" i="23"/>
  <c r="S34" i="23"/>
  <c r="Q34" i="23"/>
  <c r="U34" i="23"/>
  <c r="R34" i="23"/>
  <c r="P38" i="23"/>
  <c r="T38" i="23"/>
  <c r="S38" i="23"/>
  <c r="Q38" i="23"/>
  <c r="U38" i="23"/>
  <c r="R38" i="23"/>
  <c r="T239" i="23"/>
  <c r="M187" i="23"/>
  <c r="Q187" i="23" s="1"/>
  <c r="M260" i="23"/>
  <c r="M259" i="23"/>
  <c r="Q239" i="23"/>
  <c r="P239" i="23"/>
  <c r="S239" i="23"/>
  <c r="R239" i="23"/>
  <c r="M186" i="23"/>
  <c r="P186" i="23" s="1"/>
  <c r="T331" i="23"/>
  <c r="L334" i="23"/>
  <c r="T312" i="23"/>
  <c r="U312" i="23"/>
  <c r="L312" i="23"/>
  <c r="U331" i="23"/>
  <c r="R312" i="23"/>
  <c r="S331" i="23"/>
  <c r="L331" i="23"/>
  <c r="S312" i="23"/>
  <c r="R331" i="23"/>
  <c r="Q312" i="23"/>
  <c r="P331" i="23"/>
  <c r="P334" i="23"/>
  <c r="S334" i="23"/>
  <c r="U334" i="23"/>
  <c r="Q334" i="23"/>
  <c r="R334" i="23"/>
  <c r="G263" i="23"/>
  <c r="L297" i="23"/>
  <c r="S297" i="23"/>
  <c r="T297" i="23"/>
  <c r="R243" i="23"/>
  <c r="Q297" i="23"/>
  <c r="P297" i="23"/>
  <c r="R297" i="23"/>
  <c r="L316" i="23"/>
  <c r="L333" i="23"/>
  <c r="U243" i="23"/>
  <c r="S243" i="23"/>
  <c r="P243" i="23"/>
  <c r="V243" i="23" s="1"/>
  <c r="T243" i="23"/>
  <c r="T41" i="23"/>
  <c r="U388" i="23"/>
  <c r="M188" i="23"/>
  <c r="R188" i="23" s="1"/>
  <c r="L169" i="23"/>
  <c r="M169" i="23"/>
  <c r="L296" i="23"/>
  <c r="M296" i="23"/>
  <c r="L313" i="23"/>
  <c r="M313" i="23"/>
  <c r="G299" i="23"/>
  <c r="G407" i="23"/>
  <c r="G155" i="23"/>
  <c r="L397" i="23"/>
  <c r="G191" i="23"/>
  <c r="G443" i="23"/>
  <c r="G47" i="23"/>
  <c r="G227" i="23"/>
  <c r="L95" i="23"/>
  <c r="G119" i="23"/>
  <c r="G335" i="23"/>
  <c r="G352" i="23"/>
  <c r="G368" i="23"/>
  <c r="L398" i="23"/>
  <c r="G359" i="23"/>
  <c r="M359" i="23" s="1"/>
  <c r="G60" i="23"/>
  <c r="G71" i="23"/>
  <c r="M71" i="23" s="1"/>
  <c r="G348" i="23"/>
  <c r="G363" i="23"/>
  <c r="M363" i="23" s="1"/>
  <c r="G358" i="23"/>
  <c r="M358" i="23" s="1"/>
  <c r="G66" i="23"/>
  <c r="M66" i="23" s="1"/>
  <c r="G65" i="23"/>
  <c r="M65" i="23" s="1"/>
  <c r="G347" i="23"/>
  <c r="G355" i="23"/>
  <c r="M355" i="23" s="1"/>
  <c r="G361" i="23"/>
  <c r="M361" i="23" s="1"/>
  <c r="G59" i="23"/>
  <c r="G74" i="23"/>
  <c r="M74" i="23" s="1"/>
  <c r="G78" i="23"/>
  <c r="G62" i="23"/>
  <c r="G77" i="23"/>
  <c r="G70" i="23"/>
  <c r="M70" i="23" s="1"/>
  <c r="G64" i="23"/>
  <c r="P388" i="23"/>
  <c r="G354" i="23"/>
  <c r="M354" i="23" s="1"/>
  <c r="G63" i="23"/>
  <c r="S398" i="23"/>
  <c r="T398" i="23"/>
  <c r="U398" i="23"/>
  <c r="P397" i="23"/>
  <c r="R397" i="23"/>
  <c r="U397" i="23"/>
  <c r="Q397" i="23"/>
  <c r="S397" i="23"/>
  <c r="T397" i="23"/>
  <c r="G75" i="23"/>
  <c r="M75" i="23" s="1"/>
  <c r="R388" i="23"/>
  <c r="G76" i="23"/>
  <c r="M76" i="23" s="1"/>
  <c r="S388" i="23"/>
  <c r="L181" i="23"/>
  <c r="L396" i="23"/>
  <c r="G365" i="23"/>
  <c r="Q388" i="23"/>
  <c r="AA299" i="23"/>
  <c r="R21" i="8" s="1"/>
  <c r="T390" i="23"/>
  <c r="U390" i="23"/>
  <c r="P390" i="23"/>
  <c r="S390" i="23"/>
  <c r="R390" i="23"/>
  <c r="Q390" i="23"/>
  <c r="P181" i="23"/>
  <c r="Q181" i="23"/>
  <c r="T181" i="23"/>
  <c r="U181" i="23"/>
  <c r="R181" i="23"/>
  <c r="S181" i="23"/>
  <c r="T396" i="23"/>
  <c r="Q396" i="23"/>
  <c r="U396" i="23"/>
  <c r="S396" i="23"/>
  <c r="R396" i="23"/>
  <c r="P396" i="23"/>
  <c r="P180" i="23"/>
  <c r="U180" i="23"/>
  <c r="S180" i="23"/>
  <c r="T180" i="23"/>
  <c r="R180" i="23"/>
  <c r="Q180" i="23"/>
  <c r="G73" i="23"/>
  <c r="M73" i="23" s="1"/>
  <c r="P398" i="23"/>
  <c r="L390" i="23"/>
  <c r="G349" i="23"/>
  <c r="G82" i="23"/>
  <c r="G69" i="23"/>
  <c r="M69" i="23" s="1"/>
  <c r="G68" i="23"/>
  <c r="M68" i="23" s="1"/>
  <c r="G72" i="23"/>
  <c r="M72" i="23" s="1"/>
  <c r="G369" i="23"/>
  <c r="G367" i="23"/>
  <c r="G366" i="23"/>
  <c r="G81" i="23"/>
  <c r="L180" i="23"/>
  <c r="R398" i="23"/>
  <c r="M183" i="23"/>
  <c r="G79" i="23"/>
  <c r="G67" i="23"/>
  <c r="M67" i="23" s="1"/>
  <c r="G353" i="23"/>
  <c r="M353" i="23" s="1"/>
  <c r="G364" i="23"/>
  <c r="M364" i="23" s="1"/>
  <c r="G357" i="23"/>
  <c r="M357" i="23" s="1"/>
  <c r="G61" i="23"/>
  <c r="G356" i="23"/>
  <c r="M356" i="23" s="1"/>
  <c r="G360" i="23"/>
  <c r="M360" i="23" s="1"/>
  <c r="G362" i="23"/>
  <c r="M362" i="23" s="1"/>
  <c r="G350" i="23"/>
  <c r="G351" i="23"/>
  <c r="G80" i="23"/>
  <c r="G370" i="23"/>
  <c r="Q398" i="23"/>
  <c r="R171" i="23"/>
  <c r="S41" i="23"/>
  <c r="Q171" i="23"/>
  <c r="L289" i="23"/>
  <c r="L248" i="23"/>
  <c r="R45" i="23"/>
  <c r="P41" i="23"/>
  <c r="Q45" i="23"/>
  <c r="U41" i="23"/>
  <c r="U43" i="23"/>
  <c r="L256" i="23"/>
  <c r="P45" i="23"/>
  <c r="S45" i="23"/>
  <c r="Q43" i="23"/>
  <c r="Q41" i="23"/>
  <c r="W404" i="23"/>
  <c r="U45" i="23"/>
  <c r="S43" i="23"/>
  <c r="R43" i="23"/>
  <c r="L285" i="23"/>
  <c r="L287" i="23"/>
  <c r="S171" i="23"/>
  <c r="P43" i="23"/>
  <c r="L290" i="23"/>
  <c r="L284" i="23"/>
  <c r="W96" i="23"/>
  <c r="L288" i="23"/>
  <c r="L257" i="23"/>
  <c r="L251" i="23"/>
  <c r="L291" i="23"/>
  <c r="L250" i="23"/>
  <c r="O357" i="23"/>
  <c r="O350" i="23"/>
  <c r="O72" i="23"/>
  <c r="O59" i="23"/>
  <c r="O354" i="23"/>
  <c r="O355" i="23"/>
  <c r="O353" i="23"/>
  <c r="M389" i="23"/>
  <c r="T389" i="23" s="1"/>
  <c r="S425" i="23"/>
  <c r="M400" i="23"/>
  <c r="T400" i="23" s="1"/>
  <c r="P425" i="23"/>
  <c r="R425" i="23"/>
  <c r="T425" i="23"/>
  <c r="U425" i="23"/>
  <c r="P435" i="23"/>
  <c r="U426" i="23"/>
  <c r="S399" i="23"/>
  <c r="Q399" i="23"/>
  <c r="S426" i="23"/>
  <c r="W118" i="23"/>
  <c r="W116" i="23"/>
  <c r="R435" i="23"/>
  <c r="T399" i="23"/>
  <c r="P426" i="23"/>
  <c r="L294" i="23"/>
  <c r="L171" i="23"/>
  <c r="S435" i="23"/>
  <c r="M253" i="23"/>
  <c r="Q253" i="23" s="1"/>
  <c r="P399" i="23"/>
  <c r="Q426" i="23"/>
  <c r="R426" i="23"/>
  <c r="U171" i="23"/>
  <c r="M247" i="23"/>
  <c r="R247" i="23" s="1"/>
  <c r="M245" i="23"/>
  <c r="R245" i="23" s="1"/>
  <c r="M282" i="23"/>
  <c r="U282" i="23" s="1"/>
  <c r="V404" i="23"/>
  <c r="L283" i="23"/>
  <c r="L176" i="23"/>
  <c r="U435" i="23"/>
  <c r="T435" i="23"/>
  <c r="M244" i="23"/>
  <c r="R244" i="23" s="1"/>
  <c r="R399" i="23"/>
  <c r="M292" i="23"/>
  <c r="P292" i="23" s="1"/>
  <c r="T171" i="23"/>
  <c r="W240" i="23"/>
  <c r="V442" i="23"/>
  <c r="X442" i="23" s="1"/>
  <c r="W241" i="23"/>
  <c r="L391" i="23"/>
  <c r="M391" i="23"/>
  <c r="L432" i="23"/>
  <c r="M432" i="23"/>
  <c r="P173" i="23"/>
  <c r="V387" i="23"/>
  <c r="S179" i="23"/>
  <c r="Q179" i="23"/>
  <c r="P178" i="23"/>
  <c r="U178" i="23"/>
  <c r="Q185" i="23"/>
  <c r="U185" i="23"/>
  <c r="T172" i="23"/>
  <c r="U172" i="23"/>
  <c r="R176" i="23"/>
  <c r="U176" i="23"/>
  <c r="W242" i="23"/>
  <c r="P395" i="23"/>
  <c r="R395" i="23"/>
  <c r="V190" i="23"/>
  <c r="X190" i="23" s="1"/>
  <c r="AC190" i="23" s="1"/>
  <c r="M320" i="23"/>
  <c r="U320" i="23" s="1"/>
  <c r="P429" i="23"/>
  <c r="Q429" i="23"/>
  <c r="S428" i="23"/>
  <c r="S431" i="23"/>
  <c r="Q431" i="23"/>
  <c r="R392" i="23"/>
  <c r="T184" i="23"/>
  <c r="U175" i="23"/>
  <c r="R175" i="23"/>
  <c r="M393" i="23"/>
  <c r="R393" i="23" s="1"/>
  <c r="T173" i="23"/>
  <c r="Q173" i="23"/>
  <c r="R179" i="23"/>
  <c r="U179" i="23"/>
  <c r="S178" i="23"/>
  <c r="R185" i="23"/>
  <c r="R172" i="23"/>
  <c r="T176" i="23"/>
  <c r="T395" i="23"/>
  <c r="T429" i="23"/>
  <c r="Q428" i="23"/>
  <c r="T428" i="23"/>
  <c r="P431" i="23"/>
  <c r="R431" i="23"/>
  <c r="S392" i="23"/>
  <c r="Q184" i="23"/>
  <c r="P184" i="23"/>
  <c r="S175" i="23"/>
  <c r="U173" i="23"/>
  <c r="R173" i="23"/>
  <c r="V98" i="23"/>
  <c r="X98" i="23" s="1"/>
  <c r="P179" i="23"/>
  <c r="M394" i="23"/>
  <c r="T394" i="23" s="1"/>
  <c r="T178" i="23"/>
  <c r="S185" i="23"/>
  <c r="S172" i="23"/>
  <c r="P176" i="23"/>
  <c r="U395" i="23"/>
  <c r="V95" i="23"/>
  <c r="U429" i="23"/>
  <c r="P428" i="23"/>
  <c r="U428" i="23"/>
  <c r="V386" i="23"/>
  <c r="W386" i="23"/>
  <c r="V406" i="23"/>
  <c r="W406" i="23"/>
  <c r="T431" i="23"/>
  <c r="W113" i="23"/>
  <c r="M293" i="23"/>
  <c r="P293" i="23" s="1"/>
  <c r="Q392" i="23"/>
  <c r="T392" i="23"/>
  <c r="R184" i="23"/>
  <c r="U184" i="23"/>
  <c r="P175" i="23"/>
  <c r="L174" i="23"/>
  <c r="M174" i="23"/>
  <c r="L182" i="23"/>
  <c r="M182" i="23"/>
  <c r="W114" i="23"/>
  <c r="W98" i="23"/>
  <c r="M286" i="23"/>
  <c r="U286" i="23" s="1"/>
  <c r="Q178" i="23"/>
  <c r="T185" i="23"/>
  <c r="Q172" i="23"/>
  <c r="Q176" i="23"/>
  <c r="V242" i="23"/>
  <c r="X242" i="23" s="1"/>
  <c r="AC242" i="23" s="1"/>
  <c r="S395" i="23"/>
  <c r="V96" i="23"/>
  <c r="S429" i="23"/>
  <c r="P392" i="23"/>
  <c r="V261" i="23"/>
  <c r="T175" i="23"/>
  <c r="M246" i="23"/>
  <c r="P246" i="23" s="1"/>
  <c r="M280" i="23"/>
  <c r="Q280" i="23" s="1"/>
  <c r="U137" i="23"/>
  <c r="S137" i="23"/>
  <c r="P137" i="23"/>
  <c r="T137" i="23"/>
  <c r="R137" i="23"/>
  <c r="Q137" i="23"/>
  <c r="U112" i="23"/>
  <c r="T112" i="23"/>
  <c r="S112" i="23"/>
  <c r="R112" i="23"/>
  <c r="P112" i="23"/>
  <c r="Q112" i="23"/>
  <c r="R109" i="23"/>
  <c r="Q109" i="23"/>
  <c r="U109" i="23"/>
  <c r="P109" i="23"/>
  <c r="T109" i="23"/>
  <c r="S109" i="23"/>
  <c r="Q107" i="23"/>
  <c r="R107" i="23"/>
  <c r="U107" i="23"/>
  <c r="P107" i="23"/>
  <c r="T107" i="23"/>
  <c r="S107" i="23"/>
  <c r="U149" i="23"/>
  <c r="S149" i="23"/>
  <c r="P149" i="23"/>
  <c r="T149" i="23"/>
  <c r="R149" i="23"/>
  <c r="Q149" i="23"/>
  <c r="Q136" i="23"/>
  <c r="S136" i="23"/>
  <c r="U136" i="23"/>
  <c r="P136" i="23"/>
  <c r="R136" i="23"/>
  <c r="T136" i="23"/>
  <c r="P138" i="23"/>
  <c r="U138" i="23"/>
  <c r="Q138" i="23"/>
  <c r="S138" i="23"/>
  <c r="T138" i="23"/>
  <c r="R138" i="23"/>
  <c r="U143" i="23"/>
  <c r="T143" i="23"/>
  <c r="R143" i="23"/>
  <c r="S143" i="23"/>
  <c r="P143" i="23"/>
  <c r="Q143" i="23"/>
  <c r="P142" i="23"/>
  <c r="U142" i="23"/>
  <c r="Q142" i="23"/>
  <c r="R142" i="23"/>
  <c r="S142" i="23"/>
  <c r="T142" i="23"/>
  <c r="U104" i="23"/>
  <c r="R104" i="23"/>
  <c r="P104" i="23"/>
  <c r="T104" i="23"/>
  <c r="S104" i="23"/>
  <c r="Q104" i="23"/>
  <c r="U102" i="23"/>
  <c r="S102" i="23"/>
  <c r="R102" i="23"/>
  <c r="P102" i="23"/>
  <c r="T102" i="23"/>
  <c r="Q102" i="23"/>
  <c r="P146" i="23"/>
  <c r="U146" i="23"/>
  <c r="Q146" i="23"/>
  <c r="S146" i="23"/>
  <c r="T146" i="23"/>
  <c r="R146" i="23"/>
  <c r="U145" i="23"/>
  <c r="S145" i="23"/>
  <c r="P145" i="23"/>
  <c r="T145" i="23"/>
  <c r="R145" i="23"/>
  <c r="Q145" i="23"/>
  <c r="U141" i="23"/>
  <c r="S141" i="23"/>
  <c r="P141" i="23"/>
  <c r="T141" i="23"/>
  <c r="R141" i="23"/>
  <c r="Q141" i="23"/>
  <c r="R105" i="23"/>
  <c r="T105" i="23"/>
  <c r="Q105" i="23"/>
  <c r="S105" i="23"/>
  <c r="P105" i="23"/>
  <c r="U105" i="23"/>
  <c r="Q144" i="23"/>
  <c r="P144" i="23"/>
  <c r="R144" i="23"/>
  <c r="U144" i="23"/>
  <c r="S144" i="23"/>
  <c r="T144" i="23"/>
  <c r="Q148" i="23"/>
  <c r="R148" i="23"/>
  <c r="P148" i="23"/>
  <c r="T148" i="23"/>
  <c r="U148" i="23"/>
  <c r="S148" i="23"/>
  <c r="Q140" i="23"/>
  <c r="T140" i="23"/>
  <c r="P140" i="23"/>
  <c r="R140" i="23"/>
  <c r="S140" i="23"/>
  <c r="U140" i="23"/>
  <c r="U147" i="23"/>
  <c r="T147" i="23"/>
  <c r="R147" i="23"/>
  <c r="P147" i="23"/>
  <c r="S147" i="23"/>
  <c r="Q147" i="23"/>
  <c r="U139" i="23"/>
  <c r="T139" i="23"/>
  <c r="R139" i="23"/>
  <c r="P139" i="23"/>
  <c r="S139" i="23"/>
  <c r="Q139" i="23"/>
  <c r="U108" i="23"/>
  <c r="T108" i="23"/>
  <c r="S108" i="23"/>
  <c r="R108" i="23"/>
  <c r="P108" i="23"/>
  <c r="Q108" i="23"/>
  <c r="U106" i="23"/>
  <c r="T106" i="23"/>
  <c r="S106" i="23"/>
  <c r="R106" i="23"/>
  <c r="P106" i="23"/>
  <c r="Q106" i="23"/>
  <c r="M347" i="23"/>
  <c r="O356" i="23"/>
  <c r="M368" i="23"/>
  <c r="O368" i="23"/>
  <c r="O358" i="23"/>
  <c r="O65" i="23"/>
  <c r="M351" i="23"/>
  <c r="O351" i="23"/>
  <c r="M369" i="23"/>
  <c r="M80" i="23"/>
  <c r="O80" i="23"/>
  <c r="U402" i="23"/>
  <c r="P402" i="23"/>
  <c r="T402" i="23"/>
  <c r="S402" i="23"/>
  <c r="R402" i="23"/>
  <c r="Q402" i="23"/>
  <c r="U333" i="23"/>
  <c r="Q333" i="23"/>
  <c r="S333" i="23"/>
  <c r="R333" i="23"/>
  <c r="T333" i="23"/>
  <c r="P333" i="23"/>
  <c r="U439" i="23"/>
  <c r="Q439" i="23"/>
  <c r="P439" i="23"/>
  <c r="S439" i="23"/>
  <c r="R439" i="23"/>
  <c r="T439" i="23"/>
  <c r="U206" i="23"/>
  <c r="T206" i="23"/>
  <c r="S206" i="23"/>
  <c r="R206" i="23"/>
  <c r="P206" i="23"/>
  <c r="Q206" i="23"/>
  <c r="U223" i="23"/>
  <c r="S223" i="23"/>
  <c r="P223" i="23"/>
  <c r="Q223" i="23"/>
  <c r="R223" i="23"/>
  <c r="T223" i="23"/>
  <c r="T44" i="23"/>
  <c r="S44" i="23"/>
  <c r="P44" i="23"/>
  <c r="U44" i="23"/>
  <c r="R44" i="23"/>
  <c r="Q44" i="23"/>
  <c r="U40" i="23"/>
  <c r="T40" i="23"/>
  <c r="P40" i="23"/>
  <c r="S40" i="23"/>
  <c r="R40" i="23"/>
  <c r="Q40" i="23"/>
  <c r="U277" i="23"/>
  <c r="R277" i="23"/>
  <c r="T277" i="23"/>
  <c r="P277" i="23"/>
  <c r="S277" i="23"/>
  <c r="Q277" i="23"/>
  <c r="U434" i="23"/>
  <c r="P434" i="23"/>
  <c r="T434" i="23"/>
  <c r="S434" i="23"/>
  <c r="R434" i="23"/>
  <c r="Q434" i="23"/>
  <c r="R419" i="23"/>
  <c r="T419" i="23"/>
  <c r="U419" i="23"/>
  <c r="P419" i="23"/>
  <c r="S419" i="23"/>
  <c r="Q419" i="23"/>
  <c r="U224" i="23"/>
  <c r="T224" i="23"/>
  <c r="S224" i="23"/>
  <c r="R224" i="23"/>
  <c r="P224" i="23"/>
  <c r="Q224" i="23"/>
  <c r="V177" i="23"/>
  <c r="Q278" i="23"/>
  <c r="U278" i="23"/>
  <c r="P278" i="23"/>
  <c r="S278" i="23"/>
  <c r="T278" i="23"/>
  <c r="R278" i="23"/>
  <c r="R325" i="23"/>
  <c r="Q325" i="23"/>
  <c r="S325" i="23"/>
  <c r="U325" i="23"/>
  <c r="T325" i="23"/>
  <c r="P325" i="23"/>
  <c r="U131" i="23"/>
  <c r="S131" i="23"/>
  <c r="R131" i="23"/>
  <c r="P131" i="23"/>
  <c r="T131" i="23"/>
  <c r="Q131" i="23"/>
  <c r="M110" i="23"/>
  <c r="S215" i="23"/>
  <c r="Q215" i="23"/>
  <c r="U215" i="23"/>
  <c r="R215" i="23"/>
  <c r="T215" i="23"/>
  <c r="P215" i="23"/>
  <c r="W95" i="23"/>
  <c r="U424" i="23"/>
  <c r="S424" i="23"/>
  <c r="R424" i="23"/>
  <c r="P424" i="23"/>
  <c r="T424" i="23"/>
  <c r="Q424" i="23"/>
  <c r="U420" i="23"/>
  <c r="P420" i="23"/>
  <c r="T420" i="23"/>
  <c r="S420" i="23"/>
  <c r="R420" i="23"/>
  <c r="Q420" i="23"/>
  <c r="S311" i="23"/>
  <c r="Q311" i="23"/>
  <c r="T311" i="23"/>
  <c r="P311" i="23"/>
  <c r="U311" i="23"/>
  <c r="R311" i="23"/>
  <c r="U212" i="23"/>
  <c r="R212" i="23"/>
  <c r="P212" i="23"/>
  <c r="T212" i="23"/>
  <c r="S212" i="23"/>
  <c r="Q212" i="23"/>
  <c r="Q115" i="23"/>
  <c r="U115" i="23"/>
  <c r="T115" i="23"/>
  <c r="S115" i="23"/>
  <c r="R115" i="23"/>
  <c r="P115" i="23"/>
  <c r="U256" i="23"/>
  <c r="T256" i="23"/>
  <c r="S256" i="23"/>
  <c r="R256" i="23"/>
  <c r="P256" i="23"/>
  <c r="Q256" i="23"/>
  <c r="U281" i="23"/>
  <c r="R281" i="23"/>
  <c r="T281" i="23"/>
  <c r="S281" i="23"/>
  <c r="P281" i="23"/>
  <c r="Q281" i="23"/>
  <c r="U403" i="23"/>
  <c r="T403" i="23"/>
  <c r="Q403" i="23"/>
  <c r="P403" i="23"/>
  <c r="S403" i="23"/>
  <c r="R403" i="23"/>
  <c r="U218" i="23"/>
  <c r="P218" i="23"/>
  <c r="T218" i="23"/>
  <c r="S218" i="23"/>
  <c r="R218" i="23"/>
  <c r="Q218" i="23"/>
  <c r="S203" i="23"/>
  <c r="Q203" i="23"/>
  <c r="R203" i="23"/>
  <c r="U203" i="23"/>
  <c r="T203" i="23"/>
  <c r="P203" i="23"/>
  <c r="M352" i="23"/>
  <c r="O352" i="23"/>
  <c r="O361" i="23"/>
  <c r="O62" i="23"/>
  <c r="M62" i="23"/>
  <c r="O77" i="23"/>
  <c r="M77" i="23"/>
  <c r="O70" i="23"/>
  <c r="M64" i="23"/>
  <c r="O64" i="23"/>
  <c r="M365" i="23"/>
  <c r="O365" i="23"/>
  <c r="M367" i="23"/>
  <c r="W385" i="23"/>
  <c r="O75" i="23"/>
  <c r="P284" i="23"/>
  <c r="Q284" i="23"/>
  <c r="R284" i="23"/>
  <c r="S284" i="23"/>
  <c r="T284" i="23"/>
  <c r="U284" i="23"/>
  <c r="S99" i="23"/>
  <c r="U99" i="23"/>
  <c r="Q99" i="23"/>
  <c r="P99" i="23"/>
  <c r="T99" i="23"/>
  <c r="R99" i="23"/>
  <c r="U257" i="23"/>
  <c r="R257" i="23"/>
  <c r="T257" i="23"/>
  <c r="Q257" i="23"/>
  <c r="P257" i="23"/>
  <c r="S257" i="23"/>
  <c r="T433" i="23"/>
  <c r="P433" i="23"/>
  <c r="Q433" i="23"/>
  <c r="R433" i="23"/>
  <c r="S433" i="23"/>
  <c r="U433" i="23"/>
  <c r="U438" i="23"/>
  <c r="P438" i="23"/>
  <c r="T438" i="23"/>
  <c r="S438" i="23"/>
  <c r="R438" i="23"/>
  <c r="Q438" i="23"/>
  <c r="U430" i="23"/>
  <c r="T430" i="23"/>
  <c r="S430" i="23"/>
  <c r="R430" i="23"/>
  <c r="P430" i="23"/>
  <c r="Q430" i="23"/>
  <c r="Q288" i="23"/>
  <c r="T288" i="23"/>
  <c r="P288" i="23"/>
  <c r="R288" i="23"/>
  <c r="S288" i="23"/>
  <c r="U288" i="23"/>
  <c r="U285" i="23"/>
  <c r="R285" i="23"/>
  <c r="T285" i="23"/>
  <c r="P285" i="23"/>
  <c r="S285" i="23"/>
  <c r="Q285" i="23"/>
  <c r="U326" i="23"/>
  <c r="R326" i="23"/>
  <c r="P326" i="23"/>
  <c r="T326" i="23"/>
  <c r="S326" i="23"/>
  <c r="Q326" i="23"/>
  <c r="U210" i="23"/>
  <c r="S210" i="23"/>
  <c r="R210" i="23"/>
  <c r="P210" i="23"/>
  <c r="T210" i="23"/>
  <c r="Q210" i="23"/>
  <c r="U208" i="23"/>
  <c r="S208" i="23"/>
  <c r="R208" i="23"/>
  <c r="P208" i="23"/>
  <c r="T208" i="23"/>
  <c r="Q208" i="23"/>
  <c r="U214" i="23"/>
  <c r="R214" i="23"/>
  <c r="P214" i="23"/>
  <c r="T214" i="23"/>
  <c r="S214" i="23"/>
  <c r="Q214" i="23"/>
  <c r="U133" i="23"/>
  <c r="R133" i="23"/>
  <c r="P133" i="23"/>
  <c r="T133" i="23"/>
  <c r="S133" i="23"/>
  <c r="Q133" i="23"/>
  <c r="M111" i="23"/>
  <c r="U189" i="23"/>
  <c r="Q189" i="23"/>
  <c r="P189" i="23"/>
  <c r="S189" i="23"/>
  <c r="R189" i="23"/>
  <c r="T189" i="23"/>
  <c r="Q251" i="23"/>
  <c r="R251" i="23"/>
  <c r="T251" i="23"/>
  <c r="P251" i="23"/>
  <c r="S251" i="23"/>
  <c r="U251" i="23"/>
  <c r="R421" i="23"/>
  <c r="Q421" i="23"/>
  <c r="T421" i="23"/>
  <c r="P421" i="23"/>
  <c r="S421" i="23"/>
  <c r="U421" i="23"/>
  <c r="Q225" i="23"/>
  <c r="P225" i="23"/>
  <c r="T225" i="23"/>
  <c r="S225" i="23"/>
  <c r="U225" i="23"/>
  <c r="R225" i="23"/>
  <c r="V117" i="23"/>
  <c r="W249" i="23"/>
  <c r="R255" i="23"/>
  <c r="U255" i="23"/>
  <c r="Q255" i="23"/>
  <c r="T255" i="23"/>
  <c r="P255" i="23"/>
  <c r="S255" i="23"/>
  <c r="U135" i="23"/>
  <c r="T135" i="23"/>
  <c r="R135" i="23"/>
  <c r="S135" i="23"/>
  <c r="P135" i="23"/>
  <c r="Q135" i="23"/>
  <c r="V170" i="23"/>
  <c r="W170" i="23"/>
  <c r="V241" i="23"/>
  <c r="V113" i="23"/>
  <c r="U279" i="23"/>
  <c r="S279" i="23"/>
  <c r="P279" i="23"/>
  <c r="T279" i="23"/>
  <c r="R279" i="23"/>
  <c r="Q279" i="23"/>
  <c r="R167" i="23"/>
  <c r="Q167" i="23"/>
  <c r="U167" i="23"/>
  <c r="T167" i="23"/>
  <c r="P167" i="23"/>
  <c r="S167" i="23"/>
  <c r="U291" i="23"/>
  <c r="S291" i="23"/>
  <c r="P291" i="23"/>
  <c r="R291" i="23"/>
  <c r="T291" i="23"/>
  <c r="Q291" i="23"/>
  <c r="U330" i="23"/>
  <c r="T330" i="23"/>
  <c r="S330" i="23"/>
  <c r="R330" i="23"/>
  <c r="P330" i="23"/>
  <c r="Q330" i="23"/>
  <c r="R323" i="23"/>
  <c r="Q323" i="23"/>
  <c r="P323" i="23"/>
  <c r="S323" i="23"/>
  <c r="U323" i="23"/>
  <c r="T323" i="23"/>
  <c r="S205" i="23"/>
  <c r="T205" i="23"/>
  <c r="P205" i="23"/>
  <c r="U205" i="23"/>
  <c r="Q205" i="23"/>
  <c r="R205" i="23"/>
  <c r="U151" i="23"/>
  <c r="T151" i="23"/>
  <c r="R151" i="23"/>
  <c r="S151" i="23"/>
  <c r="P151" i="23"/>
  <c r="Q151" i="23"/>
  <c r="W97" i="23"/>
  <c r="U436" i="23"/>
  <c r="T436" i="23"/>
  <c r="S436" i="23"/>
  <c r="R436" i="23"/>
  <c r="P436" i="23"/>
  <c r="Q436" i="23"/>
  <c r="U405" i="23"/>
  <c r="Q405" i="23"/>
  <c r="P405" i="23"/>
  <c r="S405" i="23"/>
  <c r="R405" i="23"/>
  <c r="T405" i="23"/>
  <c r="M63" i="23"/>
  <c r="O63" i="23"/>
  <c r="O66" i="23"/>
  <c r="M349" i="23"/>
  <c r="O349" i="23"/>
  <c r="O69" i="23"/>
  <c r="O364" i="23"/>
  <c r="M61" i="23"/>
  <c r="O61" i="23"/>
  <c r="M348" i="23"/>
  <c r="O348" i="23"/>
  <c r="M79" i="23"/>
  <c r="O79" i="23"/>
  <c r="O81" i="23"/>
  <c r="M81" i="23"/>
  <c r="V385" i="23"/>
  <c r="W383" i="23"/>
  <c r="V240" i="23"/>
  <c r="O363" i="23"/>
  <c r="W262" i="23"/>
  <c r="W387" i="23"/>
  <c r="R298" i="23"/>
  <c r="U298" i="23"/>
  <c r="T298" i="23"/>
  <c r="P298" i="23"/>
  <c r="Q298" i="23"/>
  <c r="S298" i="23"/>
  <c r="U422" i="23"/>
  <c r="P422" i="23"/>
  <c r="T422" i="23"/>
  <c r="S422" i="23"/>
  <c r="R422" i="23"/>
  <c r="Q422" i="23"/>
  <c r="U316" i="23"/>
  <c r="R316" i="23"/>
  <c r="P316" i="23"/>
  <c r="T316" i="23"/>
  <c r="S316" i="23"/>
  <c r="Q316" i="23"/>
  <c r="R423" i="23"/>
  <c r="Q423" i="23"/>
  <c r="P423" i="23"/>
  <c r="S423" i="23"/>
  <c r="U423" i="23"/>
  <c r="T423" i="23"/>
  <c r="U222" i="23"/>
  <c r="T222" i="23"/>
  <c r="S222" i="23"/>
  <c r="R222" i="23"/>
  <c r="P222" i="23"/>
  <c r="Q222" i="23"/>
  <c r="S317" i="23"/>
  <c r="U317" i="23"/>
  <c r="Q317" i="23"/>
  <c r="P317" i="23"/>
  <c r="T317" i="23"/>
  <c r="R317" i="23"/>
  <c r="T46" i="23"/>
  <c r="Q46" i="23"/>
  <c r="S46" i="23"/>
  <c r="U46" i="23"/>
  <c r="R46" i="23"/>
  <c r="P46" i="23"/>
  <c r="M103" i="23"/>
  <c r="P150" i="23"/>
  <c r="U150" i="23"/>
  <c r="Q150" i="23"/>
  <c r="S150" i="23"/>
  <c r="R150" i="23"/>
  <c r="T150" i="23"/>
  <c r="U226" i="23"/>
  <c r="P226" i="23"/>
  <c r="T226" i="23"/>
  <c r="S226" i="23"/>
  <c r="R226" i="23"/>
  <c r="Q226" i="23"/>
  <c r="U220" i="23"/>
  <c r="T220" i="23"/>
  <c r="S220" i="23"/>
  <c r="R220" i="23"/>
  <c r="P220" i="23"/>
  <c r="Q220" i="23"/>
  <c r="W117" i="23"/>
  <c r="V249" i="23"/>
  <c r="R329" i="23"/>
  <c r="T329" i="23"/>
  <c r="Q329" i="23"/>
  <c r="P329" i="23"/>
  <c r="S329" i="23"/>
  <c r="U329" i="23"/>
  <c r="U248" i="23"/>
  <c r="R248" i="23"/>
  <c r="P248" i="23"/>
  <c r="T248" i="23"/>
  <c r="S248" i="23"/>
  <c r="Q248" i="23"/>
  <c r="U437" i="23"/>
  <c r="P437" i="23"/>
  <c r="R437" i="23"/>
  <c r="S437" i="23"/>
  <c r="T437" i="23"/>
  <c r="Q437" i="23"/>
  <c r="S209" i="23"/>
  <c r="P209" i="23"/>
  <c r="U209" i="23"/>
  <c r="T209" i="23"/>
  <c r="Q209" i="23"/>
  <c r="R209" i="23"/>
  <c r="U204" i="23"/>
  <c r="T204" i="23"/>
  <c r="S204" i="23"/>
  <c r="R204" i="23"/>
  <c r="P204" i="23"/>
  <c r="Q204" i="23"/>
  <c r="Q152" i="23"/>
  <c r="S152" i="23"/>
  <c r="P152" i="23"/>
  <c r="T152" i="23"/>
  <c r="R152" i="23"/>
  <c r="U152" i="23"/>
  <c r="O360" i="23"/>
  <c r="O76" i="23"/>
  <c r="V118" i="23"/>
  <c r="V258" i="23"/>
  <c r="W258" i="23"/>
  <c r="V116" i="23"/>
  <c r="O369" i="23"/>
  <c r="U295" i="23"/>
  <c r="S295" i="23"/>
  <c r="P295" i="23"/>
  <c r="T295" i="23"/>
  <c r="R295" i="23"/>
  <c r="Q295" i="23"/>
  <c r="U252" i="23"/>
  <c r="T252" i="23"/>
  <c r="S252" i="23"/>
  <c r="R252" i="23"/>
  <c r="P252" i="23"/>
  <c r="Q252" i="23"/>
  <c r="U322" i="23"/>
  <c r="T322" i="23"/>
  <c r="S322" i="23"/>
  <c r="R322" i="23"/>
  <c r="P322" i="23"/>
  <c r="Q322" i="23"/>
  <c r="R154" i="23"/>
  <c r="P154" i="23"/>
  <c r="U154" i="23"/>
  <c r="T154" i="23"/>
  <c r="Q154" i="23"/>
  <c r="S154" i="23"/>
  <c r="T42" i="23"/>
  <c r="S42" i="23"/>
  <c r="U42" i="23"/>
  <c r="R42" i="23"/>
  <c r="P42" i="23"/>
  <c r="Q42" i="23"/>
  <c r="V97" i="23"/>
  <c r="U275" i="23"/>
  <c r="S275" i="23"/>
  <c r="P275" i="23"/>
  <c r="R275" i="23"/>
  <c r="T275" i="23"/>
  <c r="Q275" i="23"/>
  <c r="U401" i="23"/>
  <c r="S401" i="23"/>
  <c r="R401" i="23"/>
  <c r="T401" i="23"/>
  <c r="Q401" i="23"/>
  <c r="P401" i="23"/>
  <c r="U440" i="23"/>
  <c r="R440" i="23"/>
  <c r="P440" i="23"/>
  <c r="T440" i="23"/>
  <c r="S440" i="23"/>
  <c r="Q440" i="23"/>
  <c r="U314" i="23"/>
  <c r="R314" i="23"/>
  <c r="P314" i="23"/>
  <c r="T314" i="23"/>
  <c r="S314" i="23"/>
  <c r="Q314" i="23"/>
  <c r="S211" i="23"/>
  <c r="Q211" i="23"/>
  <c r="U211" i="23"/>
  <c r="T211" i="23"/>
  <c r="R211" i="23"/>
  <c r="P211" i="23"/>
  <c r="S217" i="23"/>
  <c r="U217" i="23"/>
  <c r="T217" i="23"/>
  <c r="P217" i="23"/>
  <c r="Q217" i="23"/>
  <c r="R217" i="23"/>
  <c r="O359" i="23"/>
  <c r="O82" i="23"/>
  <c r="M82" i="23"/>
  <c r="M60" i="23"/>
  <c r="O60" i="23"/>
  <c r="O71" i="23"/>
  <c r="M59" i="23"/>
  <c r="O74" i="23"/>
  <c r="M78" i="23"/>
  <c r="O78" i="23"/>
  <c r="M350" i="23"/>
  <c r="O67" i="23"/>
  <c r="M370" i="23"/>
  <c r="M366" i="23"/>
  <c r="O366" i="23"/>
  <c r="O73" i="23"/>
  <c r="O362" i="23"/>
  <c r="O370" i="23"/>
  <c r="V383" i="23"/>
  <c r="V114" i="23"/>
  <c r="R294" i="23"/>
  <c r="P294" i="23"/>
  <c r="T294" i="23"/>
  <c r="Q294" i="23"/>
  <c r="U294" i="23"/>
  <c r="S294" i="23"/>
  <c r="V262" i="23"/>
  <c r="O367" i="23"/>
  <c r="Q221" i="23"/>
  <c r="P221" i="23"/>
  <c r="U221" i="23"/>
  <c r="T221" i="23"/>
  <c r="S221" i="23"/>
  <c r="R221" i="23"/>
  <c r="U100" i="23"/>
  <c r="S100" i="23"/>
  <c r="R100" i="23"/>
  <c r="P100" i="23"/>
  <c r="T100" i="23"/>
  <c r="Q100" i="23"/>
  <c r="U283" i="23"/>
  <c r="S283" i="23"/>
  <c r="P283" i="23"/>
  <c r="R283" i="23"/>
  <c r="T283" i="23"/>
  <c r="Q283" i="23"/>
  <c r="S213" i="23"/>
  <c r="U213" i="23"/>
  <c r="T213" i="23"/>
  <c r="P213" i="23"/>
  <c r="Q213" i="23"/>
  <c r="R213" i="23"/>
  <c r="S219" i="23"/>
  <c r="Q219" i="23"/>
  <c r="U219" i="23"/>
  <c r="T219" i="23"/>
  <c r="R219" i="23"/>
  <c r="P219" i="23"/>
  <c r="U153" i="23"/>
  <c r="S153" i="23"/>
  <c r="P153" i="23"/>
  <c r="T153" i="23"/>
  <c r="R153" i="23"/>
  <c r="Q153" i="23"/>
  <c r="S321" i="23"/>
  <c r="P321" i="23"/>
  <c r="U321" i="23"/>
  <c r="Q321" i="23"/>
  <c r="T321" i="23"/>
  <c r="R321" i="23"/>
  <c r="W177" i="23"/>
  <c r="W190" i="23"/>
  <c r="U168" i="23"/>
  <c r="T168" i="23"/>
  <c r="R168" i="23"/>
  <c r="S168" i="23"/>
  <c r="P168" i="23"/>
  <c r="Q168" i="23"/>
  <c r="U384" i="23"/>
  <c r="P384" i="23"/>
  <c r="S384" i="23"/>
  <c r="T384" i="23"/>
  <c r="R384" i="23"/>
  <c r="Q384" i="23"/>
  <c r="Q290" i="23"/>
  <c r="U290" i="23"/>
  <c r="P290" i="23"/>
  <c r="T290" i="23"/>
  <c r="R290" i="23"/>
  <c r="S290" i="23"/>
  <c r="U289" i="23"/>
  <c r="R289" i="23"/>
  <c r="T289" i="23"/>
  <c r="S289" i="23"/>
  <c r="P289" i="23"/>
  <c r="Q289" i="23"/>
  <c r="S315" i="23"/>
  <c r="R315" i="23"/>
  <c r="P315" i="23"/>
  <c r="U315" i="23"/>
  <c r="T315" i="23"/>
  <c r="Q315" i="23"/>
  <c r="S207" i="23"/>
  <c r="Q207" i="23"/>
  <c r="U207" i="23"/>
  <c r="R207" i="23"/>
  <c r="T207" i="23"/>
  <c r="P207" i="23"/>
  <c r="U134" i="23"/>
  <c r="Q134" i="23"/>
  <c r="P134" i="23"/>
  <c r="R134" i="23"/>
  <c r="S134" i="23"/>
  <c r="T134" i="23"/>
  <c r="U324" i="23"/>
  <c r="P324" i="23"/>
  <c r="T324" i="23"/>
  <c r="S324" i="23"/>
  <c r="R324" i="23"/>
  <c r="Q324" i="23"/>
  <c r="Q132" i="23"/>
  <c r="S132" i="23"/>
  <c r="P132" i="23"/>
  <c r="T132" i="23"/>
  <c r="R132" i="23"/>
  <c r="U132" i="23"/>
  <c r="W442" i="23"/>
  <c r="O347" i="23"/>
  <c r="Q276" i="23"/>
  <c r="R276" i="23"/>
  <c r="U276" i="23"/>
  <c r="T276" i="23"/>
  <c r="P276" i="23"/>
  <c r="S276" i="23"/>
  <c r="U254" i="23"/>
  <c r="P254" i="23"/>
  <c r="T254" i="23"/>
  <c r="S254" i="23"/>
  <c r="R254" i="23"/>
  <c r="Q254" i="23"/>
  <c r="U250" i="23"/>
  <c r="T250" i="23"/>
  <c r="S250" i="23"/>
  <c r="R250" i="23"/>
  <c r="P250" i="23"/>
  <c r="Q250" i="23"/>
  <c r="R427" i="23"/>
  <c r="P427" i="23"/>
  <c r="Q427" i="23"/>
  <c r="S427" i="23"/>
  <c r="U427" i="23"/>
  <c r="T427" i="23"/>
  <c r="U327" i="23"/>
  <c r="Q327" i="23"/>
  <c r="T327" i="23"/>
  <c r="P327" i="23"/>
  <c r="R327" i="23"/>
  <c r="S327" i="23"/>
  <c r="U328" i="23"/>
  <c r="P328" i="23"/>
  <c r="T328" i="23"/>
  <c r="S328" i="23"/>
  <c r="R328" i="23"/>
  <c r="Q328" i="23"/>
  <c r="O68" i="23"/>
  <c r="W261" i="23"/>
  <c r="U332" i="23"/>
  <c r="P332" i="23"/>
  <c r="T332" i="23"/>
  <c r="S332" i="23"/>
  <c r="R332" i="23"/>
  <c r="Q332" i="23"/>
  <c r="U441" i="23"/>
  <c r="Q441" i="23"/>
  <c r="T441" i="23"/>
  <c r="P441" i="23"/>
  <c r="S441" i="23"/>
  <c r="R441" i="23"/>
  <c r="U318" i="23"/>
  <c r="S318" i="23"/>
  <c r="R318" i="23"/>
  <c r="P318" i="23"/>
  <c r="T318" i="23"/>
  <c r="Q318" i="23"/>
  <c r="S319" i="23"/>
  <c r="Q319" i="23"/>
  <c r="R319" i="23"/>
  <c r="P319" i="23"/>
  <c r="U319" i="23"/>
  <c r="T319" i="23"/>
  <c r="U287" i="23"/>
  <c r="S287" i="23"/>
  <c r="P287" i="23"/>
  <c r="T287" i="23"/>
  <c r="R287" i="23"/>
  <c r="Q287" i="23"/>
  <c r="M101" i="23"/>
  <c r="U216" i="23"/>
  <c r="P216" i="23"/>
  <c r="T216" i="23"/>
  <c r="S216" i="23"/>
  <c r="R216" i="23"/>
  <c r="Q216" i="23"/>
  <c r="L179" i="23"/>
  <c r="L98" i="23"/>
  <c r="L184" i="23"/>
  <c r="L173" i="23"/>
  <c r="AA191" i="23"/>
  <c r="R18" i="8" s="1"/>
  <c r="L175" i="23"/>
  <c r="L106" i="23"/>
  <c r="L104" i="23"/>
  <c r="L185" i="23"/>
  <c r="L117" i="23"/>
  <c r="L178" i="23"/>
  <c r="L425" i="23"/>
  <c r="L116" i="23"/>
  <c r="AA119" i="23"/>
  <c r="R16" i="8" s="1"/>
  <c r="L170" i="23"/>
  <c r="L172" i="23"/>
  <c r="L327" i="23"/>
  <c r="L108" i="23"/>
  <c r="L387" i="23"/>
  <c r="L105" i="23"/>
  <c r="L406" i="23"/>
  <c r="L324" i="23"/>
  <c r="L112" i="23"/>
  <c r="L399" i="23"/>
  <c r="L442" i="23"/>
  <c r="L319" i="23"/>
  <c r="L388" i="23"/>
  <c r="AA335" i="23"/>
  <c r="R22" i="8" s="1"/>
  <c r="L395" i="23"/>
  <c r="L392" i="23"/>
  <c r="L323" i="23"/>
  <c r="L424" i="23"/>
  <c r="L321" i="23"/>
  <c r="L311" i="23"/>
  <c r="L328" i="23"/>
  <c r="L281" i="23"/>
  <c r="L254" i="23"/>
  <c r="L325" i="23"/>
  <c r="L435" i="23"/>
  <c r="AA443" i="23"/>
  <c r="R25" i="8" s="1"/>
  <c r="L433" i="23"/>
  <c r="L431" i="23"/>
  <c r="L437" i="23"/>
  <c r="L426" i="23"/>
  <c r="L423" i="23"/>
  <c r="L429" i="23"/>
  <c r="L436" i="23"/>
  <c r="L318" i="23"/>
  <c r="L434" i="23"/>
  <c r="L440" i="23"/>
  <c r="L419" i="23"/>
  <c r="L430" i="23"/>
  <c r="L428" i="23"/>
  <c r="L421" i="23"/>
  <c r="L427" i="23"/>
  <c r="L439" i="23"/>
  <c r="L438" i="23"/>
  <c r="L420" i="23"/>
  <c r="AA407" i="23"/>
  <c r="R24" i="8" s="1"/>
  <c r="L317" i="23"/>
  <c r="L326" i="23"/>
  <c r="AA67" i="23"/>
  <c r="AA71" i="23"/>
  <c r="AA70" i="23"/>
  <c r="AA73" i="23"/>
  <c r="AA69" i="23"/>
  <c r="AA68" i="23"/>
  <c r="L211" i="23"/>
  <c r="AA349" i="23"/>
  <c r="L206" i="23"/>
  <c r="L209" i="23"/>
  <c r="AA74" i="23"/>
  <c r="AA368" i="23"/>
  <c r="AA78" i="23"/>
  <c r="AA62" i="23"/>
  <c r="AA227" i="23"/>
  <c r="R19" i="8" s="1"/>
  <c r="AA352" i="23"/>
  <c r="AA66" i="23"/>
  <c r="AA64" i="23"/>
  <c r="L208" i="23"/>
  <c r="AA76" i="23"/>
  <c r="L215" i="23"/>
  <c r="L205" i="23"/>
  <c r="D371" i="23"/>
  <c r="AA81" i="23"/>
  <c r="L222" i="23"/>
  <c r="AA364" i="23"/>
  <c r="AA354" i="23"/>
  <c r="AA357" i="23"/>
  <c r="AA82" i="23"/>
  <c r="L219" i="23"/>
  <c r="D83" i="23"/>
  <c r="AA363" i="23"/>
  <c r="AA77" i="23"/>
  <c r="L221" i="23"/>
  <c r="AA358" i="23"/>
  <c r="AA79" i="23"/>
  <c r="AA65" i="23"/>
  <c r="L223" i="23"/>
  <c r="L216" i="23"/>
  <c r="AA369" i="23"/>
  <c r="AA367" i="23"/>
  <c r="AA366" i="23"/>
  <c r="AA359" i="23"/>
  <c r="AA61" i="23"/>
  <c r="AA63" i="23"/>
  <c r="L224" i="23"/>
  <c r="L213" i="23"/>
  <c r="L218" i="23"/>
  <c r="AA356" i="23"/>
  <c r="AA348" i="23"/>
  <c r="L204" i="23"/>
  <c r="AA72" i="23"/>
  <c r="AA351" i="23"/>
  <c r="L210" i="23"/>
  <c r="AA370" i="23"/>
  <c r="AA75" i="23"/>
  <c r="L212" i="23"/>
  <c r="L322" i="23"/>
  <c r="AA347" i="23"/>
  <c r="F371" i="23"/>
  <c r="AA355" i="23"/>
  <c r="AA60" i="23"/>
  <c r="L217" i="23"/>
  <c r="AA361" i="23"/>
  <c r="AA59" i="23"/>
  <c r="F83" i="23"/>
  <c r="AA360" i="23"/>
  <c r="L226" i="23"/>
  <c r="L203" i="23"/>
  <c r="AA362" i="23"/>
  <c r="AA350" i="23"/>
  <c r="L225" i="23"/>
  <c r="L214" i="23"/>
  <c r="AA365" i="23"/>
  <c r="AA80" i="23"/>
  <c r="L220" i="23"/>
  <c r="AA353" i="23"/>
  <c r="L207" i="23"/>
  <c r="L140" i="23"/>
  <c r="L41" i="23"/>
  <c r="L27" i="23"/>
  <c r="L146" i="23"/>
  <c r="L26" i="23"/>
  <c r="AA155" i="23"/>
  <c r="R17" i="8" s="1"/>
  <c r="L135" i="23"/>
  <c r="L30" i="23"/>
  <c r="L24" i="23"/>
  <c r="L139" i="23"/>
  <c r="L145" i="23"/>
  <c r="L35" i="23"/>
  <c r="L148" i="23"/>
  <c r="L42" i="23"/>
  <c r="AA47" i="23"/>
  <c r="R14" i="8" s="1"/>
  <c r="L132" i="23"/>
  <c r="L31" i="23"/>
  <c r="L147" i="23"/>
  <c r="L134" i="23"/>
  <c r="L46" i="23"/>
  <c r="L25" i="23"/>
  <c r="L142" i="23"/>
  <c r="L154" i="23"/>
  <c r="L38" i="23"/>
  <c r="L33" i="23"/>
  <c r="L40" i="23"/>
  <c r="L136" i="23"/>
  <c r="L131" i="23"/>
  <c r="L151" i="23"/>
  <c r="L32" i="23"/>
  <c r="L137" i="23"/>
  <c r="L133" i="23"/>
  <c r="L138" i="23"/>
  <c r="L34" i="23"/>
  <c r="L152" i="23"/>
  <c r="L141" i="23"/>
  <c r="L144" i="23"/>
  <c r="L45" i="23"/>
  <c r="L29" i="23"/>
  <c r="L23" i="23"/>
  <c r="L36" i="23"/>
  <c r="L149" i="23"/>
  <c r="L150" i="23"/>
  <c r="L28" i="23"/>
  <c r="L44" i="23"/>
  <c r="L153" i="23"/>
  <c r="L43" i="23"/>
  <c r="L143" i="23"/>
  <c r="L39" i="23"/>
  <c r="L37" i="23"/>
  <c r="L109" i="23"/>
  <c r="L102" i="23"/>
  <c r="L107" i="23"/>
  <c r="W23" i="23" l="1"/>
  <c r="V34" i="23"/>
  <c r="V25" i="23"/>
  <c r="X25" i="23" s="1"/>
  <c r="AC25" i="23" s="1"/>
  <c r="V29" i="23"/>
  <c r="W39" i="23"/>
  <c r="V23" i="23"/>
  <c r="W24" i="23"/>
  <c r="V32" i="23"/>
  <c r="W33" i="23"/>
  <c r="V33" i="23"/>
  <c r="V36" i="23"/>
  <c r="W25" i="23"/>
  <c r="W35" i="23"/>
  <c r="V35" i="23"/>
  <c r="V37" i="23"/>
  <c r="V24" i="23"/>
  <c r="W36" i="23"/>
  <c r="W31" i="23"/>
  <c r="V31" i="23"/>
  <c r="V26" i="23"/>
  <c r="W28" i="23"/>
  <c r="V27" i="23"/>
  <c r="Y27" i="23" s="1"/>
  <c r="W34" i="23"/>
  <c r="W26" i="23"/>
  <c r="V38" i="23"/>
  <c r="W38" i="23"/>
  <c r="V30" i="23"/>
  <c r="W30" i="23"/>
  <c r="W29" i="23"/>
  <c r="W37" i="23"/>
  <c r="V39" i="23"/>
  <c r="W32" i="23"/>
  <c r="V28" i="23"/>
  <c r="W27" i="23"/>
  <c r="W239" i="23"/>
  <c r="T187" i="23"/>
  <c r="P187" i="23"/>
  <c r="S187" i="23"/>
  <c r="U187" i="23"/>
  <c r="R187" i="23"/>
  <c r="S260" i="23"/>
  <c r="R260" i="23"/>
  <c r="U260" i="23"/>
  <c r="P260" i="23"/>
  <c r="T260" i="23"/>
  <c r="Q260" i="23"/>
  <c r="AC442" i="23"/>
  <c r="V239" i="23"/>
  <c r="X239" i="23" s="1"/>
  <c r="AC239" i="23" s="1"/>
  <c r="R259" i="23"/>
  <c r="U259" i="23"/>
  <c r="Q259" i="23"/>
  <c r="T259" i="23"/>
  <c r="P259" i="23"/>
  <c r="S259" i="23"/>
  <c r="AC98" i="23"/>
  <c r="T186" i="23"/>
  <c r="V331" i="23"/>
  <c r="X331" i="23" s="1"/>
  <c r="AC331" i="23" s="1"/>
  <c r="S186" i="23"/>
  <c r="R186" i="23"/>
  <c r="U186" i="23"/>
  <c r="Q186" i="23"/>
  <c r="V334" i="23"/>
  <c r="X334" i="23" s="1"/>
  <c r="AC334" i="23" s="1"/>
  <c r="W312" i="23"/>
  <c r="W331" i="23"/>
  <c r="V312" i="23"/>
  <c r="X312" i="23" s="1"/>
  <c r="AC312" i="23" s="1"/>
  <c r="W334" i="23"/>
  <c r="W297" i="23"/>
  <c r="V297" i="23"/>
  <c r="W388" i="23"/>
  <c r="U188" i="23"/>
  <c r="T188" i="23"/>
  <c r="W243" i="23"/>
  <c r="Y243" i="23" s="1"/>
  <c r="P188" i="23"/>
  <c r="Q188" i="23"/>
  <c r="S188" i="23"/>
  <c r="R296" i="23"/>
  <c r="Q296" i="23"/>
  <c r="P296" i="23"/>
  <c r="U296" i="23"/>
  <c r="S296" i="23"/>
  <c r="T296" i="23"/>
  <c r="Q313" i="23"/>
  <c r="P313" i="23"/>
  <c r="U313" i="23"/>
  <c r="R313" i="23"/>
  <c r="S313" i="23"/>
  <c r="T313" i="23"/>
  <c r="Q169" i="23"/>
  <c r="S169" i="23"/>
  <c r="T169" i="23"/>
  <c r="U169" i="23"/>
  <c r="P169" i="23"/>
  <c r="R169" i="23"/>
  <c r="G371" i="23"/>
  <c r="G83" i="23"/>
  <c r="V390" i="23"/>
  <c r="X390" i="23" s="1"/>
  <c r="AC390" i="23" s="1"/>
  <c r="W398" i="23"/>
  <c r="W181" i="23"/>
  <c r="R394" i="23"/>
  <c r="S292" i="23"/>
  <c r="Q247" i="23"/>
  <c r="W180" i="23"/>
  <c r="V180" i="23"/>
  <c r="X180" i="23" s="1"/>
  <c r="AC180" i="23" s="1"/>
  <c r="V388" i="23"/>
  <c r="X388" i="23" s="1"/>
  <c r="V398" i="23"/>
  <c r="Y398" i="23" s="1"/>
  <c r="V396" i="23"/>
  <c r="X396" i="23" s="1"/>
  <c r="W397" i="23"/>
  <c r="V397" i="23"/>
  <c r="X397" i="23" s="1"/>
  <c r="AC397" i="23" s="1"/>
  <c r="W396" i="23"/>
  <c r="W390" i="23"/>
  <c r="V181" i="23"/>
  <c r="X181" i="23" s="1"/>
  <c r="AC181" i="23" s="1"/>
  <c r="Y116" i="23"/>
  <c r="Q183" i="23"/>
  <c r="R183" i="23"/>
  <c r="P183" i="23"/>
  <c r="U183" i="23"/>
  <c r="T183" i="23"/>
  <c r="S183" i="23"/>
  <c r="S247" i="23"/>
  <c r="U244" i="23"/>
  <c r="Y249" i="23"/>
  <c r="W41" i="23"/>
  <c r="V171" i="23"/>
  <c r="X171" i="23" s="1"/>
  <c r="AC171" i="23" s="1"/>
  <c r="P400" i="23"/>
  <c r="R286" i="23"/>
  <c r="R246" i="23"/>
  <c r="P320" i="23"/>
  <c r="U253" i="23"/>
  <c r="Q282" i="23"/>
  <c r="Q394" i="23"/>
  <c r="T286" i="23"/>
  <c r="P394" i="23"/>
  <c r="Q286" i="23"/>
  <c r="V172" i="23"/>
  <c r="X172" i="23" s="1"/>
  <c r="AC172" i="23" s="1"/>
  <c r="W392" i="23"/>
  <c r="V41" i="23"/>
  <c r="W45" i="23"/>
  <c r="W426" i="23"/>
  <c r="V425" i="23"/>
  <c r="X425" i="23" s="1"/>
  <c r="V395" i="23"/>
  <c r="X395" i="23" s="1"/>
  <c r="Y404" i="23"/>
  <c r="S282" i="23"/>
  <c r="Q246" i="23"/>
  <c r="Y113" i="23"/>
  <c r="W43" i="23"/>
  <c r="V45" i="23"/>
  <c r="X45" i="23" s="1"/>
  <c r="AC45" i="23" s="1"/>
  <c r="S253" i="23"/>
  <c r="Q292" i="23"/>
  <c r="Y96" i="23"/>
  <c r="U389" i="23"/>
  <c r="R253" i="23"/>
  <c r="T282" i="23"/>
  <c r="R292" i="23"/>
  <c r="W435" i="23"/>
  <c r="V43" i="23"/>
  <c r="Q400" i="23"/>
  <c r="R400" i="23"/>
  <c r="X96" i="23"/>
  <c r="AC96" i="23" s="1"/>
  <c r="W399" i="23"/>
  <c r="S246" i="23"/>
  <c r="S400" i="23"/>
  <c r="U400" i="23"/>
  <c r="Y240" i="23"/>
  <c r="P393" i="23"/>
  <c r="S394" i="23"/>
  <c r="U394" i="23"/>
  <c r="P286" i="23"/>
  <c r="W172" i="23"/>
  <c r="W429" i="23"/>
  <c r="W431" i="23"/>
  <c r="S393" i="23"/>
  <c r="W425" i="23"/>
  <c r="Y97" i="23"/>
  <c r="T245" i="23"/>
  <c r="S244" i="23"/>
  <c r="S286" i="23"/>
  <c r="W173" i="23"/>
  <c r="R320" i="23"/>
  <c r="Y118" i="23"/>
  <c r="W185" i="23"/>
  <c r="U247" i="23"/>
  <c r="Q320" i="23"/>
  <c r="S320" i="23"/>
  <c r="P244" i="23"/>
  <c r="R293" i="23"/>
  <c r="V173" i="23"/>
  <c r="X173" i="23" s="1"/>
  <c r="AC173" i="23" s="1"/>
  <c r="W176" i="23"/>
  <c r="W179" i="23"/>
  <c r="V435" i="23"/>
  <c r="X29" i="23"/>
  <c r="AC29" i="23" s="1"/>
  <c r="N5" i="23" s="1"/>
  <c r="H53" i="30" s="1"/>
  <c r="T247" i="23"/>
  <c r="P247" i="23"/>
  <c r="T244" i="23"/>
  <c r="W428" i="23"/>
  <c r="V185" i="23"/>
  <c r="X185" i="23" s="1"/>
  <c r="AC185" i="23" s="1"/>
  <c r="W171" i="23"/>
  <c r="T320" i="23"/>
  <c r="Q244" i="23"/>
  <c r="U280" i="23"/>
  <c r="U293" i="23"/>
  <c r="Y242" i="23"/>
  <c r="Z242" i="23" s="1"/>
  <c r="AB242" i="23" s="1"/>
  <c r="Y383" i="23"/>
  <c r="T280" i="23"/>
  <c r="Q389" i="23"/>
  <c r="W140" i="23"/>
  <c r="Y406" i="23"/>
  <c r="T246" i="23"/>
  <c r="U246" i="23"/>
  <c r="Y114" i="23"/>
  <c r="V154" i="23"/>
  <c r="X154" i="23" s="1"/>
  <c r="AC154" i="23" s="1"/>
  <c r="P253" i="23"/>
  <c r="U393" i="23"/>
  <c r="T393" i="23"/>
  <c r="P282" i="23"/>
  <c r="R280" i="23"/>
  <c r="S280" i="23"/>
  <c r="S293" i="23"/>
  <c r="X406" i="23"/>
  <c r="AC406" i="23" s="1"/>
  <c r="T292" i="23"/>
  <c r="P389" i="23"/>
  <c r="R389" i="23"/>
  <c r="Y170" i="23"/>
  <c r="T293" i="23"/>
  <c r="S389" i="23"/>
  <c r="W139" i="23"/>
  <c r="W395" i="23"/>
  <c r="L263" i="23"/>
  <c r="Y262" i="23"/>
  <c r="T253" i="23"/>
  <c r="Q393" i="23"/>
  <c r="R282" i="23"/>
  <c r="P280" i="23"/>
  <c r="X404" i="23"/>
  <c r="AC404" i="23" s="1"/>
  <c r="Q293" i="23"/>
  <c r="U292" i="23"/>
  <c r="V176" i="23"/>
  <c r="X176" i="23" s="1"/>
  <c r="W184" i="23"/>
  <c r="V179" i="23"/>
  <c r="X179" i="23" s="1"/>
  <c r="W106" i="23"/>
  <c r="W147" i="23"/>
  <c r="Y258" i="23"/>
  <c r="W438" i="23"/>
  <c r="Y177" i="23"/>
  <c r="V140" i="23"/>
  <c r="V105" i="23"/>
  <c r="X105" i="23" s="1"/>
  <c r="AC105" i="23" s="1"/>
  <c r="W145" i="23"/>
  <c r="W149" i="23"/>
  <c r="W112" i="23"/>
  <c r="W137" i="23"/>
  <c r="X261" i="23"/>
  <c r="AC261" i="23" s="1"/>
  <c r="Y261" i="23"/>
  <c r="X386" i="23"/>
  <c r="AC386" i="23" s="1"/>
  <c r="Y386" i="23"/>
  <c r="X95" i="23"/>
  <c r="AC95" i="23" s="1"/>
  <c r="Y95" i="23"/>
  <c r="Y98" i="23"/>
  <c r="Z98" i="23" s="1"/>
  <c r="AB98" i="23" s="1"/>
  <c r="Y190" i="23"/>
  <c r="Z190" i="23" s="1"/>
  <c r="AB190" i="23" s="1"/>
  <c r="Y442" i="23"/>
  <c r="Z442" i="23" s="1"/>
  <c r="AB442" i="23" s="1"/>
  <c r="X385" i="23"/>
  <c r="AC385" i="23" s="1"/>
  <c r="Y385" i="23"/>
  <c r="Y117" i="23"/>
  <c r="X241" i="23"/>
  <c r="AC241" i="23" s="1"/>
  <c r="Y241" i="23"/>
  <c r="X243" i="23"/>
  <c r="AC243" i="23" s="1"/>
  <c r="X387" i="23"/>
  <c r="AC387" i="23" s="1"/>
  <c r="Y387" i="23"/>
  <c r="L299" i="23"/>
  <c r="W175" i="23"/>
  <c r="V175" i="23"/>
  <c r="X175" i="23" s="1"/>
  <c r="V178" i="23"/>
  <c r="X178" i="23" s="1"/>
  <c r="V426" i="23"/>
  <c r="V399" i="23"/>
  <c r="W314" i="23"/>
  <c r="W281" i="23"/>
  <c r="U245" i="23"/>
  <c r="S245" i="23"/>
  <c r="Q245" i="23"/>
  <c r="P245" i="23"/>
  <c r="W203" i="23"/>
  <c r="W251" i="23"/>
  <c r="V189" i="23"/>
  <c r="X189" i="23" s="1"/>
  <c r="AC189" i="23" s="1"/>
  <c r="V133" i="23"/>
  <c r="X133" i="23" s="1"/>
  <c r="AC133" i="23" s="1"/>
  <c r="V208" i="23"/>
  <c r="X208" i="23" s="1"/>
  <c r="AC208" i="23" s="1"/>
  <c r="V285" i="23"/>
  <c r="X285" i="23" s="1"/>
  <c r="AC285" i="23" s="1"/>
  <c r="V433" i="23"/>
  <c r="X433" i="23" s="1"/>
  <c r="AC433" i="23" s="1"/>
  <c r="V99" i="23"/>
  <c r="X99" i="23" s="1"/>
  <c r="AC99" i="23" s="1"/>
  <c r="W284" i="23"/>
  <c r="W318" i="23"/>
  <c r="W220" i="23"/>
  <c r="V46" i="23"/>
  <c r="V222" i="23"/>
  <c r="X222" i="23" s="1"/>
  <c r="AC222" i="23" s="1"/>
  <c r="V316" i="23"/>
  <c r="V298" i="23"/>
  <c r="X298" i="23" s="1"/>
  <c r="AC298" i="23" s="1"/>
  <c r="V279" i="23"/>
  <c r="X279" i="23" s="1"/>
  <c r="AC279" i="23" s="1"/>
  <c r="W133" i="23"/>
  <c r="W252" i="23"/>
  <c r="V295" i="23"/>
  <c r="X295" i="23" s="1"/>
  <c r="AC295" i="23" s="1"/>
  <c r="W295" i="23"/>
  <c r="V44" i="23"/>
  <c r="W333" i="23"/>
  <c r="W401" i="23"/>
  <c r="W322" i="23"/>
  <c r="W316" i="23"/>
  <c r="W143" i="23"/>
  <c r="V136" i="23"/>
  <c r="X136" i="23" s="1"/>
  <c r="AC136" i="23" s="1"/>
  <c r="V107" i="23"/>
  <c r="V137" i="23"/>
  <c r="X137" i="23" s="1"/>
  <c r="AC137" i="23" s="1"/>
  <c r="W208" i="23"/>
  <c r="V430" i="23"/>
  <c r="X430" i="23" s="1"/>
  <c r="AC430" i="23" s="1"/>
  <c r="W430" i="23"/>
  <c r="V218" i="23"/>
  <c r="X218" i="23" s="1"/>
  <c r="AC218" i="23" s="1"/>
  <c r="V403" i="23"/>
  <c r="V281" i="23"/>
  <c r="X281" i="23" s="1"/>
  <c r="W212" i="23"/>
  <c r="V138" i="23"/>
  <c r="X138" i="23" s="1"/>
  <c r="AC138" i="23" s="1"/>
  <c r="V149" i="23"/>
  <c r="W109" i="23"/>
  <c r="T182" i="23"/>
  <c r="U182" i="23"/>
  <c r="R182" i="23"/>
  <c r="P182" i="23"/>
  <c r="Q182" i="23"/>
  <c r="S182" i="23"/>
  <c r="V392" i="23"/>
  <c r="U432" i="23"/>
  <c r="S432" i="23"/>
  <c r="R432" i="23"/>
  <c r="Q432" i="23"/>
  <c r="P432" i="23"/>
  <c r="T432" i="23"/>
  <c r="W216" i="23"/>
  <c r="V287" i="23"/>
  <c r="W332" i="23"/>
  <c r="W328" i="23"/>
  <c r="W327" i="23"/>
  <c r="W254" i="23"/>
  <c r="W289" i="23"/>
  <c r="V314" i="23"/>
  <c r="X314" i="23" s="1"/>
  <c r="AC314" i="23" s="1"/>
  <c r="V401" i="23"/>
  <c r="V428" i="23"/>
  <c r="V429" i="23"/>
  <c r="W441" i="23"/>
  <c r="V290" i="23"/>
  <c r="V42" i="23"/>
  <c r="W437" i="23"/>
  <c r="V248" i="23"/>
  <c r="X248" i="23" s="1"/>
  <c r="AC248" i="23" s="1"/>
  <c r="V329" i="23"/>
  <c r="X329" i="23" s="1"/>
  <c r="AC329" i="23" s="1"/>
  <c r="V220" i="23"/>
  <c r="V151" i="23"/>
  <c r="X151" i="23" s="1"/>
  <c r="AC151" i="23" s="1"/>
  <c r="V291" i="23"/>
  <c r="X291" i="23" s="1"/>
  <c r="AC291" i="23" s="1"/>
  <c r="W291" i="23"/>
  <c r="W167" i="23"/>
  <c r="V214" i="23"/>
  <c r="X214" i="23" s="1"/>
  <c r="AC214" i="23" s="1"/>
  <c r="W210" i="23"/>
  <c r="W257" i="23"/>
  <c r="V203" i="23"/>
  <c r="W218" i="23"/>
  <c r="V212" i="23"/>
  <c r="V215" i="23"/>
  <c r="X215" i="23" s="1"/>
  <c r="AC215" i="23" s="1"/>
  <c r="W325" i="23"/>
  <c r="V278" i="23"/>
  <c r="W105" i="23"/>
  <c r="V104" i="23"/>
  <c r="X104" i="23" s="1"/>
  <c r="V142" i="23"/>
  <c r="X142" i="23" s="1"/>
  <c r="AC142" i="23" s="1"/>
  <c r="V143" i="23"/>
  <c r="W138" i="23"/>
  <c r="W107" i="23"/>
  <c r="V109" i="23"/>
  <c r="V112" i="23"/>
  <c r="T174" i="23"/>
  <c r="U174" i="23"/>
  <c r="R174" i="23"/>
  <c r="P174" i="23"/>
  <c r="Q174" i="23"/>
  <c r="S174" i="23"/>
  <c r="V431" i="23"/>
  <c r="Q391" i="23"/>
  <c r="S391" i="23"/>
  <c r="T391" i="23"/>
  <c r="R391" i="23"/>
  <c r="U391" i="23"/>
  <c r="P391" i="23"/>
  <c r="W319" i="23"/>
  <c r="V318" i="23"/>
  <c r="X318" i="23" s="1"/>
  <c r="AC318" i="23" s="1"/>
  <c r="V441" i="23"/>
  <c r="V332" i="23"/>
  <c r="V328" i="23"/>
  <c r="V327" i="23"/>
  <c r="X327" i="23" s="1"/>
  <c r="V427" i="23"/>
  <c r="X427" i="23" s="1"/>
  <c r="AC427" i="23" s="1"/>
  <c r="V254" i="23"/>
  <c r="X254" i="23" s="1"/>
  <c r="AC254" i="23" s="1"/>
  <c r="W276" i="23"/>
  <c r="V324" i="23"/>
  <c r="X324" i="23" s="1"/>
  <c r="V134" i="23"/>
  <c r="X134" i="23" s="1"/>
  <c r="AC134" i="23" s="1"/>
  <c r="V207" i="23"/>
  <c r="X207" i="23" s="1"/>
  <c r="AC207" i="23" s="1"/>
  <c r="V289" i="23"/>
  <c r="X289" i="23" s="1"/>
  <c r="AC289" i="23" s="1"/>
  <c r="V384" i="23"/>
  <c r="X384" i="23" s="1"/>
  <c r="AC384" i="23" s="1"/>
  <c r="V168" i="23"/>
  <c r="X168" i="23" s="1"/>
  <c r="AC168" i="23" s="1"/>
  <c r="V213" i="23"/>
  <c r="X213" i="23" s="1"/>
  <c r="AC213" i="23" s="1"/>
  <c r="W213" i="23"/>
  <c r="V211" i="23"/>
  <c r="X211" i="23" s="1"/>
  <c r="AC211" i="23" s="1"/>
  <c r="W275" i="23"/>
  <c r="W204" i="23"/>
  <c r="W150" i="23"/>
  <c r="V436" i="23"/>
  <c r="X436" i="23" s="1"/>
  <c r="V311" i="23"/>
  <c r="X311" i="23" s="1"/>
  <c r="AC311" i="23" s="1"/>
  <c r="V106" i="23"/>
  <c r="V148" i="23"/>
  <c r="X148" i="23" s="1"/>
  <c r="W144" i="23"/>
  <c r="V184" i="23"/>
  <c r="W178" i="23"/>
  <c r="P69" i="23"/>
  <c r="R69" i="23"/>
  <c r="Q69" i="23"/>
  <c r="T69" i="23"/>
  <c r="U69" i="23"/>
  <c r="S69" i="23"/>
  <c r="U70" i="23"/>
  <c r="P70" i="23"/>
  <c r="S70" i="23"/>
  <c r="T70" i="23"/>
  <c r="R70" i="23"/>
  <c r="Q70" i="23"/>
  <c r="T67" i="23"/>
  <c r="S67" i="23"/>
  <c r="R67" i="23"/>
  <c r="Q67" i="23"/>
  <c r="P67" i="23"/>
  <c r="U67" i="23"/>
  <c r="R68" i="23"/>
  <c r="Q68" i="23"/>
  <c r="P68" i="23"/>
  <c r="S68" i="23"/>
  <c r="T68" i="23"/>
  <c r="U68" i="23"/>
  <c r="Q72" i="23"/>
  <c r="R72" i="23"/>
  <c r="T72" i="23"/>
  <c r="S72" i="23"/>
  <c r="P72" i="23"/>
  <c r="U72" i="23"/>
  <c r="U74" i="23"/>
  <c r="R74" i="23"/>
  <c r="T74" i="23"/>
  <c r="P74" i="23"/>
  <c r="S74" i="23"/>
  <c r="Q74" i="23"/>
  <c r="P73" i="23"/>
  <c r="U73" i="23"/>
  <c r="R73" i="23"/>
  <c r="T73" i="23"/>
  <c r="S73" i="23"/>
  <c r="Q73" i="23"/>
  <c r="T71" i="23"/>
  <c r="R71" i="23"/>
  <c r="S71" i="23"/>
  <c r="U71" i="23"/>
  <c r="Q71" i="23"/>
  <c r="P71" i="23"/>
  <c r="U78" i="23"/>
  <c r="S78" i="23"/>
  <c r="P78" i="23"/>
  <c r="T78" i="23"/>
  <c r="R78" i="23"/>
  <c r="Q78" i="23"/>
  <c r="V437" i="23"/>
  <c r="S357" i="23"/>
  <c r="Q357" i="23"/>
  <c r="P357" i="23"/>
  <c r="U357" i="23"/>
  <c r="R357" i="23"/>
  <c r="T357" i="23"/>
  <c r="U364" i="23"/>
  <c r="T364" i="23"/>
  <c r="R364" i="23"/>
  <c r="S364" i="23"/>
  <c r="P364" i="23"/>
  <c r="Q364" i="23"/>
  <c r="S349" i="23"/>
  <c r="U349" i="23"/>
  <c r="Q349" i="23"/>
  <c r="P349" i="23"/>
  <c r="T349" i="23"/>
  <c r="R349" i="23"/>
  <c r="X113" i="23"/>
  <c r="AC113" i="23" s="1"/>
  <c r="T75" i="23"/>
  <c r="S75" i="23"/>
  <c r="R75" i="23"/>
  <c r="Q75" i="23"/>
  <c r="U75" i="23"/>
  <c r="P75" i="23"/>
  <c r="T365" i="23"/>
  <c r="Q365" i="23"/>
  <c r="P365" i="23"/>
  <c r="U365" i="23"/>
  <c r="S365" i="23"/>
  <c r="R365" i="23"/>
  <c r="Q64" i="23"/>
  <c r="R64" i="23"/>
  <c r="U64" i="23"/>
  <c r="S64" i="23"/>
  <c r="T64" i="23"/>
  <c r="P64" i="23"/>
  <c r="U80" i="23"/>
  <c r="S80" i="23"/>
  <c r="T80" i="23"/>
  <c r="P80" i="23"/>
  <c r="R80" i="23"/>
  <c r="Q80" i="23"/>
  <c r="P65" i="23"/>
  <c r="S65" i="23"/>
  <c r="T65" i="23"/>
  <c r="R65" i="23"/>
  <c r="U65" i="23"/>
  <c r="Q65" i="23"/>
  <c r="T347" i="23"/>
  <c r="U347" i="23"/>
  <c r="P347" i="23"/>
  <c r="S347" i="23"/>
  <c r="Q347" i="23"/>
  <c r="R347" i="23"/>
  <c r="W136" i="23"/>
  <c r="V321" i="23"/>
  <c r="S101" i="23"/>
  <c r="P101" i="23"/>
  <c r="T101" i="23"/>
  <c r="Q101" i="23"/>
  <c r="U101" i="23"/>
  <c r="R101" i="23"/>
  <c r="W250" i="23"/>
  <c r="V276" i="23"/>
  <c r="V132" i="23"/>
  <c r="W207" i="23"/>
  <c r="V315" i="23"/>
  <c r="W321" i="23"/>
  <c r="V219" i="23"/>
  <c r="V283" i="23"/>
  <c r="W283" i="23"/>
  <c r="V221" i="23"/>
  <c r="W294" i="23"/>
  <c r="V294" i="23"/>
  <c r="U370" i="23"/>
  <c r="R370" i="23"/>
  <c r="T370" i="23"/>
  <c r="S370" i="23"/>
  <c r="P370" i="23"/>
  <c r="Q370" i="23"/>
  <c r="V217" i="23"/>
  <c r="W217" i="23"/>
  <c r="W211" i="23"/>
  <c r="V440" i="23"/>
  <c r="W42" i="23"/>
  <c r="V252" i="23"/>
  <c r="V152" i="23"/>
  <c r="V204" i="23"/>
  <c r="W329" i="23"/>
  <c r="W226" i="23"/>
  <c r="W423" i="23"/>
  <c r="U360" i="23"/>
  <c r="P360" i="23"/>
  <c r="S360" i="23"/>
  <c r="R360" i="23"/>
  <c r="T360" i="23"/>
  <c r="Q360" i="23"/>
  <c r="U348" i="23"/>
  <c r="P348" i="23"/>
  <c r="T348" i="23"/>
  <c r="S348" i="23"/>
  <c r="R348" i="23"/>
  <c r="Q348" i="23"/>
  <c r="R61" i="23"/>
  <c r="T61" i="23"/>
  <c r="P61" i="23"/>
  <c r="Q61" i="23"/>
  <c r="S61" i="23"/>
  <c r="U61" i="23"/>
  <c r="U354" i="23"/>
  <c r="T354" i="23"/>
  <c r="R354" i="23"/>
  <c r="P354" i="23"/>
  <c r="S354" i="23"/>
  <c r="Q354" i="23"/>
  <c r="W330" i="23"/>
  <c r="V167" i="23"/>
  <c r="X170" i="23"/>
  <c r="AC170" i="23" s="1"/>
  <c r="W135" i="23"/>
  <c r="W255" i="23"/>
  <c r="W225" i="23"/>
  <c r="V251" i="23"/>
  <c r="W326" i="23"/>
  <c r="W285" i="23"/>
  <c r="V288" i="23"/>
  <c r="W433" i="23"/>
  <c r="W99" i="23"/>
  <c r="V284" i="23"/>
  <c r="U76" i="23"/>
  <c r="R76" i="23"/>
  <c r="Q76" i="23"/>
  <c r="T76" i="23"/>
  <c r="P76" i="23"/>
  <c r="S76" i="23"/>
  <c r="U352" i="23"/>
  <c r="T352" i="23"/>
  <c r="S352" i="23"/>
  <c r="R352" i="23"/>
  <c r="P352" i="23"/>
  <c r="Q352" i="23"/>
  <c r="W256" i="23"/>
  <c r="W115" i="23"/>
  <c r="W420" i="23"/>
  <c r="V424" i="23"/>
  <c r="W215" i="23"/>
  <c r="V325" i="23"/>
  <c r="W434" i="23"/>
  <c r="V277" i="23"/>
  <c r="W40" i="23"/>
  <c r="W44" i="23"/>
  <c r="W439" i="23"/>
  <c r="V333" i="23"/>
  <c r="W402" i="23"/>
  <c r="U358" i="23"/>
  <c r="S358" i="23"/>
  <c r="P358" i="23"/>
  <c r="T358" i="23"/>
  <c r="R358" i="23"/>
  <c r="Q358" i="23"/>
  <c r="U368" i="23"/>
  <c r="S368" i="23"/>
  <c r="P368" i="23"/>
  <c r="T368" i="23"/>
  <c r="R368" i="23"/>
  <c r="Q368" i="23"/>
  <c r="U356" i="23"/>
  <c r="R356" i="23"/>
  <c r="T356" i="23"/>
  <c r="S356" i="23"/>
  <c r="P356" i="23"/>
  <c r="Q356" i="23"/>
  <c r="V108" i="23"/>
  <c r="W108" i="23"/>
  <c r="V147" i="23"/>
  <c r="W148" i="23"/>
  <c r="V145" i="23"/>
  <c r="W146" i="23"/>
  <c r="V102" i="23"/>
  <c r="W102" i="23"/>
  <c r="W104" i="23"/>
  <c r="W287" i="23"/>
  <c r="V319" i="23"/>
  <c r="W427" i="23"/>
  <c r="V250" i="23"/>
  <c r="W132" i="23"/>
  <c r="W290" i="23"/>
  <c r="W168" i="23"/>
  <c r="W219" i="23"/>
  <c r="W221" i="23"/>
  <c r="X383" i="23"/>
  <c r="AC383" i="23" s="1"/>
  <c r="S353" i="23"/>
  <c r="P353" i="23"/>
  <c r="U353" i="23"/>
  <c r="Q353" i="23"/>
  <c r="T353" i="23"/>
  <c r="R353" i="23"/>
  <c r="U366" i="23"/>
  <c r="R366" i="23"/>
  <c r="T366" i="23"/>
  <c r="S366" i="23"/>
  <c r="P366" i="23"/>
  <c r="Q366" i="23"/>
  <c r="U350" i="23"/>
  <c r="R350" i="23"/>
  <c r="P350" i="23"/>
  <c r="T350" i="23"/>
  <c r="S350" i="23"/>
  <c r="Q350" i="23"/>
  <c r="U82" i="23"/>
  <c r="T82" i="23"/>
  <c r="R82" i="23"/>
  <c r="S82" i="23"/>
  <c r="P82" i="23"/>
  <c r="Q82" i="23"/>
  <c r="V275" i="23"/>
  <c r="X97" i="23"/>
  <c r="AC97" i="23" s="1"/>
  <c r="V322" i="23"/>
  <c r="X258" i="23"/>
  <c r="AC258" i="23" s="1"/>
  <c r="W152" i="23"/>
  <c r="X249" i="23"/>
  <c r="V150" i="23"/>
  <c r="V317" i="23"/>
  <c r="V423" i="23"/>
  <c r="W422" i="23"/>
  <c r="R81" i="23"/>
  <c r="P81" i="23"/>
  <c r="T81" i="23"/>
  <c r="Q81" i="23"/>
  <c r="S81" i="23"/>
  <c r="U81" i="23"/>
  <c r="U362" i="23"/>
  <c r="R362" i="23"/>
  <c r="T362" i="23"/>
  <c r="S362" i="23"/>
  <c r="P362" i="23"/>
  <c r="Q362" i="23"/>
  <c r="T355" i="23"/>
  <c r="U355" i="23"/>
  <c r="R355" i="23"/>
  <c r="P355" i="23"/>
  <c r="S355" i="23"/>
  <c r="Q355" i="23"/>
  <c r="W405" i="23"/>
  <c r="W151" i="23"/>
  <c r="W323" i="23"/>
  <c r="V330" i="23"/>
  <c r="W279" i="23"/>
  <c r="V255" i="23"/>
  <c r="W421" i="23"/>
  <c r="V210" i="23"/>
  <c r="V438" i="23"/>
  <c r="Q367" i="23"/>
  <c r="U367" i="23"/>
  <c r="P367" i="23"/>
  <c r="S367" i="23"/>
  <c r="R367" i="23"/>
  <c r="T367" i="23"/>
  <c r="R77" i="23"/>
  <c r="T77" i="23"/>
  <c r="P77" i="23"/>
  <c r="U77" i="23"/>
  <c r="S77" i="23"/>
  <c r="Q77" i="23"/>
  <c r="U62" i="23"/>
  <c r="T62" i="23"/>
  <c r="S62" i="23"/>
  <c r="R62" i="23"/>
  <c r="P62" i="23"/>
  <c r="Q62" i="23"/>
  <c r="W311" i="23"/>
  <c r="U110" i="23"/>
  <c r="P110" i="23"/>
  <c r="T110" i="23"/>
  <c r="S110" i="23"/>
  <c r="R110" i="23"/>
  <c r="Q110" i="23"/>
  <c r="W224" i="23"/>
  <c r="W419" i="23"/>
  <c r="W277" i="23"/>
  <c r="V40" i="23"/>
  <c r="V223" i="23"/>
  <c r="W206" i="23"/>
  <c r="V439" i="23"/>
  <c r="Q369" i="23"/>
  <c r="T369" i="23"/>
  <c r="S369" i="23"/>
  <c r="R369" i="23"/>
  <c r="U369" i="23"/>
  <c r="P369" i="23"/>
  <c r="T351" i="23"/>
  <c r="R351" i="23"/>
  <c r="S351" i="23"/>
  <c r="Q351" i="23"/>
  <c r="U351" i="23"/>
  <c r="P351" i="23"/>
  <c r="V216" i="23"/>
  <c r="W324" i="23"/>
  <c r="W134" i="23"/>
  <c r="W315" i="23"/>
  <c r="W384" i="23"/>
  <c r="V153" i="23"/>
  <c r="W153" i="23"/>
  <c r="V100" i="23"/>
  <c r="W100" i="23"/>
  <c r="X262" i="23"/>
  <c r="AC262" i="23" s="1"/>
  <c r="X114" i="23"/>
  <c r="AC114" i="23" s="1"/>
  <c r="T59" i="23"/>
  <c r="R59" i="23"/>
  <c r="S59" i="23"/>
  <c r="U59" i="23"/>
  <c r="P59" i="23"/>
  <c r="Q59" i="23"/>
  <c r="S60" i="23"/>
  <c r="Q60" i="23"/>
  <c r="P60" i="23"/>
  <c r="U60" i="23"/>
  <c r="T60" i="23"/>
  <c r="R60" i="23"/>
  <c r="R359" i="23"/>
  <c r="T359" i="23"/>
  <c r="P359" i="23"/>
  <c r="S359" i="23"/>
  <c r="Q359" i="23"/>
  <c r="U359" i="23"/>
  <c r="W440" i="23"/>
  <c r="W154" i="23"/>
  <c r="X116" i="23"/>
  <c r="AC116" i="23" s="1"/>
  <c r="X118" i="23"/>
  <c r="AC118" i="23" s="1"/>
  <c r="V209" i="23"/>
  <c r="W209" i="23"/>
  <c r="W248" i="23"/>
  <c r="V226" i="23"/>
  <c r="R103" i="23"/>
  <c r="S103" i="23"/>
  <c r="Q103" i="23"/>
  <c r="T103" i="23"/>
  <c r="P103" i="23"/>
  <c r="U103" i="23"/>
  <c r="W46" i="23"/>
  <c r="W317" i="23"/>
  <c r="W222" i="23"/>
  <c r="V422" i="23"/>
  <c r="W298" i="23"/>
  <c r="X240" i="23"/>
  <c r="AC240" i="23" s="1"/>
  <c r="T79" i="23"/>
  <c r="R79" i="23"/>
  <c r="S79" i="23"/>
  <c r="U79" i="23"/>
  <c r="P79" i="23"/>
  <c r="Q79" i="23"/>
  <c r="U66" i="23"/>
  <c r="T66" i="23"/>
  <c r="S66" i="23"/>
  <c r="R66" i="23"/>
  <c r="P66" i="23"/>
  <c r="Q66" i="23"/>
  <c r="T363" i="23"/>
  <c r="U363" i="23"/>
  <c r="P363" i="23"/>
  <c r="R363" i="23"/>
  <c r="S363" i="23"/>
  <c r="Q363" i="23"/>
  <c r="T63" i="23"/>
  <c r="S63" i="23"/>
  <c r="R63" i="23"/>
  <c r="U63" i="23"/>
  <c r="Q63" i="23"/>
  <c r="P63" i="23"/>
  <c r="V405" i="23"/>
  <c r="W436" i="23"/>
  <c r="V205" i="23"/>
  <c r="W205" i="23"/>
  <c r="V323" i="23"/>
  <c r="V135" i="23"/>
  <c r="X117" i="23"/>
  <c r="AC117" i="23" s="1"/>
  <c r="V225" i="23"/>
  <c r="V421" i="23"/>
  <c r="W189" i="23"/>
  <c r="R111" i="23"/>
  <c r="S111" i="23"/>
  <c r="T111" i="23"/>
  <c r="P111" i="23"/>
  <c r="U111" i="23"/>
  <c r="Q111" i="23"/>
  <c r="W214" i="23"/>
  <c r="V326" i="23"/>
  <c r="W288" i="23"/>
  <c r="V257" i="23"/>
  <c r="S361" i="23"/>
  <c r="U361" i="23"/>
  <c r="P361" i="23"/>
  <c r="Q361" i="23"/>
  <c r="R361" i="23"/>
  <c r="T361" i="23"/>
  <c r="W403" i="23"/>
  <c r="V256" i="23"/>
  <c r="V115" i="23"/>
  <c r="V420" i="23"/>
  <c r="W424" i="23"/>
  <c r="V131" i="23"/>
  <c r="W131" i="23"/>
  <c r="W278" i="23"/>
  <c r="X177" i="23"/>
  <c r="AC177" i="23" s="1"/>
  <c r="V224" i="23"/>
  <c r="V419" i="23"/>
  <c r="V434" i="23"/>
  <c r="W223" i="23"/>
  <c r="V206" i="23"/>
  <c r="V402" i="23"/>
  <c r="V139" i="23"/>
  <c r="V144" i="23"/>
  <c r="V141" i="23"/>
  <c r="W141" i="23"/>
  <c r="V146" i="23"/>
  <c r="W142" i="23"/>
  <c r="L191" i="23"/>
  <c r="L407" i="23"/>
  <c r="L443" i="23"/>
  <c r="L335" i="23"/>
  <c r="L362" i="23"/>
  <c r="L355" i="23"/>
  <c r="AA371" i="23"/>
  <c r="R23" i="8" s="1"/>
  <c r="L75" i="23"/>
  <c r="L351" i="23"/>
  <c r="L63" i="23"/>
  <c r="L79" i="23"/>
  <c r="L77" i="23"/>
  <c r="L363" i="23"/>
  <c r="L357" i="23"/>
  <c r="L352" i="23"/>
  <c r="L69" i="23"/>
  <c r="L71" i="23"/>
  <c r="L80" i="23"/>
  <c r="L365" i="23"/>
  <c r="L59" i="23"/>
  <c r="L72" i="23"/>
  <c r="L65" i="23"/>
  <c r="L82" i="23"/>
  <c r="L76" i="23"/>
  <c r="L64" i="23"/>
  <c r="L78" i="23"/>
  <c r="L68" i="23"/>
  <c r="L70" i="23"/>
  <c r="L353" i="23"/>
  <c r="L227" i="23"/>
  <c r="AA83" i="23"/>
  <c r="R15" i="8" s="1"/>
  <c r="L348" i="23"/>
  <c r="L61" i="23"/>
  <c r="L359" i="23"/>
  <c r="L366" i="23"/>
  <c r="L354" i="23"/>
  <c r="L364" i="23"/>
  <c r="L66" i="23"/>
  <c r="L368" i="23"/>
  <c r="L349" i="23"/>
  <c r="L350" i="23"/>
  <c r="L360" i="23"/>
  <c r="L361" i="23"/>
  <c r="L60" i="23"/>
  <c r="L347" i="23"/>
  <c r="L370" i="23"/>
  <c r="L356" i="23"/>
  <c r="L367" i="23"/>
  <c r="L369" i="23"/>
  <c r="L358" i="23"/>
  <c r="L81" i="23"/>
  <c r="L62" i="23"/>
  <c r="L74" i="23"/>
  <c r="L73" i="23"/>
  <c r="L67" i="23"/>
  <c r="L47" i="23"/>
  <c r="L155" i="23"/>
  <c r="L119" i="23"/>
  <c r="R30" i="8" l="1"/>
  <c r="W187" i="23"/>
  <c r="V187" i="23"/>
  <c r="X187" i="23" s="1"/>
  <c r="AC187" i="23" s="1"/>
  <c r="V260" i="23"/>
  <c r="X260" i="23" s="1"/>
  <c r="AC260" i="23" s="1"/>
  <c r="Y239" i="23"/>
  <c r="Z239" i="23" s="1"/>
  <c r="AB239" i="23" s="1"/>
  <c r="W260" i="23"/>
  <c r="W259" i="23"/>
  <c r="V259" i="23"/>
  <c r="W186" i="23"/>
  <c r="AC281" i="23"/>
  <c r="U5" i="23" s="1"/>
  <c r="O53" i="30" s="1"/>
  <c r="AC324" i="23"/>
  <c r="V12" i="23" s="1"/>
  <c r="P60" i="30" s="1"/>
  <c r="Y13" i="23"/>
  <c r="S61" i="30" s="1"/>
  <c r="Y396" i="23"/>
  <c r="Z396" i="23" s="1"/>
  <c r="AB396" i="23" s="1"/>
  <c r="V186" i="23"/>
  <c r="X186" i="23" s="1"/>
  <c r="AC186" i="23" s="1"/>
  <c r="AC396" i="23"/>
  <c r="X12" i="23" s="1"/>
  <c r="R60" i="30" s="1"/>
  <c r="AC175" i="23"/>
  <c r="R7" i="23" s="1"/>
  <c r="L55" i="30" s="1"/>
  <c r="U15" i="23"/>
  <c r="O63" i="30" s="1"/>
  <c r="P9" i="23"/>
  <c r="J57" i="30" s="1"/>
  <c r="R17" i="23"/>
  <c r="L65" i="30" s="1"/>
  <c r="X13" i="23"/>
  <c r="R61" i="30" s="1"/>
  <c r="AC104" i="23"/>
  <c r="P8" i="23" s="1"/>
  <c r="J56" i="30" s="1"/>
  <c r="AC327" i="23"/>
  <c r="V15" i="23" s="1"/>
  <c r="P63" i="30" s="1"/>
  <c r="AC178" i="23"/>
  <c r="R10" i="23" s="1"/>
  <c r="L58" i="30" s="1"/>
  <c r="AC388" i="23"/>
  <c r="X4" i="23" s="1"/>
  <c r="R52" i="30" s="1"/>
  <c r="AC179" i="23"/>
  <c r="R11" i="23" s="1"/>
  <c r="L59" i="30" s="1"/>
  <c r="AC249" i="23"/>
  <c r="T9" i="23" s="1"/>
  <c r="N57" i="30" s="1"/>
  <c r="R13" i="23"/>
  <c r="L61" i="30" s="1"/>
  <c r="R12" i="23"/>
  <c r="L60" i="30" s="1"/>
  <c r="AC425" i="23"/>
  <c r="Y5" i="23" s="1"/>
  <c r="S53" i="30" s="1"/>
  <c r="AC148" i="23"/>
  <c r="Q16" i="23" s="1"/>
  <c r="K64" i="30" s="1"/>
  <c r="AC176" i="23"/>
  <c r="R8" i="23" s="1"/>
  <c r="L56" i="30" s="1"/>
  <c r="AC395" i="23"/>
  <c r="X11" i="23" s="1"/>
  <c r="R59" i="30" s="1"/>
  <c r="AC436" i="23"/>
  <c r="Y16" i="23" s="1"/>
  <c r="S64" i="30" s="1"/>
  <c r="Y312" i="23"/>
  <c r="Z312" i="23" s="1"/>
  <c r="AB312" i="23" s="1"/>
  <c r="Y331" i="23"/>
  <c r="Z331" i="23" s="1"/>
  <c r="AB331" i="23" s="1"/>
  <c r="Y334" i="23"/>
  <c r="Z334" i="23" s="1"/>
  <c r="AB334" i="23" s="1"/>
  <c r="Y297" i="23"/>
  <c r="X297" i="23"/>
  <c r="AC297" i="23" s="1"/>
  <c r="W188" i="23"/>
  <c r="V296" i="23"/>
  <c r="X296" i="23" s="1"/>
  <c r="AC296" i="23" s="1"/>
  <c r="V188" i="23"/>
  <c r="X188" i="23" s="1"/>
  <c r="AC188" i="23" s="1"/>
  <c r="V313" i="23"/>
  <c r="W313" i="23"/>
  <c r="W169" i="23"/>
  <c r="V169" i="23"/>
  <c r="W296" i="23"/>
  <c r="P14" i="8"/>
  <c r="P16" i="8"/>
  <c r="P19" i="8"/>
  <c r="P24" i="8"/>
  <c r="P21" i="8"/>
  <c r="P17" i="8"/>
  <c r="P18" i="8"/>
  <c r="P22" i="8"/>
  <c r="P25" i="8"/>
  <c r="P20" i="8"/>
  <c r="Y390" i="23"/>
  <c r="Z390" i="23" s="1"/>
  <c r="AB390" i="23" s="1"/>
  <c r="Y147" i="23"/>
  <c r="V247" i="23"/>
  <c r="X247" i="23" s="1"/>
  <c r="AC247" i="23" s="1"/>
  <c r="Y397" i="23"/>
  <c r="Z397" i="23" s="1"/>
  <c r="AB397" i="23" s="1"/>
  <c r="X27" i="23"/>
  <c r="W286" i="23"/>
  <c r="Y388" i="23"/>
  <c r="Z388" i="23" s="1"/>
  <c r="AB388" i="23" s="1"/>
  <c r="Y180" i="23"/>
  <c r="Z180" i="23" s="1"/>
  <c r="AB180" i="23" s="1"/>
  <c r="Y172" i="23"/>
  <c r="Z172" i="23" s="1"/>
  <c r="AB172" i="23" s="1"/>
  <c r="V246" i="23"/>
  <c r="X246" i="23" s="1"/>
  <c r="AC246" i="23" s="1"/>
  <c r="X398" i="23"/>
  <c r="V183" i="23"/>
  <c r="X183" i="23" s="1"/>
  <c r="Y181" i="23"/>
  <c r="Z181" i="23" s="1"/>
  <c r="AB181" i="23" s="1"/>
  <c r="W282" i="23"/>
  <c r="Y45" i="23"/>
  <c r="Z45" i="23" s="1"/>
  <c r="AB45" i="23" s="1"/>
  <c r="Y25" i="23"/>
  <c r="Z25" i="23" s="1"/>
  <c r="AB25" i="23" s="1"/>
  <c r="W183" i="23"/>
  <c r="Y41" i="23"/>
  <c r="Y426" i="23"/>
  <c r="V244" i="23"/>
  <c r="X244" i="23" s="1"/>
  <c r="AC244" i="23" s="1"/>
  <c r="V286" i="23"/>
  <c r="V394" i="23"/>
  <c r="X394" i="23" s="1"/>
  <c r="AC394" i="23" s="1"/>
  <c r="Y171" i="23"/>
  <c r="Z171" i="23" s="1"/>
  <c r="AB171" i="23" s="1"/>
  <c r="Y224" i="23"/>
  <c r="Y256" i="23"/>
  <c r="Y422" i="23"/>
  <c r="Y210" i="23"/>
  <c r="Y255" i="23"/>
  <c r="X41" i="23"/>
  <c r="Y395" i="23"/>
  <c r="Z395" i="23" s="1"/>
  <c r="AB395" i="23" s="1"/>
  <c r="Y252" i="23"/>
  <c r="Y29" i="23"/>
  <c r="Z29" i="23" s="1"/>
  <c r="AB29" i="23" s="1"/>
  <c r="W253" i="23"/>
  <c r="V253" i="23"/>
  <c r="X253" i="23" s="1"/>
  <c r="W293" i="23"/>
  <c r="Y435" i="23"/>
  <c r="V320" i="23"/>
  <c r="X320" i="23" s="1"/>
  <c r="AC320" i="23" s="1"/>
  <c r="V292" i="23"/>
  <c r="X292" i="23" s="1"/>
  <c r="Y425" i="23"/>
  <c r="Z425" i="23" s="1"/>
  <c r="AB425" i="23" s="1"/>
  <c r="Z404" i="23"/>
  <c r="AB404" i="23" s="1"/>
  <c r="X426" i="23"/>
  <c r="AC426" i="23" s="1"/>
  <c r="W389" i="23"/>
  <c r="V400" i="23"/>
  <c r="X400" i="23" s="1"/>
  <c r="AC400" i="23" s="1"/>
  <c r="Y316" i="23"/>
  <c r="Z261" i="23"/>
  <c r="AB261" i="23" s="1"/>
  <c r="Y216" i="23"/>
  <c r="Y173" i="23"/>
  <c r="Z173" i="23" s="1"/>
  <c r="AB173" i="23" s="1"/>
  <c r="Y135" i="23"/>
  <c r="Y140" i="23"/>
  <c r="Y43" i="23"/>
  <c r="X43" i="23"/>
  <c r="AC43" i="23" s="1"/>
  <c r="Y38" i="23"/>
  <c r="Y144" i="23"/>
  <c r="Y154" i="23"/>
  <c r="Z154" i="23" s="1"/>
  <c r="AB154" i="23" s="1"/>
  <c r="Y319" i="23"/>
  <c r="Y294" i="23"/>
  <c r="Y441" i="23"/>
  <c r="V293" i="23"/>
  <c r="V393" i="23"/>
  <c r="X393" i="23" s="1"/>
  <c r="AC393" i="23" s="1"/>
  <c r="V389" i="23"/>
  <c r="X389" i="23" s="1"/>
  <c r="W320" i="23"/>
  <c r="W247" i="23"/>
  <c r="Y439" i="23"/>
  <c r="Y429" i="23"/>
  <c r="Y330" i="23"/>
  <c r="Y106" i="23"/>
  <c r="X435" i="23"/>
  <c r="Y179" i="23"/>
  <c r="Z179" i="23" s="1"/>
  <c r="AB179" i="23" s="1"/>
  <c r="W292" i="23"/>
  <c r="V280" i="23"/>
  <c r="W246" i="23"/>
  <c r="W244" i="23"/>
  <c r="W394" i="23"/>
  <c r="W400" i="23"/>
  <c r="Z96" i="23"/>
  <c r="AB96" i="23" s="1"/>
  <c r="R5" i="23"/>
  <c r="L53" i="30" s="1"/>
  <c r="Y150" i="23"/>
  <c r="Y431" i="23"/>
  <c r="Y109" i="23"/>
  <c r="Y401" i="23"/>
  <c r="Y185" i="23"/>
  <c r="Z185" i="23" s="1"/>
  <c r="AB185" i="23" s="1"/>
  <c r="Y437" i="23"/>
  <c r="Y402" i="23"/>
  <c r="Y420" i="23"/>
  <c r="Y322" i="23"/>
  <c r="Y314" i="23"/>
  <c r="Z314" i="23" s="1"/>
  <c r="AB314" i="23" s="1"/>
  <c r="W245" i="23"/>
  <c r="Z387" i="23"/>
  <c r="AB387" i="23" s="1"/>
  <c r="V282" i="23"/>
  <c r="Y321" i="23"/>
  <c r="Y326" i="23"/>
  <c r="Y332" i="23"/>
  <c r="Y137" i="23"/>
  <c r="Z137" i="23" s="1"/>
  <c r="Y176" i="23"/>
  <c r="Z176" i="23" s="1"/>
  <c r="AB176" i="23" s="1"/>
  <c r="W280" i="23"/>
  <c r="W393" i="23"/>
  <c r="Y225" i="23"/>
  <c r="Y438" i="23"/>
  <c r="Y39" i="23"/>
  <c r="W358" i="23"/>
  <c r="Y315" i="23"/>
  <c r="V245" i="23"/>
  <c r="X245" i="23" s="1"/>
  <c r="AC245" i="23" s="1"/>
  <c r="Z386" i="23"/>
  <c r="AB386" i="23" s="1"/>
  <c r="Z406" i="23"/>
  <c r="AB406" i="23" s="1"/>
  <c r="Z385" i="23"/>
  <c r="AB385" i="23" s="1"/>
  <c r="Y288" i="23"/>
  <c r="Y141" i="23"/>
  <c r="Y206" i="23"/>
  <c r="Y226" i="23"/>
  <c r="X140" i="23"/>
  <c r="AC140" i="23" s="1"/>
  <c r="Y275" i="23"/>
  <c r="Y284" i="23"/>
  <c r="X109" i="23"/>
  <c r="X316" i="23"/>
  <c r="AC316" i="23" s="1"/>
  <c r="Y203" i="23"/>
  <c r="Y333" i="23"/>
  <c r="X106" i="23"/>
  <c r="X441" i="23"/>
  <c r="AC441" i="23" s="1"/>
  <c r="Y327" i="23"/>
  <c r="Z327" i="23" s="1"/>
  <c r="AB327" i="23" s="1"/>
  <c r="Y146" i="23"/>
  <c r="Y139" i="23"/>
  <c r="Y434" i="23"/>
  <c r="Y257" i="23"/>
  <c r="X203" i="23"/>
  <c r="AC203" i="23" s="1"/>
  <c r="Y145" i="23"/>
  <c r="X332" i="23"/>
  <c r="AC332" i="23" s="1"/>
  <c r="X401" i="23"/>
  <c r="AC401" i="23" s="1"/>
  <c r="Y213" i="23"/>
  <c r="Z213" i="23" s="1"/>
  <c r="AB213" i="23" s="1"/>
  <c r="Y289" i="23"/>
  <c r="Z289" i="23" s="1"/>
  <c r="AB289" i="23" s="1"/>
  <c r="Y328" i="23"/>
  <c r="Y112" i="23"/>
  <c r="Y143" i="23"/>
  <c r="Y212" i="23"/>
  <c r="Y220" i="23"/>
  <c r="Y149" i="23"/>
  <c r="Y421" i="23"/>
  <c r="Y405" i="23"/>
  <c r="Y100" i="23"/>
  <c r="Y278" i="23"/>
  <c r="Y287" i="23"/>
  <c r="Y26" i="23"/>
  <c r="Y285" i="23"/>
  <c r="Z285" i="23" s="1"/>
  <c r="AB285" i="23" s="1"/>
  <c r="W182" i="23"/>
  <c r="Y277" i="23"/>
  <c r="Y205" i="23"/>
  <c r="W366" i="23"/>
  <c r="Y281" i="23"/>
  <c r="Z281" i="23" s="1"/>
  <c r="AB281" i="23" s="1"/>
  <c r="Z95" i="23"/>
  <c r="AB95" i="23" s="1"/>
  <c r="Z243" i="23"/>
  <c r="AB243" i="23" s="1"/>
  <c r="Z241" i="23"/>
  <c r="AB241" i="23" s="1"/>
  <c r="X37" i="23"/>
  <c r="AC37" i="23" s="1"/>
  <c r="N13" i="23" s="1"/>
  <c r="H61" i="30" s="1"/>
  <c r="Y37" i="23"/>
  <c r="X115" i="23"/>
  <c r="AC115" i="23" s="1"/>
  <c r="Y115" i="23"/>
  <c r="Y223" i="23"/>
  <c r="X220" i="23"/>
  <c r="AC220" i="23" s="1"/>
  <c r="Y250" i="23"/>
  <c r="Y102" i="23"/>
  <c r="X167" i="23"/>
  <c r="AC167" i="23" s="1"/>
  <c r="Y167" i="23"/>
  <c r="Y217" i="23"/>
  <c r="W370" i="23"/>
  <c r="Y283" i="23"/>
  <c r="X143" i="23"/>
  <c r="X278" i="23"/>
  <c r="AC278" i="23" s="1"/>
  <c r="X26" i="23"/>
  <c r="AC26" i="23" s="1"/>
  <c r="Y436" i="23"/>
  <c r="Z436" i="23" s="1"/>
  <c r="AB436" i="23" s="1"/>
  <c r="Y168" i="23"/>
  <c r="Z168" i="23" s="1"/>
  <c r="AB168" i="23" s="1"/>
  <c r="Y207" i="23"/>
  <c r="Z207" i="23" s="1"/>
  <c r="AB207" i="23" s="1"/>
  <c r="Y254" i="23"/>
  <c r="Z254" i="23" s="1"/>
  <c r="AB254" i="23" s="1"/>
  <c r="Y318" i="23"/>
  <c r="Z318" i="23" s="1"/>
  <c r="AB318" i="23" s="1"/>
  <c r="Y142" i="23"/>
  <c r="Z142" i="23" s="1"/>
  <c r="AB142" i="23" s="1"/>
  <c r="Y214" i="23"/>
  <c r="Z214" i="23" s="1"/>
  <c r="AB214" i="23" s="1"/>
  <c r="Y291" i="23"/>
  <c r="Z291" i="23" s="1"/>
  <c r="AB291" i="23" s="1"/>
  <c r="Y329" i="23"/>
  <c r="Z329" i="23" s="1"/>
  <c r="AB329" i="23" s="1"/>
  <c r="X290" i="23"/>
  <c r="Y290" i="23"/>
  <c r="Y138" i="23"/>
  <c r="Z138" i="23" s="1"/>
  <c r="AB138" i="23" s="1"/>
  <c r="Y218" i="23"/>
  <c r="Z218" i="23" s="1"/>
  <c r="AB218" i="23" s="1"/>
  <c r="Y208" i="23"/>
  <c r="Z208" i="23" s="1"/>
  <c r="AB208" i="23" s="1"/>
  <c r="X28" i="23"/>
  <c r="AC28" i="23" s="1"/>
  <c r="N4" i="23" s="1"/>
  <c r="H52" i="30" s="1"/>
  <c r="Y28" i="23"/>
  <c r="X31" i="23"/>
  <c r="AC31" i="23" s="1"/>
  <c r="N7" i="23" s="1"/>
  <c r="H55" i="30" s="1"/>
  <c r="Y31" i="23"/>
  <c r="X251" i="23"/>
  <c r="Y251" i="23"/>
  <c r="Y148" i="23"/>
  <c r="Z148" i="23" s="1"/>
  <c r="AB148" i="23" s="1"/>
  <c r="X428" i="23"/>
  <c r="Y428" i="23"/>
  <c r="X399" i="23"/>
  <c r="Y399" i="23"/>
  <c r="Y131" i="23"/>
  <c r="Y323" i="23"/>
  <c r="Y153" i="23"/>
  <c r="X40" i="23"/>
  <c r="AC40" i="23" s="1"/>
  <c r="N16" i="23" s="1"/>
  <c r="H64" i="30" s="1"/>
  <c r="Y40" i="23"/>
  <c r="X212" i="23"/>
  <c r="AC212" i="23" s="1"/>
  <c r="X33" i="23"/>
  <c r="AC33" i="23" s="1"/>
  <c r="N9" i="23" s="1"/>
  <c r="H57" i="30" s="1"/>
  <c r="Y33" i="23"/>
  <c r="X423" i="23"/>
  <c r="AC423" i="23" s="1"/>
  <c r="Y423" i="23"/>
  <c r="X35" i="23"/>
  <c r="AC35" i="23" s="1"/>
  <c r="N11" i="23" s="1"/>
  <c r="H59" i="30" s="1"/>
  <c r="Y35" i="23"/>
  <c r="X287" i="23"/>
  <c r="Y204" i="23"/>
  <c r="Y440" i="23"/>
  <c r="Y219" i="23"/>
  <c r="Y132" i="23"/>
  <c r="X328" i="23"/>
  <c r="X112" i="23"/>
  <c r="X184" i="23"/>
  <c r="Y184" i="23"/>
  <c r="Y211" i="23"/>
  <c r="Z211" i="23" s="1"/>
  <c r="AB211" i="23" s="1"/>
  <c r="Y134" i="23"/>
  <c r="Z134" i="23" s="1"/>
  <c r="AB134" i="23" s="1"/>
  <c r="Y427" i="23"/>
  <c r="Z427" i="23" s="1"/>
  <c r="AB427" i="23" s="1"/>
  <c r="Y104" i="23"/>
  <c r="Z104" i="23" s="1"/>
  <c r="AB104" i="23" s="1"/>
  <c r="Y151" i="23"/>
  <c r="Z151" i="23" s="1"/>
  <c r="AB151" i="23" s="1"/>
  <c r="Y248" i="23"/>
  <c r="Z248" i="23" s="1"/>
  <c r="AB248" i="23" s="1"/>
  <c r="Y295" i="23"/>
  <c r="Z295" i="23" s="1"/>
  <c r="AB295" i="23" s="1"/>
  <c r="Y279" i="23"/>
  <c r="Z279" i="23" s="1"/>
  <c r="AB279" i="23" s="1"/>
  <c r="Y222" i="23"/>
  <c r="Z222" i="23" s="1"/>
  <c r="AB222" i="23" s="1"/>
  <c r="Y99" i="23"/>
  <c r="Z99" i="23" s="1"/>
  <c r="AB99" i="23" s="1"/>
  <c r="Y133" i="23"/>
  <c r="Z133" i="23" s="1"/>
  <c r="AB133" i="23" s="1"/>
  <c r="Y178" i="23"/>
  <c r="Z178" i="23" s="1"/>
  <c r="AB178" i="23" s="1"/>
  <c r="Y105" i="23"/>
  <c r="Z105" i="23" s="1"/>
  <c r="AB105" i="23" s="1"/>
  <c r="X42" i="23"/>
  <c r="AC42" i="23" s="1"/>
  <c r="Y42" i="23"/>
  <c r="X392" i="23"/>
  <c r="AC392" i="23" s="1"/>
  <c r="Y392" i="23"/>
  <c r="X403" i="23"/>
  <c r="AC403" i="23" s="1"/>
  <c r="Y403" i="23"/>
  <c r="Y136" i="23"/>
  <c r="Z136" i="23" s="1"/>
  <c r="AB136" i="23" s="1"/>
  <c r="Y419" i="23"/>
  <c r="Y209" i="23"/>
  <c r="Y34" i="23"/>
  <c r="X24" i="23"/>
  <c r="AC24" i="23" s="1"/>
  <c r="Y24" i="23"/>
  <c r="Y23" i="23"/>
  <c r="X149" i="23"/>
  <c r="X36" i="23"/>
  <c r="AC36" i="23" s="1"/>
  <c r="N12" i="23" s="1"/>
  <c r="H60" i="30" s="1"/>
  <c r="Y36" i="23"/>
  <c r="X32" i="23"/>
  <c r="AC32" i="23" s="1"/>
  <c r="N8" i="23" s="1"/>
  <c r="H56" i="30" s="1"/>
  <c r="Y32" i="23"/>
  <c r="Y317" i="23"/>
  <c r="Y108" i="23"/>
  <c r="X325" i="23"/>
  <c r="Y325" i="23"/>
  <c r="Y424" i="23"/>
  <c r="Y152" i="23"/>
  <c r="Y30" i="23"/>
  <c r="Y221" i="23"/>
  <c r="X276" i="23"/>
  <c r="AC276" i="23" s="1"/>
  <c r="Y276" i="23"/>
  <c r="Y311" i="23"/>
  <c r="Z311" i="23" s="1"/>
  <c r="AB311" i="23" s="1"/>
  <c r="Y384" i="23"/>
  <c r="Z384" i="23" s="1"/>
  <c r="AB384" i="23" s="1"/>
  <c r="Y324" i="23"/>
  <c r="Z324" i="23" s="1"/>
  <c r="AB324" i="23" s="1"/>
  <c r="Y215" i="23"/>
  <c r="Z215" i="23" s="1"/>
  <c r="AB215" i="23" s="1"/>
  <c r="Y430" i="23"/>
  <c r="Z430" i="23" s="1"/>
  <c r="AB430" i="23" s="1"/>
  <c r="X107" i="23"/>
  <c r="Y107" i="23"/>
  <c r="X44" i="23"/>
  <c r="AC44" i="23" s="1"/>
  <c r="Y44" i="23"/>
  <c r="Y298" i="23"/>
  <c r="Z298" i="23" s="1"/>
  <c r="AB298" i="23" s="1"/>
  <c r="X46" i="23"/>
  <c r="AC46" i="23" s="1"/>
  <c r="Y46" i="23"/>
  <c r="Y433" i="23"/>
  <c r="Z433" i="23" s="1"/>
  <c r="AB433" i="23" s="1"/>
  <c r="Y189" i="23"/>
  <c r="Z189" i="23" s="1"/>
  <c r="AB189" i="23" s="1"/>
  <c r="Y175" i="23"/>
  <c r="Z175" i="23" s="1"/>
  <c r="AB175" i="23" s="1"/>
  <c r="V74" i="23"/>
  <c r="X74" i="23" s="1"/>
  <c r="AC74" i="23" s="1"/>
  <c r="W174" i="23"/>
  <c r="W369" i="23"/>
  <c r="V110" i="23"/>
  <c r="X110" i="23" s="1"/>
  <c r="AC110" i="23" s="1"/>
  <c r="W350" i="23"/>
  <c r="V352" i="23"/>
  <c r="X352" i="23" s="1"/>
  <c r="AC352" i="23" s="1"/>
  <c r="V71" i="23"/>
  <c r="X71" i="23" s="1"/>
  <c r="AC71" i="23" s="1"/>
  <c r="V70" i="23"/>
  <c r="X70" i="23" s="1"/>
  <c r="AC70" i="23" s="1"/>
  <c r="W368" i="23"/>
  <c r="V174" i="23"/>
  <c r="V351" i="23"/>
  <c r="X351" i="23" s="1"/>
  <c r="AC351" i="23" s="1"/>
  <c r="W62" i="23"/>
  <c r="V362" i="23"/>
  <c r="X362" i="23" s="1"/>
  <c r="V365" i="23"/>
  <c r="W75" i="23"/>
  <c r="W71" i="23"/>
  <c r="W73" i="23"/>
  <c r="V72" i="23"/>
  <c r="V68" i="23"/>
  <c r="V67" i="23"/>
  <c r="X67" i="23" s="1"/>
  <c r="AC67" i="23" s="1"/>
  <c r="X429" i="23"/>
  <c r="V350" i="23"/>
  <c r="X350" i="23" s="1"/>
  <c r="AC350" i="23" s="1"/>
  <c r="W364" i="23"/>
  <c r="X431" i="23"/>
  <c r="W432" i="23"/>
  <c r="V111" i="23"/>
  <c r="X111" i="23" s="1"/>
  <c r="AC111" i="23" s="1"/>
  <c r="W359" i="23"/>
  <c r="V60" i="23"/>
  <c r="X60" i="23" s="1"/>
  <c r="AC60" i="23" s="1"/>
  <c r="W353" i="23"/>
  <c r="W101" i="23"/>
  <c r="W347" i="23"/>
  <c r="V65" i="23"/>
  <c r="W65" i="23"/>
  <c r="V80" i="23"/>
  <c r="X80" i="23" s="1"/>
  <c r="AC80" i="23" s="1"/>
  <c r="V357" i="23"/>
  <c r="X357" i="23" s="1"/>
  <c r="AC357" i="23" s="1"/>
  <c r="V182" i="23"/>
  <c r="V363" i="23"/>
  <c r="X363" i="23" s="1"/>
  <c r="AC363" i="23" s="1"/>
  <c r="V66" i="23"/>
  <c r="X66" i="23" s="1"/>
  <c r="V103" i="23"/>
  <c r="X103" i="23" s="1"/>
  <c r="AC103" i="23" s="1"/>
  <c r="V359" i="23"/>
  <c r="X359" i="23" s="1"/>
  <c r="AC359" i="23" s="1"/>
  <c r="W59" i="23"/>
  <c r="V367" i="23"/>
  <c r="V366" i="23"/>
  <c r="W352" i="23"/>
  <c r="W76" i="23"/>
  <c r="W348" i="23"/>
  <c r="V360" i="23"/>
  <c r="X360" i="23" s="1"/>
  <c r="AC360" i="23" s="1"/>
  <c r="V370" i="23"/>
  <c r="V347" i="23"/>
  <c r="X347" i="23" s="1"/>
  <c r="AC347" i="23" s="1"/>
  <c r="W67" i="23"/>
  <c r="W69" i="23"/>
  <c r="V391" i="23"/>
  <c r="W391" i="23"/>
  <c r="V432" i="23"/>
  <c r="Z383" i="23"/>
  <c r="AB383" i="23" s="1"/>
  <c r="Z118" i="23"/>
  <c r="AB118" i="23" s="1"/>
  <c r="Z116" i="23"/>
  <c r="AB116" i="23" s="1"/>
  <c r="Z262" i="23"/>
  <c r="AB262" i="23" s="1"/>
  <c r="Z249" i="23"/>
  <c r="AB249" i="23" s="1"/>
  <c r="Z117" i="23"/>
  <c r="AB117" i="23" s="1"/>
  <c r="X141" i="23"/>
  <c r="X206" i="23"/>
  <c r="AC206" i="23" s="1"/>
  <c r="X224" i="23"/>
  <c r="AC224" i="23" s="1"/>
  <c r="X131" i="23"/>
  <c r="AC131" i="23" s="1"/>
  <c r="X257" i="23"/>
  <c r="AC257" i="23" s="1"/>
  <c r="X421" i="23"/>
  <c r="AC421" i="23" s="1"/>
  <c r="X34" i="23"/>
  <c r="AC34" i="23" s="1"/>
  <c r="N10" i="23" s="1"/>
  <c r="H58" i="30" s="1"/>
  <c r="W60" i="23"/>
  <c r="X100" i="23"/>
  <c r="AC100" i="23" s="1"/>
  <c r="X439" i="23"/>
  <c r="AC439" i="23" s="1"/>
  <c r="X210" i="23"/>
  <c r="X150" i="23"/>
  <c r="AC150" i="23" s="1"/>
  <c r="X145" i="23"/>
  <c r="X108" i="23"/>
  <c r="AC108" i="23" s="1"/>
  <c r="X284" i="23"/>
  <c r="AC284" i="23" s="1"/>
  <c r="X152" i="23"/>
  <c r="AC152" i="23" s="1"/>
  <c r="X217" i="23"/>
  <c r="X132" i="23"/>
  <c r="AC132" i="23" s="1"/>
  <c r="Z113" i="23"/>
  <c r="AB113" i="23" s="1"/>
  <c r="P17" i="23"/>
  <c r="J65" i="30" s="1"/>
  <c r="W357" i="23"/>
  <c r="X437" i="23"/>
  <c r="AC437" i="23" s="1"/>
  <c r="W72" i="23"/>
  <c r="X144" i="23"/>
  <c r="X420" i="23"/>
  <c r="AC420" i="23" s="1"/>
  <c r="W111" i="23"/>
  <c r="X225" i="23"/>
  <c r="AC225" i="23" s="1"/>
  <c r="X135" i="23"/>
  <c r="AC135" i="23" s="1"/>
  <c r="X205" i="23"/>
  <c r="AC205" i="23" s="1"/>
  <c r="X405" i="23"/>
  <c r="AC405" i="23" s="1"/>
  <c r="W63" i="23"/>
  <c r="X216" i="23"/>
  <c r="X223" i="23"/>
  <c r="AC223" i="23" s="1"/>
  <c r="V62" i="23"/>
  <c r="V77" i="23"/>
  <c r="X330" i="23"/>
  <c r="AC330" i="23" s="1"/>
  <c r="W355" i="23"/>
  <c r="X322" i="23"/>
  <c r="AC322" i="23" s="1"/>
  <c r="X275" i="23"/>
  <c r="AC275" i="23" s="1"/>
  <c r="X319" i="23"/>
  <c r="AC319" i="23" s="1"/>
  <c r="W356" i="23"/>
  <c r="V368" i="23"/>
  <c r="X277" i="23"/>
  <c r="AC277" i="23" s="1"/>
  <c r="X424" i="23"/>
  <c r="AC424" i="23" s="1"/>
  <c r="V76" i="23"/>
  <c r="V354" i="23"/>
  <c r="W61" i="23"/>
  <c r="X252" i="23"/>
  <c r="AC252" i="23" s="1"/>
  <c r="X440" i="23"/>
  <c r="AC440" i="23" s="1"/>
  <c r="X294" i="23"/>
  <c r="AC294" i="23" s="1"/>
  <c r="X283" i="23"/>
  <c r="AC283" i="23" s="1"/>
  <c r="V101" i="23"/>
  <c r="U13" i="23"/>
  <c r="O61" i="30" s="1"/>
  <c r="W64" i="23"/>
  <c r="V73" i="23"/>
  <c r="W74" i="23"/>
  <c r="X146" i="23"/>
  <c r="X139" i="23"/>
  <c r="X434" i="23"/>
  <c r="X256" i="23"/>
  <c r="AC256" i="23" s="1"/>
  <c r="W361" i="23"/>
  <c r="W363" i="23"/>
  <c r="W66" i="23"/>
  <c r="V79" i="23"/>
  <c r="X209" i="23"/>
  <c r="X38" i="23"/>
  <c r="AC38" i="23" s="1"/>
  <c r="N14" i="23" s="1"/>
  <c r="H62" i="30" s="1"/>
  <c r="V59" i="23"/>
  <c r="X153" i="23"/>
  <c r="AC153" i="23" s="1"/>
  <c r="V369" i="23"/>
  <c r="W367" i="23"/>
  <c r="X255" i="23"/>
  <c r="AC255" i="23" s="1"/>
  <c r="V355" i="23"/>
  <c r="W362" i="23"/>
  <c r="V81" i="23"/>
  <c r="V17" i="23"/>
  <c r="P65" i="30" s="1"/>
  <c r="Z258" i="23"/>
  <c r="AB258" i="23" s="1"/>
  <c r="V82" i="23"/>
  <c r="X250" i="23"/>
  <c r="AC250" i="23" s="1"/>
  <c r="X102" i="23"/>
  <c r="AC102" i="23" s="1"/>
  <c r="X147" i="23"/>
  <c r="AC147" i="23" s="1"/>
  <c r="Z170" i="23"/>
  <c r="AB170" i="23" s="1"/>
  <c r="W354" i="23"/>
  <c r="V348" i="23"/>
  <c r="X30" i="23"/>
  <c r="AC30" i="23" s="1"/>
  <c r="X219" i="23"/>
  <c r="X315" i="23"/>
  <c r="AC315" i="23" s="1"/>
  <c r="W80" i="23"/>
  <c r="W365" i="23"/>
  <c r="V349" i="23"/>
  <c r="V364" i="23"/>
  <c r="W68" i="23"/>
  <c r="V69" i="23"/>
  <c r="X402" i="23"/>
  <c r="AC402" i="23" s="1"/>
  <c r="X419" i="23"/>
  <c r="AC419" i="23" s="1"/>
  <c r="Z177" i="23"/>
  <c r="AB177" i="23" s="1"/>
  <c r="R9" i="23"/>
  <c r="L57" i="30" s="1"/>
  <c r="V361" i="23"/>
  <c r="X326" i="23"/>
  <c r="X323" i="23"/>
  <c r="AC323" i="23" s="1"/>
  <c r="V63" i="23"/>
  <c r="W79" i="23"/>
  <c r="Z240" i="23"/>
  <c r="AB240" i="23" s="1"/>
  <c r="X422" i="23"/>
  <c r="AC422" i="23" s="1"/>
  <c r="W103" i="23"/>
  <c r="X226" i="23"/>
  <c r="AC226" i="23" s="1"/>
  <c r="Z114" i="23"/>
  <c r="AB114" i="23" s="1"/>
  <c r="X23" i="23"/>
  <c r="AC23" i="23" s="1"/>
  <c r="W351" i="23"/>
  <c r="W110" i="23"/>
  <c r="W77" i="23"/>
  <c r="X438" i="23"/>
  <c r="AC438" i="23" s="1"/>
  <c r="X39" i="23"/>
  <c r="AC39" i="23" s="1"/>
  <c r="N15" i="23" s="1"/>
  <c r="H63" i="30" s="1"/>
  <c r="W81" i="23"/>
  <c r="X317" i="23"/>
  <c r="AC317" i="23" s="1"/>
  <c r="T8" i="23"/>
  <c r="N56" i="30" s="1"/>
  <c r="Z97" i="23"/>
  <c r="AB97" i="23" s="1"/>
  <c r="W82" i="23"/>
  <c r="V353" i="23"/>
  <c r="V356" i="23"/>
  <c r="V358" i="23"/>
  <c r="X333" i="23"/>
  <c r="AC333" i="23" s="1"/>
  <c r="X288" i="23"/>
  <c r="AC288" i="23" s="1"/>
  <c r="V61" i="23"/>
  <c r="W360" i="23"/>
  <c r="X204" i="23"/>
  <c r="AC204" i="23" s="1"/>
  <c r="X221" i="23"/>
  <c r="X321" i="23"/>
  <c r="AC321" i="23" s="1"/>
  <c r="V64" i="23"/>
  <c r="V75" i="23"/>
  <c r="U9" i="23"/>
  <c r="O57" i="30" s="1"/>
  <c r="W349" i="23"/>
  <c r="V78" i="23"/>
  <c r="W78" i="23"/>
  <c r="W70" i="23"/>
  <c r="T14" i="23"/>
  <c r="N62" i="30" s="1"/>
  <c r="Y7" i="23"/>
  <c r="S55" i="30" s="1"/>
  <c r="V6" i="23"/>
  <c r="P54" i="30" s="1"/>
  <c r="Y10" i="23"/>
  <c r="S58" i="30" s="1"/>
  <c r="S14" i="23"/>
  <c r="M62" i="30" s="1"/>
  <c r="L371" i="23"/>
  <c r="S10" i="23"/>
  <c r="M58" i="30" s="1"/>
  <c r="S7" i="23"/>
  <c r="M55" i="30" s="1"/>
  <c r="L83" i="23"/>
  <c r="S11" i="23"/>
  <c r="M59" i="30" s="1"/>
  <c r="Q4" i="23"/>
  <c r="K52" i="30" s="1"/>
  <c r="S9" i="23"/>
  <c r="M57" i="30" s="1"/>
  <c r="Q10" i="23"/>
  <c r="K58" i="30" s="1"/>
  <c r="Q6" i="23"/>
  <c r="K54" i="30" s="1"/>
  <c r="X6" i="23"/>
  <c r="R54" i="30" s="1"/>
  <c r="Y187" i="23" l="1"/>
  <c r="Z187" i="23" s="1"/>
  <c r="AB187" i="23" s="1"/>
  <c r="Y260" i="23"/>
  <c r="Z260" i="23" s="1"/>
  <c r="AB260" i="23" s="1"/>
  <c r="Y259" i="23"/>
  <c r="X259" i="23"/>
  <c r="Y186" i="23"/>
  <c r="Z186" i="23" s="1"/>
  <c r="AB186" i="23" s="1"/>
  <c r="AC287" i="23"/>
  <c r="U11" i="23" s="1"/>
  <c r="O59" i="30" s="1"/>
  <c r="AC389" i="23"/>
  <c r="X5" i="23" s="1"/>
  <c r="R53" i="30" s="1"/>
  <c r="Z27" i="23"/>
  <c r="AB27" i="23" s="1"/>
  <c r="AC27" i="23"/>
  <c r="AC434" i="23"/>
  <c r="Y14" i="23" s="1"/>
  <c r="S62" i="30" s="1"/>
  <c r="AC210" i="23"/>
  <c r="S6" i="23" s="1"/>
  <c r="M54" i="30" s="1"/>
  <c r="AC325" i="23"/>
  <c r="V13" i="23" s="1"/>
  <c r="P61" i="30" s="1"/>
  <c r="AC184" i="23"/>
  <c r="R16" i="23" s="1"/>
  <c r="L64" i="30" s="1"/>
  <c r="AC435" i="23"/>
  <c r="Y15" i="23" s="1"/>
  <c r="S63" i="30" s="1"/>
  <c r="AC183" i="23"/>
  <c r="R15" i="23" s="1"/>
  <c r="L63" i="30" s="1"/>
  <c r="AC216" i="23"/>
  <c r="S12" i="23" s="1"/>
  <c r="M60" i="30" s="1"/>
  <c r="AC107" i="23"/>
  <c r="P11" i="23" s="1"/>
  <c r="J59" i="30" s="1"/>
  <c r="AC290" i="23"/>
  <c r="U14" i="23" s="1"/>
  <c r="O62" i="30" s="1"/>
  <c r="AC143" i="23"/>
  <c r="Q11" i="23" s="1"/>
  <c r="K59" i="30" s="1"/>
  <c r="AC221" i="23"/>
  <c r="S17" i="23" s="1"/>
  <c r="M65" i="30" s="1"/>
  <c r="AC326" i="23"/>
  <c r="V14" i="23" s="1"/>
  <c r="P62" i="30" s="1"/>
  <c r="AC139" i="23"/>
  <c r="Q7" i="23" s="1"/>
  <c r="K55" i="30" s="1"/>
  <c r="AC429" i="23"/>
  <c r="Y9" i="23" s="1"/>
  <c r="S57" i="30" s="1"/>
  <c r="O14" i="23"/>
  <c r="I62" i="30" s="1"/>
  <c r="AC112" i="23"/>
  <c r="P16" i="23" s="1"/>
  <c r="J64" i="30" s="1"/>
  <c r="AC399" i="23"/>
  <c r="X15" i="23" s="1"/>
  <c r="R63" i="30" s="1"/>
  <c r="AC398" i="23"/>
  <c r="X14" i="23" s="1"/>
  <c r="R62" i="30" s="1"/>
  <c r="AC362" i="23"/>
  <c r="W14" i="23" s="1"/>
  <c r="Q62" i="30" s="1"/>
  <c r="AC144" i="23"/>
  <c r="Q12" i="23" s="1"/>
  <c r="K60" i="30" s="1"/>
  <c r="W9" i="23"/>
  <c r="Q57" i="30" s="1"/>
  <c r="AC149" i="23"/>
  <c r="Q17" i="23" s="1"/>
  <c r="K65" i="30" s="1"/>
  <c r="AC428" i="23"/>
  <c r="Y8" i="23" s="1"/>
  <c r="S56" i="30" s="1"/>
  <c r="AC219" i="23"/>
  <c r="S15" i="23" s="1"/>
  <c r="M63" i="30" s="1"/>
  <c r="AC209" i="23"/>
  <c r="AC146" i="23"/>
  <c r="Q14" i="23" s="1"/>
  <c r="K62" i="30" s="1"/>
  <c r="AC217" i="23"/>
  <c r="S13" i="23" s="1"/>
  <c r="M61" i="30" s="1"/>
  <c r="AC145" i="23"/>
  <c r="Q13" i="23" s="1"/>
  <c r="K61" i="30" s="1"/>
  <c r="AC141" i="23"/>
  <c r="W11" i="23"/>
  <c r="Q59" i="30" s="1"/>
  <c r="AC431" i="23"/>
  <c r="Y11" i="23" s="1"/>
  <c r="S59" i="30" s="1"/>
  <c r="AC328" i="23"/>
  <c r="V16" i="23" s="1"/>
  <c r="P64" i="30" s="1"/>
  <c r="AC251" i="23"/>
  <c r="T11" i="23" s="1"/>
  <c r="N59" i="30" s="1"/>
  <c r="AC106" i="23"/>
  <c r="P10" i="23" s="1"/>
  <c r="J58" i="30" s="1"/>
  <c r="AC109" i="23"/>
  <c r="P13" i="23" s="1"/>
  <c r="J61" i="30" s="1"/>
  <c r="AC292" i="23"/>
  <c r="U16" i="23" s="1"/>
  <c r="O64" i="30" s="1"/>
  <c r="AC253" i="23"/>
  <c r="AC66" i="23"/>
  <c r="O6" i="23" s="1"/>
  <c r="I54" i="30" s="1"/>
  <c r="Z297" i="23"/>
  <c r="AB297" i="23" s="1"/>
  <c r="Y188" i="23"/>
  <c r="Z188" i="23" s="1"/>
  <c r="Y296" i="23"/>
  <c r="Z296" i="23" s="1"/>
  <c r="AB296" i="23" s="1"/>
  <c r="X169" i="23"/>
  <c r="AC169" i="23" s="1"/>
  <c r="Y169" i="23"/>
  <c r="Y313" i="23"/>
  <c r="X313" i="23"/>
  <c r="AC313" i="23" s="1"/>
  <c r="P15" i="8"/>
  <c r="P23" i="8"/>
  <c r="Y286" i="23"/>
  <c r="Y400" i="23"/>
  <c r="Z400" i="23" s="1"/>
  <c r="AB400" i="23" s="1"/>
  <c r="Z398" i="23"/>
  <c r="AB398" i="23" s="1"/>
  <c r="Y247" i="23"/>
  <c r="Z247" i="23" s="1"/>
  <c r="AB247" i="23" s="1"/>
  <c r="Y244" i="23"/>
  <c r="Z244" i="23" s="1"/>
  <c r="AB244" i="23" s="1"/>
  <c r="Y246" i="23"/>
  <c r="Z246" i="23" s="1"/>
  <c r="AB246" i="23" s="1"/>
  <c r="Y183" i="23"/>
  <c r="Z183" i="23" s="1"/>
  <c r="AB183" i="23" s="1"/>
  <c r="Y282" i="23"/>
  <c r="Y394" i="23"/>
  <c r="Z394" i="23" s="1"/>
  <c r="AB394" i="23" s="1"/>
  <c r="Z41" i="23"/>
  <c r="AB41" i="23" s="1"/>
  <c r="X286" i="23"/>
  <c r="R4" i="23"/>
  <c r="L52" i="30" s="1"/>
  <c r="Y253" i="23"/>
  <c r="Z253" i="23" s="1"/>
  <c r="AB253" i="23" s="1"/>
  <c r="Y320" i="23"/>
  <c r="Z320" i="23" s="1"/>
  <c r="AB320" i="23" s="1"/>
  <c r="AC41" i="23"/>
  <c r="N17" i="23" s="1"/>
  <c r="H65" i="30" s="1"/>
  <c r="Y292" i="23"/>
  <c r="Z292" i="23" s="1"/>
  <c r="AB292" i="23" s="1"/>
  <c r="Y370" i="23"/>
  <c r="Y280" i="23"/>
  <c r="Y293" i="23"/>
  <c r="Y245" i="23"/>
  <c r="Z245" i="23" s="1"/>
  <c r="AB245" i="23" s="1"/>
  <c r="Z26" i="23"/>
  <c r="AB26" i="23" s="1"/>
  <c r="Z316" i="23"/>
  <c r="AB316" i="23" s="1"/>
  <c r="Z426" i="23"/>
  <c r="AB426" i="23" s="1"/>
  <c r="Z401" i="23"/>
  <c r="AB401" i="23" s="1"/>
  <c r="Z43" i="23"/>
  <c r="AB43" i="23" s="1"/>
  <c r="Z140" i="23"/>
  <c r="AB140" i="23" s="1"/>
  <c r="Z435" i="23"/>
  <c r="AB435" i="23" s="1"/>
  <c r="Z441" i="23"/>
  <c r="AB441" i="23" s="1"/>
  <c r="Y393" i="23"/>
  <c r="Z393" i="23" s="1"/>
  <c r="AB393" i="23" s="1"/>
  <c r="X280" i="23"/>
  <c r="Z212" i="23"/>
  <c r="AB212" i="23" s="1"/>
  <c r="Q8" i="23"/>
  <c r="K56" i="30" s="1"/>
  <c r="X282" i="23"/>
  <c r="AC282" i="23" s="1"/>
  <c r="Z251" i="23"/>
  <c r="AB251" i="23" s="1"/>
  <c r="X293" i="23"/>
  <c r="AC293" i="23" s="1"/>
  <c r="Y389" i="23"/>
  <c r="Z389" i="23" s="1"/>
  <c r="AB389" i="23" s="1"/>
  <c r="Z332" i="23"/>
  <c r="AB332" i="23" s="1"/>
  <c r="Y353" i="23"/>
  <c r="Z106" i="23"/>
  <c r="AB106" i="23" s="1"/>
  <c r="Z112" i="23"/>
  <c r="AB112" i="23" s="1"/>
  <c r="Y366" i="23"/>
  <c r="Z44" i="23"/>
  <c r="AB44" i="23" s="1"/>
  <c r="Y59" i="23"/>
  <c r="Z149" i="23"/>
  <c r="AB149" i="23" s="1"/>
  <c r="Y358" i="23"/>
  <c r="Y62" i="23"/>
  <c r="V4" i="23"/>
  <c r="P52" i="30" s="1"/>
  <c r="Y61" i="23"/>
  <c r="Y356" i="23"/>
  <c r="T6" i="23"/>
  <c r="N54" i="30" s="1"/>
  <c r="Y76" i="23"/>
  <c r="X366" i="23"/>
  <c r="AC366" i="23" s="1"/>
  <c r="Y432" i="23"/>
  <c r="Z46" i="23"/>
  <c r="AB46" i="23" s="1"/>
  <c r="Z276" i="23"/>
  <c r="AB276" i="23" s="1"/>
  <c r="Z403" i="23"/>
  <c r="AB403" i="23" s="1"/>
  <c r="Z278" i="23"/>
  <c r="AB278" i="23" s="1"/>
  <c r="Y75" i="23"/>
  <c r="Y361" i="23"/>
  <c r="Z428" i="23"/>
  <c r="AB428" i="23" s="1"/>
  <c r="Z220" i="23"/>
  <c r="AB220" i="23" s="1"/>
  <c r="Y69" i="23"/>
  <c r="V8" i="23"/>
  <c r="P56" i="30" s="1"/>
  <c r="X17" i="23"/>
  <c r="R65" i="30" s="1"/>
  <c r="Z42" i="23"/>
  <c r="AB42" i="23" s="1"/>
  <c r="Z184" i="23"/>
  <c r="AB184" i="23" s="1"/>
  <c r="Z287" i="23"/>
  <c r="AB287" i="23" s="1"/>
  <c r="Z143" i="23"/>
  <c r="AB143" i="23" s="1"/>
  <c r="Z40" i="23"/>
  <c r="AB40" i="23" s="1"/>
  <c r="Z115" i="23"/>
  <c r="AB115" i="23" s="1"/>
  <c r="Z423" i="23"/>
  <c r="AB423" i="23" s="1"/>
  <c r="Z31" i="23"/>
  <c r="AB31" i="23" s="1"/>
  <c r="Z167" i="23"/>
  <c r="AB167" i="23" s="1"/>
  <c r="Z203" i="23"/>
  <c r="AB203" i="23" s="1"/>
  <c r="Y63" i="23"/>
  <c r="S8" i="23"/>
  <c r="M56" i="30" s="1"/>
  <c r="S16" i="23"/>
  <c r="M64" i="30" s="1"/>
  <c r="T5" i="23"/>
  <c r="N53" i="30" s="1"/>
  <c r="Z109" i="23"/>
  <c r="AB109" i="23" s="1"/>
  <c r="Y355" i="23"/>
  <c r="Y368" i="23"/>
  <c r="Y182" i="23"/>
  <c r="Y350" i="23"/>
  <c r="Z350" i="23" s="1"/>
  <c r="AB350" i="23" s="1"/>
  <c r="Z33" i="23"/>
  <c r="AB33" i="23" s="1"/>
  <c r="Y64" i="23"/>
  <c r="Y364" i="23"/>
  <c r="Y348" i="23"/>
  <c r="Y101" i="23"/>
  <c r="Z28" i="23"/>
  <c r="AB28" i="23" s="1"/>
  <c r="Y174" i="23"/>
  <c r="Z325" i="23"/>
  <c r="AB325" i="23" s="1"/>
  <c r="Z399" i="23"/>
  <c r="AB399" i="23" s="1"/>
  <c r="Y78" i="23"/>
  <c r="X370" i="23"/>
  <c r="AC370" i="23" s="1"/>
  <c r="Y347" i="23"/>
  <c r="Z347" i="23" s="1"/>
  <c r="AB347" i="23" s="1"/>
  <c r="Z328" i="23"/>
  <c r="AB328" i="23" s="1"/>
  <c r="Z290" i="23"/>
  <c r="AB290" i="23" s="1"/>
  <c r="X77" i="23"/>
  <c r="Y77" i="23"/>
  <c r="Y363" i="23"/>
  <c r="Z363" i="23" s="1"/>
  <c r="AB363" i="23" s="1"/>
  <c r="X68" i="23"/>
  <c r="Y68" i="23"/>
  <c r="Y70" i="23"/>
  <c r="Z70" i="23" s="1"/>
  <c r="AB70" i="23" s="1"/>
  <c r="Y110" i="23"/>
  <c r="Z110" i="23" s="1"/>
  <c r="AB110" i="23" s="1"/>
  <c r="Y74" i="23"/>
  <c r="Z74" i="23" s="1"/>
  <c r="AB74" i="23" s="1"/>
  <c r="X369" i="23"/>
  <c r="AC369" i="23" s="1"/>
  <c r="Y369" i="23"/>
  <c r="X73" i="23"/>
  <c r="Y73" i="23"/>
  <c r="Y391" i="23"/>
  <c r="Y359" i="23"/>
  <c r="Z359" i="23" s="1"/>
  <c r="AB359" i="23" s="1"/>
  <c r="X65" i="23"/>
  <c r="Y65" i="23"/>
  <c r="Y60" i="23"/>
  <c r="Z60" i="23" s="1"/>
  <c r="AB60" i="23" s="1"/>
  <c r="X72" i="23"/>
  <c r="Y72" i="23"/>
  <c r="X365" i="23"/>
  <c r="Y365" i="23"/>
  <c r="Y351" i="23"/>
  <c r="Z351" i="23" s="1"/>
  <c r="AB351" i="23" s="1"/>
  <c r="Y71" i="23"/>
  <c r="Z71" i="23" s="1"/>
  <c r="AB71" i="23" s="1"/>
  <c r="Z107" i="23"/>
  <c r="AB107" i="23" s="1"/>
  <c r="Y82" i="23"/>
  <c r="Y354" i="23"/>
  <c r="Y360" i="23"/>
  <c r="Z360" i="23" s="1"/>
  <c r="AB360" i="23" s="1"/>
  <c r="Y103" i="23"/>
  <c r="Z103" i="23" s="1"/>
  <c r="AB103" i="23" s="1"/>
  <c r="Y357" i="23"/>
  <c r="Z357" i="23" s="1"/>
  <c r="AB357" i="23" s="1"/>
  <c r="Y352" i="23"/>
  <c r="Z352" i="23" s="1"/>
  <c r="AB352" i="23" s="1"/>
  <c r="Y349" i="23"/>
  <c r="X81" i="23"/>
  <c r="AC81" i="23" s="1"/>
  <c r="Y81" i="23"/>
  <c r="Y79" i="23"/>
  <c r="X367" i="23"/>
  <c r="AC367" i="23" s="1"/>
  <c r="Y367" i="23"/>
  <c r="Y66" i="23"/>
  <c r="Z66" i="23" s="1"/>
  <c r="Y80" i="23"/>
  <c r="Z80" i="23" s="1"/>
  <c r="AB80" i="23" s="1"/>
  <c r="Y111" i="23"/>
  <c r="Z111" i="23" s="1"/>
  <c r="AB111" i="23" s="1"/>
  <c r="Y67" i="23"/>
  <c r="Z67" i="23" s="1"/>
  <c r="AB67" i="23" s="1"/>
  <c r="Y362" i="23"/>
  <c r="Z362" i="23" s="1"/>
  <c r="AB362" i="23" s="1"/>
  <c r="X8" i="23"/>
  <c r="R56" i="30" s="1"/>
  <c r="Z392" i="23"/>
  <c r="AB392" i="23" s="1"/>
  <c r="Z30" i="23"/>
  <c r="AB30" i="23" s="1"/>
  <c r="Z38" i="23"/>
  <c r="AB38" i="23" s="1"/>
  <c r="Z429" i="23"/>
  <c r="AB429" i="23" s="1"/>
  <c r="Z217" i="23"/>
  <c r="AB217" i="23" s="1"/>
  <c r="Z210" i="23"/>
  <c r="AB210" i="23" s="1"/>
  <c r="X174" i="23"/>
  <c r="AC174" i="23" s="1"/>
  <c r="Z431" i="23"/>
  <c r="AB431" i="23" s="1"/>
  <c r="X391" i="23"/>
  <c r="AC391" i="23" s="1"/>
  <c r="X182" i="23"/>
  <c r="AC182" i="23" s="1"/>
  <c r="X432" i="23"/>
  <c r="AC432" i="23" s="1"/>
  <c r="Z223" i="23"/>
  <c r="AB223" i="23" s="1"/>
  <c r="Z438" i="23"/>
  <c r="AB438" i="23" s="1"/>
  <c r="Z23" i="23"/>
  <c r="AB23" i="23" s="1"/>
  <c r="Z226" i="23"/>
  <c r="AB226" i="23" s="1"/>
  <c r="Z219" i="23"/>
  <c r="AB219" i="23" s="1"/>
  <c r="Z434" i="23"/>
  <c r="AB434" i="23" s="1"/>
  <c r="Z141" i="23"/>
  <c r="AB141" i="23" s="1"/>
  <c r="Z422" i="23"/>
  <c r="AB422" i="23" s="1"/>
  <c r="Z402" i="23"/>
  <c r="AB402" i="23" s="1"/>
  <c r="Z153" i="23"/>
  <c r="AB153" i="23" s="1"/>
  <c r="Z294" i="23"/>
  <c r="AB294" i="23" s="1"/>
  <c r="Z275" i="23"/>
  <c r="AB275" i="23" s="1"/>
  <c r="Z405" i="23"/>
  <c r="AB405" i="23" s="1"/>
  <c r="Z135" i="23"/>
  <c r="AB135" i="23" s="1"/>
  <c r="Z439" i="23"/>
  <c r="AB439" i="23" s="1"/>
  <c r="Z131" i="23"/>
  <c r="AB131" i="23" s="1"/>
  <c r="Z206" i="23"/>
  <c r="AB206" i="23" s="1"/>
  <c r="X64" i="23"/>
  <c r="AC64" i="23" s="1"/>
  <c r="X358" i="23"/>
  <c r="X353" i="23"/>
  <c r="AC353" i="23" s="1"/>
  <c r="Z317" i="23"/>
  <c r="AB317" i="23" s="1"/>
  <c r="V5" i="23"/>
  <c r="P53" i="30" s="1"/>
  <c r="X82" i="23"/>
  <c r="AC82" i="23" s="1"/>
  <c r="X355" i="23"/>
  <c r="AC355" i="23" s="1"/>
  <c r="X79" i="23"/>
  <c r="AC79" i="23" s="1"/>
  <c r="Z256" i="23"/>
  <c r="AB256" i="23" s="1"/>
  <c r="T16" i="23"/>
  <c r="N64" i="30" s="1"/>
  <c r="Z252" i="23"/>
  <c r="AB252" i="23" s="1"/>
  <c r="T12" i="23"/>
  <c r="N60" i="30" s="1"/>
  <c r="Z322" i="23"/>
  <c r="AB322" i="23" s="1"/>
  <c r="V10" i="23"/>
  <c r="P58" i="30" s="1"/>
  <c r="Z100" i="23"/>
  <c r="AB100" i="23" s="1"/>
  <c r="P4" i="23"/>
  <c r="J52" i="30" s="1"/>
  <c r="Z221" i="23"/>
  <c r="AB221" i="23" s="1"/>
  <c r="X356" i="23"/>
  <c r="P15" i="23"/>
  <c r="J63" i="30" s="1"/>
  <c r="X361" i="23"/>
  <c r="Z419" i="23"/>
  <c r="AB419" i="23" s="1"/>
  <c r="X69" i="23"/>
  <c r="X348" i="23"/>
  <c r="AC348" i="23" s="1"/>
  <c r="Z102" i="23"/>
  <c r="AB102" i="23" s="1"/>
  <c r="Z255" i="23"/>
  <c r="AB255" i="23" s="1"/>
  <c r="T15" i="23"/>
  <c r="N63" i="30" s="1"/>
  <c r="X59" i="23"/>
  <c r="AC59" i="23" s="1"/>
  <c r="Z209" i="23"/>
  <c r="AB209" i="23" s="1"/>
  <c r="Z146" i="23"/>
  <c r="AB146" i="23" s="1"/>
  <c r="X101" i="23"/>
  <c r="AC101" i="23" s="1"/>
  <c r="Z283" i="23"/>
  <c r="AB283" i="23" s="1"/>
  <c r="X10" i="23"/>
  <c r="R58" i="30" s="1"/>
  <c r="Z277" i="23"/>
  <c r="AB277" i="23" s="1"/>
  <c r="Z330" i="23"/>
  <c r="AB330" i="23" s="1"/>
  <c r="P14" i="23"/>
  <c r="J62" i="30" s="1"/>
  <c r="Z216" i="23"/>
  <c r="AB216" i="23" s="1"/>
  <c r="Z284" i="23"/>
  <c r="AB284" i="23" s="1"/>
  <c r="U8" i="23"/>
  <c r="O56" i="30" s="1"/>
  <c r="Z145" i="23"/>
  <c r="AB145" i="23" s="1"/>
  <c r="Z421" i="23"/>
  <c r="AB421" i="23" s="1"/>
  <c r="X78" i="23"/>
  <c r="AC78" i="23" s="1"/>
  <c r="Z321" i="23"/>
  <c r="AB321" i="23" s="1"/>
  <c r="V9" i="23"/>
  <c r="P57" i="30" s="1"/>
  <c r="X63" i="23"/>
  <c r="AC63" i="23" s="1"/>
  <c r="X364" i="23"/>
  <c r="T7" i="23"/>
  <c r="N55" i="30" s="1"/>
  <c r="X76" i="23"/>
  <c r="Z424" i="23"/>
  <c r="AB424" i="23" s="1"/>
  <c r="Y4" i="23"/>
  <c r="S52" i="30" s="1"/>
  <c r="Z319" i="23"/>
  <c r="AB319" i="23" s="1"/>
  <c r="V7" i="23"/>
  <c r="P55" i="30" s="1"/>
  <c r="Z144" i="23"/>
  <c r="AB144" i="23" s="1"/>
  <c r="Z437" i="23"/>
  <c r="AB437" i="23" s="1"/>
  <c r="Y17" i="23"/>
  <c r="S65" i="30" s="1"/>
  <c r="T4" i="23"/>
  <c r="N52" i="30" s="1"/>
  <c r="X9" i="23"/>
  <c r="R57" i="30" s="1"/>
  <c r="Z108" i="23"/>
  <c r="AB108" i="23" s="1"/>
  <c r="P12" i="23"/>
  <c r="J60" i="30" s="1"/>
  <c r="Z150" i="23"/>
  <c r="AB150" i="23" s="1"/>
  <c r="Z257" i="23"/>
  <c r="AB257" i="23" s="1"/>
  <c r="T17" i="23"/>
  <c r="N65" i="30" s="1"/>
  <c r="X75" i="23"/>
  <c r="Z204" i="23"/>
  <c r="AB204" i="23" s="1"/>
  <c r="X61" i="23"/>
  <c r="AC61" i="23" s="1"/>
  <c r="Z288" i="23"/>
  <c r="AB288" i="23" s="1"/>
  <c r="U12" i="23"/>
  <c r="O60" i="30" s="1"/>
  <c r="Z333" i="23"/>
  <c r="AB333" i="23" s="1"/>
  <c r="Z323" i="23"/>
  <c r="AB323" i="23" s="1"/>
  <c r="V11" i="23"/>
  <c r="P59" i="30" s="1"/>
  <c r="Z326" i="23"/>
  <c r="AB326" i="23" s="1"/>
  <c r="X349" i="23"/>
  <c r="AC349" i="23" s="1"/>
  <c r="Z315" i="23"/>
  <c r="AB315" i="23" s="1"/>
  <c r="Z147" i="23"/>
  <c r="AB147" i="23" s="1"/>
  <c r="Q15" i="23"/>
  <c r="K63" i="30" s="1"/>
  <c r="Z250" i="23"/>
  <c r="AB250" i="23" s="1"/>
  <c r="T10" i="23"/>
  <c r="N58" i="30" s="1"/>
  <c r="X16" i="23"/>
  <c r="R64" i="30" s="1"/>
  <c r="Z139" i="23"/>
  <c r="AB139" i="23" s="1"/>
  <c r="Z440" i="23"/>
  <c r="AB440" i="23" s="1"/>
  <c r="X354" i="23"/>
  <c r="X368" i="23"/>
  <c r="AC368" i="23" s="1"/>
  <c r="X62" i="23"/>
  <c r="AC62" i="23" s="1"/>
  <c r="Z205" i="23"/>
  <c r="AB205" i="23" s="1"/>
  <c r="Z225" i="23"/>
  <c r="AB225" i="23" s="1"/>
  <c r="Z420" i="23"/>
  <c r="AB420" i="23" s="1"/>
  <c r="Z132" i="23"/>
  <c r="AB132" i="23" s="1"/>
  <c r="Z152" i="23"/>
  <c r="AB152" i="23" s="1"/>
  <c r="P7" i="23"/>
  <c r="J55" i="30" s="1"/>
  <c r="Z224" i="23"/>
  <c r="AB224" i="23" s="1"/>
  <c r="Z36" i="23"/>
  <c r="AB36" i="23" s="1"/>
  <c r="Z35" i="23"/>
  <c r="AB35" i="23" s="1"/>
  <c r="Z37" i="23"/>
  <c r="AB37" i="23" s="1"/>
  <c r="Z34" i="23"/>
  <c r="AB34" i="23" s="1"/>
  <c r="Z39" i="23"/>
  <c r="AB39" i="23" s="1"/>
  <c r="Z24" i="23"/>
  <c r="AB24" i="23" s="1"/>
  <c r="Z32" i="23"/>
  <c r="AB32" i="23" s="1"/>
  <c r="Y6" i="23"/>
  <c r="S54" i="30" s="1"/>
  <c r="W4" i="23"/>
  <c r="Q52" i="30" s="1"/>
  <c r="S4" i="23"/>
  <c r="M52" i="30" s="1"/>
  <c r="W15" i="23"/>
  <c r="Q63" i="30" s="1"/>
  <c r="O11" i="23"/>
  <c r="I59" i="30" s="1"/>
  <c r="W12" i="23"/>
  <c r="Q60" i="30" s="1"/>
  <c r="O10" i="23"/>
  <c r="I58" i="30" s="1"/>
  <c r="N6" i="23"/>
  <c r="H54" i="30" s="1"/>
  <c r="AB137" i="23"/>
  <c r="Q5" i="23"/>
  <c r="K53" i="30" s="1"/>
  <c r="P6" i="23"/>
  <c r="J54" i="30" s="1"/>
  <c r="AC259" i="23" l="1"/>
  <c r="AC263" i="23" s="1"/>
  <c r="Z259" i="23"/>
  <c r="AB259" i="23" s="1"/>
  <c r="AB263" i="23" s="1"/>
  <c r="AC191" i="23"/>
  <c r="AC155" i="23"/>
  <c r="T13" i="30"/>
  <c r="AC227" i="23"/>
  <c r="Q16" i="30"/>
  <c r="AC47" i="23"/>
  <c r="AC119" i="23"/>
  <c r="Q9" i="23"/>
  <c r="K57" i="30" s="1"/>
  <c r="T11" i="30" s="1"/>
  <c r="S5" i="23"/>
  <c r="M53" i="30" s="1"/>
  <c r="T7" i="30" s="1"/>
  <c r="AC407" i="23"/>
  <c r="S15" i="30"/>
  <c r="AC335" i="23"/>
  <c r="S18" i="30"/>
  <c r="AC75" i="23"/>
  <c r="O15" i="23" s="1"/>
  <c r="I63" i="30" s="1"/>
  <c r="AC69" i="23"/>
  <c r="O9" i="23" s="1"/>
  <c r="I57" i="30" s="1"/>
  <c r="AC365" i="23"/>
  <c r="W17" i="23" s="1"/>
  <c r="Q65" i="30" s="1"/>
  <c r="AC68" i="23"/>
  <c r="O8" i="23" s="1"/>
  <c r="I56" i="30" s="1"/>
  <c r="AC280" i="23"/>
  <c r="AC443" i="23"/>
  <c r="AC354" i="23"/>
  <c r="W6" i="23" s="1"/>
  <c r="Q54" i="30" s="1"/>
  <c r="S13" i="30"/>
  <c r="AC364" i="23"/>
  <c r="W16" i="23" s="1"/>
  <c r="Q64" i="30" s="1"/>
  <c r="AC65" i="23"/>
  <c r="O5" i="23" s="1"/>
  <c r="I53" i="30" s="1"/>
  <c r="AC73" i="23"/>
  <c r="O13" i="23" s="1"/>
  <c r="I61" i="30" s="1"/>
  <c r="T13" i="23"/>
  <c r="N61" i="30" s="1"/>
  <c r="T15" i="30" s="1"/>
  <c r="AC356" i="23"/>
  <c r="W8" i="23" s="1"/>
  <c r="Q56" i="30" s="1"/>
  <c r="AC361" i="23"/>
  <c r="W13" i="23" s="1"/>
  <c r="Q61" i="30" s="1"/>
  <c r="AC72" i="23"/>
  <c r="O12" i="23" s="1"/>
  <c r="I60" i="30" s="1"/>
  <c r="R14" i="30" s="1"/>
  <c r="AC358" i="23"/>
  <c r="W10" i="23" s="1"/>
  <c r="Q58" i="30" s="1"/>
  <c r="AC76" i="23"/>
  <c r="O16" i="23" s="1"/>
  <c r="I64" i="30" s="1"/>
  <c r="R16" i="30"/>
  <c r="AC77" i="23"/>
  <c r="O17" i="23" s="1"/>
  <c r="I65" i="30" s="1"/>
  <c r="AC286" i="23"/>
  <c r="U10" i="23" s="1"/>
  <c r="O58" i="30" s="1"/>
  <c r="Z169" i="23"/>
  <c r="AB169" i="23" s="1"/>
  <c r="Z313" i="23"/>
  <c r="AB313" i="23" s="1"/>
  <c r="AB335" i="23" s="1"/>
  <c r="P30" i="8"/>
  <c r="Z286" i="23"/>
  <c r="AB286" i="23" s="1"/>
  <c r="Z282" i="23"/>
  <c r="AB282" i="23" s="1"/>
  <c r="Z366" i="23"/>
  <c r="AB366" i="23" s="1"/>
  <c r="Z370" i="23"/>
  <c r="AB370" i="23" s="1"/>
  <c r="Z293" i="23"/>
  <c r="AB293" i="23" s="1"/>
  <c r="U6" i="23"/>
  <c r="O54" i="30" s="1"/>
  <c r="S8" i="30" s="1"/>
  <c r="Z280" i="23"/>
  <c r="AB280" i="23" s="1"/>
  <c r="U17" i="23"/>
  <c r="O65" i="30" s="1"/>
  <c r="S19" i="30" s="1"/>
  <c r="S10" i="30"/>
  <c r="Z81" i="23"/>
  <c r="AB81" i="23" s="1"/>
  <c r="Z68" i="23"/>
  <c r="AB68" i="23" s="1"/>
  <c r="Z73" i="23"/>
  <c r="AB73" i="23" s="1"/>
  <c r="T18" i="30"/>
  <c r="AB47" i="23"/>
  <c r="Z77" i="23"/>
  <c r="AB77" i="23" s="1"/>
  <c r="Z369" i="23"/>
  <c r="AB369" i="23" s="1"/>
  <c r="S16" i="30"/>
  <c r="Z72" i="23"/>
  <c r="AB72" i="23" s="1"/>
  <c r="Z65" i="23"/>
  <c r="AB65" i="23" s="1"/>
  <c r="Z367" i="23"/>
  <c r="AB367" i="23" s="1"/>
  <c r="S14" i="30"/>
  <c r="Z365" i="23"/>
  <c r="AB365" i="23" s="1"/>
  <c r="T10" i="30"/>
  <c r="Z69" i="23"/>
  <c r="AB69" i="23" s="1"/>
  <c r="T14" i="30"/>
  <c r="R13" i="30"/>
  <c r="T17" i="30"/>
  <c r="Z76" i="23"/>
  <c r="AB76" i="23" s="1"/>
  <c r="Z155" i="23"/>
  <c r="AB227" i="23"/>
  <c r="P66" i="30"/>
  <c r="Z75" i="23"/>
  <c r="AB75" i="23" s="1"/>
  <c r="AB155" i="23"/>
  <c r="Z364" i="23"/>
  <c r="AB364" i="23" s="1"/>
  <c r="R6" i="23"/>
  <c r="L54" i="30" s="1"/>
  <c r="Z174" i="23"/>
  <c r="AB174" i="23" s="1"/>
  <c r="Z432" i="23"/>
  <c r="Z182" i="23"/>
  <c r="AB182" i="23" s="1"/>
  <c r="Z391" i="23"/>
  <c r="AB391" i="23" s="1"/>
  <c r="AB407" i="23" s="1"/>
  <c r="Z356" i="23"/>
  <c r="AB356" i="23" s="1"/>
  <c r="Z63" i="23"/>
  <c r="AB63" i="23" s="1"/>
  <c r="Z61" i="23"/>
  <c r="AB61" i="23" s="1"/>
  <c r="Z355" i="23"/>
  <c r="AB355" i="23" s="1"/>
  <c r="W7" i="23"/>
  <c r="Q55" i="30" s="1"/>
  <c r="Z353" i="23"/>
  <c r="AB353" i="23" s="1"/>
  <c r="W5" i="23"/>
  <c r="Q53" i="30" s="1"/>
  <c r="AB188" i="23"/>
  <c r="Z368" i="23"/>
  <c r="AB368" i="23" s="1"/>
  <c r="Z101" i="23"/>
  <c r="Z59" i="23"/>
  <c r="AB59" i="23" s="1"/>
  <c r="S17" i="30"/>
  <c r="Z64" i="23"/>
  <c r="AB64" i="23" s="1"/>
  <c r="O4" i="23"/>
  <c r="I52" i="30" s="1"/>
  <c r="R6" i="30" s="1"/>
  <c r="Z227" i="23"/>
  <c r="Z62" i="23"/>
  <c r="AB62" i="23" s="1"/>
  <c r="Z349" i="23"/>
  <c r="AB349" i="23" s="1"/>
  <c r="Z78" i="23"/>
  <c r="AB78" i="23" s="1"/>
  <c r="U7" i="23"/>
  <c r="O55" i="30" s="1"/>
  <c r="Z79" i="23"/>
  <c r="AB79" i="23" s="1"/>
  <c r="Z82" i="23"/>
  <c r="AB82" i="23" s="1"/>
  <c r="Z358" i="23"/>
  <c r="AB358" i="23" s="1"/>
  <c r="Z354" i="23"/>
  <c r="AB354" i="23" s="1"/>
  <c r="Z348" i="23"/>
  <c r="AB348" i="23" s="1"/>
  <c r="Z361" i="23"/>
  <c r="AB361" i="23" s="1"/>
  <c r="Z47" i="23"/>
  <c r="AB66" i="23"/>
  <c r="O7" i="23"/>
  <c r="I55" i="30" s="1"/>
  <c r="Q13" i="30"/>
  <c r="H66" i="30"/>
  <c r="R18" i="30" l="1"/>
  <c r="Z263" i="23"/>
  <c r="Q20" i="8" s="1"/>
  <c r="S20" i="8" s="1"/>
  <c r="V20" i="8" s="1"/>
  <c r="K66" i="30"/>
  <c r="M66" i="30"/>
  <c r="N66" i="30"/>
  <c r="Q12" i="30"/>
  <c r="R12" i="30"/>
  <c r="S12" i="30"/>
  <c r="T12" i="30"/>
  <c r="R8" i="30"/>
  <c r="Q8" i="30"/>
  <c r="Z191" i="23"/>
  <c r="Q18" i="8" s="1"/>
  <c r="S18" i="8" s="1"/>
  <c r="V18" i="8" s="1"/>
  <c r="AC371" i="23"/>
  <c r="AC299" i="23"/>
  <c r="S11" i="30"/>
  <c r="Q15" i="30"/>
  <c r="R15" i="30"/>
  <c r="R11" i="30"/>
  <c r="Q11" i="30"/>
  <c r="R10" i="30"/>
  <c r="Q10" i="30"/>
  <c r="R19" i="30"/>
  <c r="Q17" i="30"/>
  <c r="R17" i="30"/>
  <c r="Q18" i="30"/>
  <c r="AC83" i="23"/>
  <c r="U4" i="23"/>
  <c r="O52" i="30" s="1"/>
  <c r="O66" i="30" s="1"/>
  <c r="Q7" i="30"/>
  <c r="Q19" i="30"/>
  <c r="Z335" i="23"/>
  <c r="Q22" i="8" s="1"/>
  <c r="S22" i="8" s="1"/>
  <c r="V22" i="8" s="1"/>
  <c r="Q17" i="8"/>
  <c r="S17" i="8" s="1"/>
  <c r="V17" i="8" s="1"/>
  <c r="Q19" i="8"/>
  <c r="S19" i="8" s="1"/>
  <c r="V19" i="8" s="1"/>
  <c r="Q14" i="8"/>
  <c r="S14" i="8" s="1"/>
  <c r="V14" i="8" s="1"/>
  <c r="AB299" i="23"/>
  <c r="Z299" i="23"/>
  <c r="T8" i="30"/>
  <c r="T19" i="30"/>
  <c r="Q6" i="30"/>
  <c r="Z407" i="23"/>
  <c r="Q66" i="30"/>
  <c r="AB83" i="23"/>
  <c r="AB191" i="23"/>
  <c r="Z83" i="23"/>
  <c r="X7" i="23"/>
  <c r="R55" i="30" s="1"/>
  <c r="R66" i="30" s="1"/>
  <c r="R14" i="23"/>
  <c r="L62" i="30" s="1"/>
  <c r="Y12" i="23"/>
  <c r="S60" i="30" s="1"/>
  <c r="AB432" i="23"/>
  <c r="AB443" i="23" s="1"/>
  <c r="Z443" i="23"/>
  <c r="AB371" i="23"/>
  <c r="AB101" i="23"/>
  <c r="AB119" i="23" s="1"/>
  <c r="Z119" i="23"/>
  <c r="T9" i="30"/>
  <c r="S9" i="30"/>
  <c r="Z371" i="23"/>
  <c r="P5" i="23"/>
  <c r="J53" i="30" s="1"/>
  <c r="R9" i="30"/>
  <c r="I66" i="30"/>
  <c r="S6" i="30" l="1"/>
  <c r="T6" i="30"/>
  <c r="Q21" i="8"/>
  <c r="S21" i="8" s="1"/>
  <c r="V21" i="8" s="1"/>
  <c r="Q25" i="8"/>
  <c r="S25" i="8" s="1"/>
  <c r="V25" i="8" s="1"/>
  <c r="Q15" i="8"/>
  <c r="S15" i="8" s="1"/>
  <c r="V15" i="8" s="1"/>
  <c r="Q23" i="8"/>
  <c r="S23" i="8" s="1"/>
  <c r="V23" i="8" s="1"/>
  <c r="Q16" i="8"/>
  <c r="S16" i="8" s="1"/>
  <c r="V16" i="8" s="1"/>
  <c r="Q24" i="8"/>
  <c r="S24" i="8" s="1"/>
  <c r="V24" i="8" s="1"/>
  <c r="Q9" i="30"/>
  <c r="T16" i="30"/>
  <c r="L66" i="30"/>
  <c r="Q14" i="30"/>
  <c r="S66" i="30"/>
  <c r="R7" i="30"/>
  <c r="R20" i="30" s="1"/>
  <c r="J66" i="30"/>
  <c r="S7" i="30"/>
  <c r="T20" i="30" l="1"/>
  <c r="S20" i="30"/>
  <c r="Q30" i="8"/>
  <c r="S30" i="8"/>
  <c r="Q20" i="30"/>
  <c r="H68" i="30"/>
  <c r="R31" i="8" l="1"/>
  <c r="S26" i="8"/>
  <c r="S31" i="8"/>
  <c r="V26" i="8"/>
  <c r="H69" i="30"/>
  <c r="C20" i="30" s="1"/>
  <c r="C12" i="30" s="1"/>
  <c r="I12" i="30" s="1"/>
  <c r="P31" i="8"/>
  <c r="Q31" i="8"/>
  <c r="P20" i="30"/>
  <c r="I68" i="30" l="1"/>
  <c r="C8" i="30"/>
  <c r="I8" i="30" s="1"/>
  <c r="C6" i="30"/>
  <c r="I6" i="30" s="1"/>
  <c r="F13" i="30"/>
  <c r="L13" i="30" s="1"/>
  <c r="D13" i="30"/>
  <c r="J13" i="30" s="1"/>
  <c r="E6" i="30"/>
  <c r="K6" i="30" s="1"/>
  <c r="D18" i="30"/>
  <c r="J18" i="30" s="1"/>
  <c r="D6" i="30"/>
  <c r="J6" i="30" s="1"/>
  <c r="F18" i="30"/>
  <c r="L18" i="30" s="1"/>
  <c r="E12" i="30"/>
  <c r="K12" i="30" s="1"/>
  <c r="F17" i="30"/>
  <c r="L17" i="30" s="1"/>
  <c r="E9" i="30"/>
  <c r="K9" i="30" s="1"/>
  <c r="C15" i="30"/>
  <c r="I15" i="30" s="1"/>
  <c r="F6" i="30"/>
  <c r="L6" i="30" s="1"/>
  <c r="C7" i="30"/>
  <c r="I7" i="30" s="1"/>
  <c r="C11" i="30"/>
  <c r="I11" i="30" s="1"/>
  <c r="C13" i="30"/>
  <c r="I13" i="30" s="1"/>
  <c r="D8" i="30"/>
  <c r="J8" i="30" s="1"/>
  <c r="E18" i="30"/>
  <c r="K18" i="30" s="1"/>
  <c r="C16" i="30"/>
  <c r="I16" i="30" s="1"/>
  <c r="D15" i="30"/>
  <c r="J15" i="30" s="1"/>
  <c r="E10" i="30"/>
  <c r="K10" i="30" s="1"/>
  <c r="E17" i="30"/>
  <c r="K17" i="30" s="1"/>
  <c r="C10" i="30"/>
  <c r="I10" i="30" s="1"/>
  <c r="C19" i="30"/>
  <c r="I19" i="30" s="1"/>
  <c r="D9" i="30"/>
  <c r="J9" i="30" s="1"/>
  <c r="D10" i="30"/>
  <c r="J10" i="30" s="1"/>
  <c r="E13" i="30"/>
  <c r="K13" i="30" s="1"/>
  <c r="D16" i="30"/>
  <c r="J16" i="30" s="1"/>
  <c r="E16" i="30"/>
  <c r="K16" i="30" s="1"/>
  <c r="E11" i="30"/>
  <c r="K11" i="30" s="1"/>
  <c r="F8" i="30"/>
  <c r="L8" i="30" s="1"/>
  <c r="E7" i="30"/>
  <c r="K7" i="30" s="1"/>
  <c r="F19" i="30"/>
  <c r="L19" i="30" s="1"/>
  <c r="D12" i="30"/>
  <c r="J12" i="30" s="1"/>
  <c r="C17" i="30"/>
  <c r="I17" i="30" s="1"/>
  <c r="F12" i="30"/>
  <c r="L12" i="30" s="1"/>
  <c r="F10" i="30"/>
  <c r="L10" i="30" s="1"/>
  <c r="C18" i="30"/>
  <c r="I18" i="30" s="1"/>
  <c r="F9" i="30"/>
  <c r="L9" i="30" s="1"/>
  <c r="C9" i="30"/>
  <c r="I9" i="30" s="1"/>
  <c r="C14" i="30"/>
  <c r="I14" i="30" s="1"/>
  <c r="F7" i="30"/>
  <c r="L7" i="30" s="1"/>
  <c r="E14" i="30"/>
  <c r="K14" i="30" s="1"/>
  <c r="D11" i="30"/>
  <c r="J11" i="30" s="1"/>
  <c r="E15" i="30"/>
  <c r="K15" i="30" s="1"/>
  <c r="D19" i="30"/>
  <c r="J19" i="30" s="1"/>
  <c r="D14" i="30"/>
  <c r="J14" i="30" s="1"/>
  <c r="F11" i="30"/>
  <c r="L11" i="30" s="1"/>
  <c r="F16" i="30"/>
  <c r="L16" i="30" s="1"/>
  <c r="E19" i="30"/>
  <c r="K19" i="30" s="1"/>
  <c r="F14" i="30"/>
  <c r="L14" i="30" s="1"/>
  <c r="E8" i="30"/>
  <c r="K8" i="30" s="1"/>
  <c r="D17" i="30"/>
  <c r="J17" i="30" s="1"/>
  <c r="D7" i="30"/>
  <c r="J7" i="30" s="1"/>
  <c r="F15" i="30"/>
  <c r="L15" i="30" s="1"/>
  <c r="P3" i="30" l="1"/>
  <c r="R3" i="30"/>
  <c r="I20" i="30"/>
  <c r="K20" i="30" s="1"/>
  <c r="S3" i="30"/>
  <c r="Q3" i="30"/>
  <c r="O3" i="3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Estefania</author>
  </authors>
  <commentList>
    <comment ref="C5" authorId="0" shapeId="0" xr:uid="{00000000-0006-0000-0100-000001000000}">
      <text>
        <r>
          <rPr>
            <sz val="12"/>
            <color indexed="81"/>
            <rFont val="Arial Narrow"/>
            <family val="2"/>
          </rPr>
          <t>Introducir valor</t>
        </r>
      </text>
    </comment>
    <comment ref="O5" authorId="0" shapeId="0" xr:uid="{00000000-0006-0000-0100-000002000000}">
      <text>
        <r>
          <rPr>
            <sz val="12"/>
            <color indexed="81"/>
            <rFont val="Arial Narrow"/>
            <family val="2"/>
          </rPr>
          <t>Introducir datos en las unidades indicadas</t>
        </r>
      </text>
    </comment>
    <comment ref="B8" authorId="0" shapeId="0" xr:uid="{00000000-0006-0000-0100-000003000000}">
      <text>
        <r>
          <rPr>
            <sz val="12"/>
            <color indexed="81"/>
            <rFont val="Arial Narrow"/>
            <family val="2"/>
          </rPr>
          <t>Introducir datos</t>
        </r>
      </text>
    </comment>
    <comment ref="S12" authorId="0" shapeId="0" xr:uid="{00000000-0006-0000-0100-000004000000}">
      <text>
        <r>
          <rPr>
            <b/>
            <sz val="12"/>
            <color indexed="81"/>
            <rFont val="Arial Narrow"/>
            <family val="2"/>
          </rPr>
          <t>RESULTADOS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Estefania</author>
  </authors>
  <commentList>
    <comment ref="C1" authorId="0" shapeId="0" xr:uid="{00000000-0006-0000-0200-000001000000}">
      <text>
        <r>
          <rPr>
            <sz val="10"/>
            <color indexed="81"/>
            <rFont val="Arial Narrow"/>
            <family val="2"/>
          </rPr>
          <t>Richard Perez, Robert Seals, A new simplifed version of the Perez diffuse irradiance model for tilted surfaces . Solar Energy 39 (3), 1987.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Estefania</author>
  </authors>
  <commentList>
    <comment ref="I20" authorId="0" shapeId="0" xr:uid="{00000000-0006-0000-0300-000001000000}">
      <text>
        <r>
          <rPr>
            <b/>
            <sz val="10"/>
            <color indexed="81"/>
            <rFont val="Arial Narrow"/>
            <family val="2"/>
          </rPr>
          <t>RESULTADO:
Factor de Sombras anual</t>
        </r>
      </text>
    </comment>
    <comment ref="K20" authorId="0" shapeId="0" xr:uid="{00000000-0006-0000-0300-000002000000}">
      <text>
        <r>
          <rPr>
            <b/>
            <sz val="10"/>
            <color indexed="81"/>
            <rFont val="Arial Narrow"/>
            <family val="2"/>
          </rPr>
          <t xml:space="preserve">RESULTADO:
Irradiación global perdida anualmente </t>
        </r>
      </text>
    </comment>
    <comment ref="H24" authorId="0" shapeId="0" xr:uid="{00000000-0006-0000-0300-000003000000}">
      <text>
        <r>
          <rPr>
            <b/>
            <sz val="12"/>
            <color indexed="81"/>
            <rFont val="Arial Narrow"/>
            <family val="2"/>
          </rPr>
          <t>Copiar Perfil de Obstáculos cuyas pérdidas anuales se quieran cuantificar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Estefania</author>
  </authors>
  <commentList>
    <comment ref="S3" authorId="0" shapeId="0" xr:uid="{00000000-0006-0000-0400-000001000000}">
      <text>
        <r>
          <rPr>
            <sz val="10"/>
            <color indexed="81"/>
            <rFont val="Arial Narrow"/>
            <family val="2"/>
          </rPr>
          <t>Introducir dato: día juliano a representar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Estefania</author>
  </authors>
  <commentList>
    <comment ref="B3" authorId="0" shapeId="0" xr:uid="{00000000-0006-0000-0500-000001000000}">
      <text>
        <r>
          <rPr>
            <sz val="10"/>
            <color indexed="81"/>
            <rFont val="Arial Narrow"/>
            <family val="2"/>
          </rPr>
          <t>Introducir datos</t>
        </r>
      </text>
    </comment>
    <comment ref="C18" authorId="0" shapeId="0" xr:uid="{00000000-0006-0000-0500-000002000000}">
      <text>
        <r>
          <rPr>
            <b/>
            <sz val="10"/>
            <color indexed="81"/>
            <rFont val="Arial Narrow"/>
            <family val="2"/>
          </rPr>
          <t>RESULTADO:
Acimut del perfil</t>
        </r>
      </text>
    </comment>
    <comment ref="D18" authorId="0" shapeId="0" xr:uid="{00000000-0006-0000-0500-000003000000}">
      <text>
        <r>
          <rPr>
            <b/>
            <sz val="10"/>
            <color indexed="81"/>
            <rFont val="Arial Narrow"/>
            <family val="2"/>
          </rPr>
          <t>RESULTADO:
Elevación del perfil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Estefania</author>
  </authors>
  <commentList>
    <comment ref="B3" authorId="0" shapeId="0" xr:uid="{00000000-0006-0000-0600-000001000000}">
      <text>
        <r>
          <rPr>
            <sz val="10"/>
            <color indexed="81"/>
            <rFont val="Arial Narrow"/>
            <family val="2"/>
          </rPr>
          <t>Introducir datos</t>
        </r>
      </text>
    </comment>
    <comment ref="C20" authorId="0" shapeId="0" xr:uid="{00000000-0006-0000-0600-000002000000}">
      <text>
        <r>
          <rPr>
            <b/>
            <sz val="10"/>
            <color indexed="81"/>
            <rFont val="Arial Narrow"/>
            <family val="2"/>
          </rPr>
          <t>RESULTADO:
Acimut del perfil</t>
        </r>
      </text>
    </comment>
    <comment ref="D20" authorId="0" shapeId="0" xr:uid="{00000000-0006-0000-0600-000003000000}">
      <text>
        <r>
          <rPr>
            <b/>
            <sz val="10"/>
            <color indexed="81"/>
            <rFont val="Arial Narrow"/>
            <family val="2"/>
          </rPr>
          <t>RESULTADO:
Elevación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Estefania</author>
  </authors>
  <commentList>
    <comment ref="A4" authorId="0" shapeId="0" xr:uid="{00000000-0006-0000-0700-000001000000}">
      <text>
        <r>
          <rPr>
            <sz val="10"/>
            <color indexed="81"/>
            <rFont val="Arial Narrow"/>
            <family val="2"/>
          </rPr>
          <t>Introducir datos: acimut</t>
        </r>
      </text>
    </comment>
    <comment ref="B4" authorId="0" shapeId="0" xr:uid="{00000000-0006-0000-0700-000002000000}">
      <text>
        <r>
          <rPr>
            <sz val="10"/>
            <color indexed="81"/>
            <rFont val="Arial Narrow"/>
            <family val="2"/>
          </rPr>
          <t>elevación</t>
        </r>
      </text>
    </comment>
  </commentList>
</comments>
</file>

<file path=xl/sharedStrings.xml><?xml version="1.0" encoding="utf-8"?>
<sst xmlns="http://schemas.openxmlformats.org/spreadsheetml/2006/main" count="772" uniqueCount="242">
  <si>
    <r>
      <t>Bdm(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</rPr>
      <t>,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>)</t>
    </r>
  </si>
  <si>
    <r>
      <t>Ddm(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</rPr>
      <t>,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>)</t>
    </r>
  </si>
  <si>
    <r>
      <t>Rdm(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</rPr>
      <t>,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>)</t>
    </r>
  </si>
  <si>
    <t>Elevación</t>
  </si>
  <si>
    <t>(rad)</t>
  </si>
  <si>
    <t>Rho =</t>
  </si>
  <si>
    <t>Mes</t>
  </si>
  <si>
    <t>Dia</t>
  </si>
  <si>
    <t>Eps.o</t>
  </si>
  <si>
    <t>Bodm(0)</t>
  </si>
  <si>
    <t>Gdm(0)</t>
  </si>
  <si>
    <t>Ktm</t>
  </si>
  <si>
    <t>Kdm</t>
  </si>
  <si>
    <t>Ddm(0)</t>
  </si>
  <si>
    <t>Bdm(0)</t>
  </si>
  <si>
    <t>rd</t>
  </si>
  <si>
    <t>MES:</t>
  </si>
  <si>
    <t>W (h)</t>
  </si>
  <si>
    <t>Ws (rad)=</t>
  </si>
  <si>
    <t>a=</t>
  </si>
  <si>
    <t>b=</t>
  </si>
  <si>
    <t>rg</t>
  </si>
  <si>
    <t>Latitud (º) =</t>
  </si>
  <si>
    <t>Declinación (º)=</t>
  </si>
  <si>
    <t>Epsilon_0 =</t>
  </si>
  <si>
    <t>Declinac</t>
  </si>
  <si>
    <t>(º)</t>
  </si>
  <si>
    <t>(Wh/m2)</t>
  </si>
  <si>
    <t>Ddm(0) (Wh/m2) =</t>
  </si>
  <si>
    <t>Gdm(0) (Wh/m2) =</t>
  </si>
  <si>
    <t>DATOS GENERALES:</t>
  </si>
  <si>
    <t>D(0)</t>
  </si>
  <si>
    <t>G(0)</t>
  </si>
  <si>
    <t>B(0)</t>
  </si>
  <si>
    <t>PAIS</t>
  </si>
  <si>
    <t>A</t>
  </si>
  <si>
    <t>B</t>
  </si>
  <si>
    <t>C</t>
  </si>
  <si>
    <t>D</t>
  </si>
  <si>
    <t>Hora solar (h)</t>
  </si>
  <si>
    <t>* COEFICIENTES TABLAS PARA CÁLCULO DE SOMBRAS</t>
  </si>
  <si>
    <t>Zona</t>
  </si>
  <si>
    <t>dn,inicial</t>
  </si>
  <si>
    <t>dn,final</t>
  </si>
  <si>
    <t>Nº días</t>
  </si>
  <si>
    <t>Viene de Ghm, irradiación interceptada por obstáculo:</t>
  </si>
  <si>
    <t>Ga (kWh/m2)=</t>
  </si>
  <si>
    <t>Alfa (º)=</t>
  </si>
  <si>
    <t>Beta (º)=</t>
  </si>
  <si>
    <t>Nº días/zona:</t>
  </si>
  <si>
    <t>A+B</t>
  </si>
  <si>
    <t>C+D</t>
  </si>
  <si>
    <r>
      <t>B(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</rPr>
      <t>,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>)</t>
    </r>
  </si>
  <si>
    <r>
      <t>Dc(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</rPr>
      <t>,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>)</t>
    </r>
  </si>
  <si>
    <r>
      <t>D(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</rPr>
      <t>,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>)</t>
    </r>
  </si>
  <si>
    <r>
      <t>R(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</rPr>
      <t>,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>)</t>
    </r>
  </si>
  <si>
    <r>
      <t>B(</t>
    </r>
    <r>
      <rPr>
        <b/>
        <sz val="10"/>
        <rFont val="Symbol"/>
        <family val="1"/>
        <charset val="2"/>
      </rPr>
      <t>a</t>
    </r>
    <r>
      <rPr>
        <b/>
        <sz val="10"/>
        <rFont val="Arial"/>
        <family val="2"/>
      </rPr>
      <t>,</t>
    </r>
    <r>
      <rPr>
        <b/>
        <sz val="10"/>
        <rFont val="Symbol"/>
        <family val="1"/>
        <charset val="2"/>
      </rPr>
      <t>b</t>
    </r>
    <r>
      <rPr>
        <b/>
        <sz val="10"/>
        <rFont val="Arial"/>
        <family val="2"/>
      </rPr>
      <t>)+Dc(</t>
    </r>
    <r>
      <rPr>
        <b/>
        <sz val="10"/>
        <rFont val="Symbol"/>
        <family val="1"/>
        <charset val="2"/>
      </rPr>
      <t>a</t>
    </r>
    <r>
      <rPr>
        <b/>
        <sz val="10"/>
        <rFont val="Arial"/>
        <family val="2"/>
      </rPr>
      <t>,</t>
    </r>
    <r>
      <rPr>
        <b/>
        <sz val="10"/>
        <rFont val="Symbol"/>
        <family val="1"/>
        <charset val="2"/>
      </rPr>
      <t>b</t>
    </r>
    <r>
      <rPr>
        <b/>
        <sz val="10"/>
        <rFont val="Arial"/>
        <family val="2"/>
      </rPr>
      <t>)</t>
    </r>
  </si>
  <si>
    <r>
      <rPr>
        <sz val="10"/>
        <rFont val="Symbol"/>
        <family val="1"/>
        <charset val="2"/>
      </rPr>
      <t>w</t>
    </r>
    <r>
      <rPr>
        <sz val="10"/>
        <rFont val="Arial"/>
        <family val="2"/>
      </rPr>
      <t xml:space="preserve"> (rad)</t>
    </r>
  </si>
  <si>
    <t>w = -8</t>
  </si>
  <si>
    <t>w = -7</t>
  </si>
  <si>
    <t>w = -6</t>
  </si>
  <si>
    <t>w = -5</t>
  </si>
  <si>
    <t>w = -4</t>
  </si>
  <si>
    <t>w = -3</t>
  </si>
  <si>
    <t>w = -2</t>
  </si>
  <si>
    <t>w = -1</t>
  </si>
  <si>
    <t>w = 0</t>
  </si>
  <si>
    <t>w = 1</t>
  </si>
  <si>
    <t>w = 2</t>
  </si>
  <si>
    <t>w = 3</t>
  </si>
  <si>
    <t>w = 4</t>
  </si>
  <si>
    <t>w = 5</t>
  </si>
  <si>
    <t>w = 6</t>
  </si>
  <si>
    <t>w = 7</t>
  </si>
  <si>
    <t>w = 8</t>
  </si>
  <si>
    <r>
      <rPr>
        <sz val="10"/>
        <rFont val="Symbol"/>
        <family val="1"/>
        <charset val="2"/>
      </rPr>
      <t>w</t>
    </r>
    <r>
      <rPr>
        <sz val="10"/>
        <rFont val="Arial"/>
        <family val="2"/>
      </rPr>
      <t xml:space="preserve"> (h)</t>
    </r>
  </si>
  <si>
    <r>
      <t xml:space="preserve">Beta, </t>
    </r>
    <r>
      <rPr>
        <i/>
        <sz val="10"/>
        <rFont val="Symbol"/>
        <family val="1"/>
        <charset val="2"/>
      </rPr>
      <t>b</t>
    </r>
    <r>
      <rPr>
        <i/>
        <sz val="10"/>
        <rFont val="Arial"/>
        <family val="2"/>
      </rPr>
      <t xml:space="preserve"> (º) =</t>
    </r>
  </si>
  <si>
    <r>
      <t xml:space="preserve">Alfa, </t>
    </r>
    <r>
      <rPr>
        <i/>
        <sz val="10"/>
        <rFont val="Symbol"/>
        <family val="1"/>
        <charset val="2"/>
      </rPr>
      <t>a</t>
    </r>
    <r>
      <rPr>
        <i/>
        <sz val="10"/>
        <rFont val="Arial"/>
        <family val="2"/>
      </rPr>
      <t xml:space="preserve"> (º) =</t>
    </r>
  </si>
  <si>
    <t>* Para análisis de sombras (Pestaña "Tabla_FS"): Irradiación horaria potencialmente interceptable (kWh/m2)</t>
  </si>
  <si>
    <t>Ga_interceptable (kWh/m2):</t>
  </si>
  <si>
    <r>
      <t xml:space="preserve">Latitud, </t>
    </r>
    <r>
      <rPr>
        <sz val="10"/>
        <rFont val="Symbol"/>
        <family val="1"/>
        <charset val="2"/>
      </rPr>
      <t>F</t>
    </r>
    <r>
      <rPr>
        <sz val="10"/>
        <rFont val="Arial"/>
        <family val="2"/>
      </rPr>
      <t xml:space="preserve"> (º) =</t>
    </r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</si>
  <si>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</si>
  <si>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</si>
  <si>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</si>
  <si>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</si>
  <si>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</si>
  <si>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</si>
  <si>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</si>
  <si>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</si>
  <si>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</si>
  <si>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</si>
  <si>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</si>
  <si>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</si>
  <si>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Localidad</t>
  </si>
  <si>
    <r>
      <t>Promedio diario mensual (kWh/m</t>
    </r>
    <r>
      <rPr>
        <b/>
        <vertAlign val="superscript"/>
        <sz val="10"/>
        <rFont val="MS Sans Serif"/>
        <family val="2"/>
      </rPr>
      <t>2</t>
    </r>
    <r>
      <rPr>
        <b/>
        <sz val="10"/>
        <rFont val="MS Sans Serif"/>
        <family val="2"/>
      </rPr>
      <t>)</t>
    </r>
  </si>
  <si>
    <t>Factor de cobertura [0 -1]</t>
  </si>
  <si>
    <t>Irradiación perdida (kWh/m2)</t>
  </si>
  <si>
    <r>
      <rPr>
        <sz val="10"/>
        <rFont val="Symbol"/>
        <family val="1"/>
        <charset val="2"/>
      </rPr>
      <t>Y</t>
    </r>
    <r>
      <rPr>
        <sz val="10"/>
        <rFont val="Arial"/>
        <family val="2"/>
      </rPr>
      <t>tmp</t>
    </r>
  </si>
  <si>
    <r>
      <t xml:space="preserve">Acimut, </t>
    </r>
    <r>
      <rPr>
        <sz val="10"/>
        <rFont val="Symbol"/>
        <family val="1"/>
        <charset val="2"/>
      </rPr>
      <t>y</t>
    </r>
    <r>
      <rPr>
        <sz val="10"/>
        <rFont val="Arial"/>
        <family val="2"/>
      </rPr>
      <t xml:space="preserve"> (º)</t>
    </r>
  </si>
  <si>
    <t>Psi,max (º):</t>
  </si>
  <si>
    <t>Psi,min (º):</t>
  </si>
  <si>
    <t>Latitud (º):</t>
  </si>
  <si>
    <t>Separación entre filas, d (m):</t>
  </si>
  <si>
    <t>Longitud, l (m):</t>
  </si>
  <si>
    <t>Altura entre filas, d (m):</t>
  </si>
  <si>
    <t>Coeficiente de reflexión del suelo (0,2 por defecto)</t>
  </si>
  <si>
    <r>
      <t xml:space="preserve">Inclinación, </t>
    </r>
    <r>
      <rPr>
        <sz val="10"/>
        <color rgb="FFFF0000"/>
        <rFont val="Symbol"/>
        <family val="1"/>
        <charset val="2"/>
      </rPr>
      <t>b</t>
    </r>
    <r>
      <rPr>
        <sz val="10"/>
        <color rgb="FFFF0000"/>
        <rFont val="Arial"/>
        <family val="2"/>
      </rPr>
      <t xml:space="preserve"> (º)=</t>
    </r>
  </si>
  <si>
    <r>
      <t xml:space="preserve">Orientación, </t>
    </r>
    <r>
      <rPr>
        <sz val="10"/>
        <color rgb="FFFF0000"/>
        <rFont val="Symbol"/>
        <family val="1"/>
        <charset val="2"/>
      </rPr>
      <t>a</t>
    </r>
    <r>
      <rPr>
        <sz val="10"/>
        <color rgb="FFFF0000"/>
        <rFont val="Arial"/>
        <family val="2"/>
      </rPr>
      <t xml:space="preserve"> (º) =</t>
    </r>
  </si>
  <si>
    <r>
      <t xml:space="preserve">Coeficiente </t>
    </r>
    <r>
      <rPr>
        <sz val="10"/>
        <color rgb="FFFF0000"/>
        <rFont val="Symbol"/>
        <family val="1"/>
        <charset val="2"/>
      </rPr>
      <t>r</t>
    </r>
    <r>
      <rPr>
        <sz val="10"/>
        <color rgb="FFFF0000"/>
        <rFont val="Arial"/>
        <family val="2"/>
      </rPr>
      <t xml:space="preserve"> =</t>
    </r>
  </si>
  <si>
    <t>Anchura de la fila, Af (m):</t>
  </si>
  <si>
    <t>Longitud de la fila, l (m):</t>
  </si>
  <si>
    <r>
      <t>(Wh/m</t>
    </r>
    <r>
      <rPr>
        <vertAlign val="superscript"/>
        <sz val="10"/>
        <color rgb="FFCC0099"/>
        <rFont val="Arial"/>
        <family val="2"/>
      </rPr>
      <t>2</t>
    </r>
    <r>
      <rPr>
        <sz val="10"/>
        <color rgb="FFCC0099"/>
        <rFont val="Arial"/>
        <family val="2"/>
      </rPr>
      <t>)</t>
    </r>
  </si>
  <si>
    <r>
      <t>Gdm(</t>
    </r>
    <r>
      <rPr>
        <b/>
        <sz val="10"/>
        <color rgb="FFCC0099"/>
        <rFont val="Symbol"/>
        <family val="1"/>
        <charset val="2"/>
      </rPr>
      <t>a</t>
    </r>
    <r>
      <rPr>
        <b/>
        <sz val="10"/>
        <color rgb="FFCC0099"/>
        <rFont val="Arial"/>
        <family val="2"/>
      </rPr>
      <t>,</t>
    </r>
    <r>
      <rPr>
        <b/>
        <sz val="10"/>
        <color rgb="FFCC0099"/>
        <rFont val="Symbol"/>
        <family val="1"/>
        <charset val="2"/>
      </rPr>
      <t>b</t>
    </r>
    <r>
      <rPr>
        <b/>
        <sz val="10"/>
        <color rgb="FFCC0099"/>
        <rFont val="Arial"/>
        <family val="2"/>
      </rPr>
      <t>)</t>
    </r>
  </si>
  <si>
    <t>FS (% Ga)=</t>
  </si>
  <si>
    <t>* PERFIL DE OBSTÁCULOS: FILAS DE MÓDULOS SOBRE PLANO VERTICAL</t>
  </si>
  <si>
    <t>* PERFIL DE OBSTÁCULOS: FILAS DE MÓDULOS SOBRE PLANO HORIZONTAL</t>
  </si>
  <si>
    <t>* PARA REPRESENTACIÓN DE PERFIL DE OBSTÁCULOS CUALQUIERA</t>
  </si>
  <si>
    <t xml:space="preserve">Declinación (º) = </t>
  </si>
  <si>
    <t>Día, dn=</t>
  </si>
  <si>
    <r>
      <rPr>
        <b/>
        <sz val="12"/>
        <color rgb="FFCC0099"/>
        <rFont val="Symbol"/>
        <family val="1"/>
        <charset val="2"/>
      </rPr>
      <t>y</t>
    </r>
    <r>
      <rPr>
        <b/>
        <vertAlign val="subscript"/>
        <sz val="12"/>
        <color rgb="FFCC0099"/>
        <rFont val="Arial"/>
        <family val="2"/>
      </rPr>
      <t>P</t>
    </r>
    <r>
      <rPr>
        <b/>
        <sz val="12"/>
        <color rgb="FFCC0099"/>
        <rFont val="Arial"/>
        <family val="2"/>
      </rPr>
      <t xml:space="preserve"> (º)</t>
    </r>
  </si>
  <si>
    <r>
      <rPr>
        <b/>
        <sz val="12"/>
        <color rgb="FFCC0099"/>
        <rFont val="Symbol"/>
        <family val="1"/>
        <charset val="2"/>
      </rPr>
      <t>g</t>
    </r>
    <r>
      <rPr>
        <b/>
        <vertAlign val="subscript"/>
        <sz val="12"/>
        <color rgb="FFCC0099"/>
        <rFont val="Arial"/>
        <family val="2"/>
      </rPr>
      <t>P</t>
    </r>
    <r>
      <rPr>
        <b/>
        <sz val="12"/>
        <color rgb="FFCC0099"/>
        <rFont val="Arial"/>
        <family val="2"/>
      </rPr>
      <t xml:space="preserve"> (º)</t>
    </r>
  </si>
  <si>
    <r>
      <rPr>
        <sz val="12"/>
        <color rgb="FFFF0000"/>
        <rFont val="Symbol"/>
        <family val="1"/>
        <charset val="2"/>
      </rPr>
      <t>y</t>
    </r>
    <r>
      <rPr>
        <vertAlign val="subscript"/>
        <sz val="12"/>
        <color rgb="FFFF0000"/>
        <rFont val="Arial"/>
        <family val="2"/>
      </rPr>
      <t>P</t>
    </r>
    <r>
      <rPr>
        <sz val="12"/>
        <color rgb="FFFF0000"/>
        <rFont val="Arial"/>
        <family val="2"/>
      </rPr>
      <t xml:space="preserve"> (º)</t>
    </r>
  </si>
  <si>
    <r>
      <rPr>
        <sz val="12"/>
        <color rgb="FFFF0000"/>
        <rFont val="Symbol"/>
        <family val="1"/>
        <charset val="2"/>
      </rPr>
      <t>g</t>
    </r>
    <r>
      <rPr>
        <vertAlign val="subscript"/>
        <sz val="12"/>
        <color rgb="FFFF0000"/>
        <rFont val="Arial"/>
        <family val="2"/>
      </rPr>
      <t>P</t>
    </r>
    <r>
      <rPr>
        <sz val="12"/>
        <color rgb="FFFF0000"/>
        <rFont val="Arial"/>
        <family val="2"/>
      </rPr>
      <t xml:space="preserve"> (º)</t>
    </r>
  </si>
  <si>
    <t>* DIAGRAMA DE TRAYECTORIAS DEL SOL (Permite representar día adicional cualquiera)</t>
  </si>
  <si>
    <t>Admite la representación de la trayectoria de un día específico, indicando en la casilla S3 el día escogido.</t>
  </si>
  <si>
    <t>(Se muestra asimismo un ejemplo del diagrama de trayectorias del sol en Madrid).</t>
  </si>
  <si>
    <r>
      <t>3) En la pestaña</t>
    </r>
    <r>
      <rPr>
        <b/>
        <sz val="12"/>
        <rFont val="Arial"/>
        <family val="2"/>
      </rPr>
      <t xml:space="preserve"> "Gdm"</t>
    </r>
    <r>
      <rPr>
        <sz val="12"/>
        <rFont val="Arial"/>
        <family val="2"/>
      </rPr>
      <t>, indique los valores alfa y beta que determinan, respectivamente, la orientación e inclinación de la superficie de captación,así como el coeficiente de reflectividad del suelo, rho (</t>
    </r>
    <r>
      <rPr>
        <sz val="12"/>
        <rFont val="Symbol"/>
        <family val="1"/>
        <charset val="2"/>
      </rPr>
      <t>r</t>
    </r>
    <r>
      <rPr>
        <sz val="12"/>
        <rFont val="Arial"/>
        <family val="2"/>
      </rPr>
      <t>)</t>
    </r>
  </si>
  <si>
    <t xml:space="preserve">Los resultados de irradiación global (promedios mensuales de valores diarios, promedio anual de valores diarios y valor anual) se muestran  en la columna S </t>
  </si>
  <si>
    <r>
      <t xml:space="preserve">     Nota: La pestaña </t>
    </r>
    <r>
      <rPr>
        <b/>
        <sz val="12"/>
        <rFont val="Arial"/>
        <family val="2"/>
      </rPr>
      <t>"Ghm"</t>
    </r>
    <r>
      <rPr>
        <sz val="12"/>
        <rFont val="Arial"/>
        <family val="2"/>
      </rPr>
      <t xml:space="preserve"> contiene los cálculos horarios  cuya suma proporciona los valores diarios. No permite modificaciones.</t>
    </r>
  </si>
  <si>
    <t>(A1, A2,…D14), expresados en % respecto de la irradiación global  anual incidente esperada (sin sombras) en la localidad y superficie de captación seleccionas.</t>
  </si>
  <si>
    <t>Incluye una representación del diagrama de trayectorias del sol simplificado en Madrid, para identificación de las zonas.</t>
  </si>
  <si>
    <t>a partir de datos introducidos por el usuario (localidad seleccionada en el paso 1).</t>
  </si>
  <si>
    <r>
      <t>Cos(</t>
    </r>
    <r>
      <rPr>
        <sz val="10"/>
        <rFont val="Symbol"/>
        <family val="1"/>
        <charset val="2"/>
      </rPr>
      <t>q</t>
    </r>
    <r>
      <rPr>
        <vertAlign val="subscript"/>
        <sz val="10"/>
        <rFont val="Arial"/>
        <family val="2"/>
      </rPr>
      <t>ZS</t>
    </r>
    <r>
      <rPr>
        <sz val="10"/>
        <rFont val="Arial"/>
        <family val="2"/>
      </rPr>
      <t>)</t>
    </r>
  </si>
  <si>
    <r>
      <t>Cos(</t>
    </r>
    <r>
      <rPr>
        <sz val="10"/>
        <rFont val="Symbol"/>
        <family val="1"/>
        <charset val="2"/>
      </rPr>
      <t>q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>)</t>
    </r>
  </si>
  <si>
    <r>
      <rPr>
        <sz val="10"/>
        <rFont val="Symbol"/>
        <family val="1"/>
        <charset val="2"/>
      </rPr>
      <t>q</t>
    </r>
    <r>
      <rPr>
        <vertAlign val="subscript"/>
        <sz val="10"/>
        <rFont val="Arial"/>
        <family val="2"/>
      </rPr>
      <t>ZS</t>
    </r>
    <r>
      <rPr>
        <sz val="10"/>
        <rFont val="Arial"/>
        <family val="2"/>
      </rPr>
      <t xml:space="preserve"> (rad)</t>
    </r>
  </si>
  <si>
    <r>
      <rPr>
        <sz val="10"/>
        <rFont val="Symbol"/>
        <family val="1"/>
        <charset val="2"/>
      </rPr>
      <t>q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(rad)</t>
    </r>
  </si>
  <si>
    <t>epsilon</t>
  </si>
  <si>
    <t>AM</t>
  </si>
  <si>
    <t>delta</t>
  </si>
  <si>
    <t>k31</t>
  </si>
  <si>
    <t>k32</t>
  </si>
  <si>
    <t>k33</t>
  </si>
  <si>
    <t>k41</t>
  </si>
  <si>
    <t>k42</t>
  </si>
  <si>
    <t>k43</t>
  </si>
  <si>
    <t>k3</t>
  </si>
  <si>
    <t>k4</t>
  </si>
  <si>
    <t>Tabla de Pérez</t>
  </si>
  <si>
    <t>Modelo de irradiancia difusa: Modelo de Perez &amp; Seals [Richard Perez, Robert Seals, "A new simplifed version of the Perez diffuse irradiance model for tilted surfaces". Solar Energy 39 (3), 1987]</t>
  </si>
  <si>
    <r>
      <rPr>
        <sz val="10"/>
        <rFont val="Symbol"/>
        <family val="1"/>
        <charset val="2"/>
      </rPr>
      <t>w</t>
    </r>
    <r>
      <rPr>
        <vertAlign val="subscript"/>
        <sz val="10"/>
        <rFont val="Arial"/>
        <family val="2"/>
      </rPr>
      <t>s</t>
    </r>
  </si>
  <si>
    <r>
      <rPr>
        <sz val="10"/>
        <rFont val="Symbol"/>
        <family val="1"/>
        <charset val="2"/>
      </rPr>
      <t>g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(</t>
    </r>
    <r>
      <rPr>
        <sz val="10"/>
        <rFont val="Symbol"/>
        <family val="1"/>
        <charset val="2"/>
      </rPr>
      <t>w</t>
    </r>
    <r>
      <rPr>
        <sz val="10"/>
        <rFont val="Arial"/>
        <family val="2"/>
      </rPr>
      <t>=12h)</t>
    </r>
  </si>
  <si>
    <r>
      <rPr>
        <sz val="10"/>
        <rFont val="Symbol"/>
        <family val="1"/>
        <charset val="2"/>
      </rPr>
      <t>g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(</t>
    </r>
    <r>
      <rPr>
        <sz val="10"/>
        <rFont val="Symbol"/>
        <family val="1"/>
        <charset val="2"/>
      </rPr>
      <t>w</t>
    </r>
    <r>
      <rPr>
        <sz val="10"/>
        <rFont val="Arial"/>
        <family val="2"/>
      </rPr>
      <t>=0)</t>
    </r>
  </si>
  <si>
    <r>
      <t>D</t>
    </r>
    <r>
      <rPr>
        <vertAlign val="subscript"/>
        <sz val="10"/>
        <rFont val="Arial"/>
        <family val="2"/>
      </rPr>
      <t xml:space="preserve">i+bh </t>
    </r>
    <r>
      <rPr>
        <sz val="10"/>
        <rFont val="Arial"/>
        <family val="2"/>
      </rPr>
      <t>(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</rPr>
      <t>,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>)</t>
    </r>
  </si>
  <si>
    <r>
      <t>D=D</t>
    </r>
    <r>
      <rPr>
        <vertAlign val="subscript"/>
        <sz val="10"/>
        <rFont val="Arial"/>
        <family val="2"/>
      </rPr>
      <t>c</t>
    </r>
    <r>
      <rPr>
        <sz val="10"/>
        <rFont val="Arial"/>
        <family val="2"/>
      </rPr>
      <t>+D</t>
    </r>
    <r>
      <rPr>
        <vertAlign val="subscript"/>
        <sz val="10"/>
        <rFont val="Arial"/>
        <family val="2"/>
      </rPr>
      <t>i+bh</t>
    </r>
  </si>
  <si>
    <r>
      <t xml:space="preserve">Pueden utilizarse otros datos de partida (promedios diarios mensuales y anual) en la fila 4, </t>
    </r>
    <r>
      <rPr>
        <u/>
        <sz val="12"/>
        <rFont val="Arial"/>
        <family val="2"/>
      </rPr>
      <t>siempre que tengan las unidades esperadas</t>
    </r>
    <r>
      <rPr>
        <sz val="12"/>
        <rFont val="Arial"/>
        <family val="2"/>
      </rPr>
      <t xml:space="preserve"> (</t>
    </r>
    <r>
      <rPr>
        <u/>
        <sz val="12"/>
        <rFont val="Arial"/>
        <family val="2"/>
      </rPr>
      <t>kWh/m2</t>
    </r>
    <r>
      <rPr>
        <sz val="12"/>
        <rFont val="Arial"/>
        <family val="2"/>
      </rPr>
      <t>)</t>
    </r>
  </si>
  <si>
    <r>
      <t>(Wh/m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</si>
  <si>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(Wh/m</t>
    </r>
    <r>
      <rPr>
        <vertAlign val="superscript"/>
        <sz val="10"/>
        <color rgb="FFFF0000"/>
        <rFont val="Arial"/>
        <family val="2"/>
      </rPr>
      <t>2</t>
    </r>
    <r>
      <rPr>
        <sz val="10"/>
        <color rgb="FFFF0000"/>
        <rFont val="Arial"/>
        <family val="2"/>
      </rPr>
      <t>)</t>
    </r>
  </si>
  <si>
    <t>Ga_sin sombras (kWh/m2):</t>
  </si>
  <si>
    <t>(0º: sur; 180º: norte; valores &lt; 0: sureste/noreste; valores &gt;0: suroeste/noroeste)</t>
  </si>
  <si>
    <r>
      <t xml:space="preserve">4) La pestaña </t>
    </r>
    <r>
      <rPr>
        <b/>
        <sz val="12"/>
        <rFont val="Arial"/>
        <family val="2"/>
      </rPr>
      <t>"TraySol"</t>
    </r>
    <r>
      <rPr>
        <sz val="12"/>
        <rFont val="Arial"/>
        <family val="2"/>
      </rPr>
      <t xml:space="preserve"> calcula y representa las trayectorias del sol en días característicos de  la localidad seleccionada (diagrama de trayectorias del sol simplificado). </t>
    </r>
  </si>
  <si>
    <r>
      <t>5) La pestaña</t>
    </r>
    <r>
      <rPr>
        <b/>
        <sz val="12"/>
        <rFont val="Arial"/>
        <family val="2"/>
      </rPr>
      <t xml:space="preserve"> "Tabla_FS"</t>
    </r>
    <r>
      <rPr>
        <sz val="12"/>
        <rFont val="Arial"/>
        <family val="2"/>
      </rPr>
      <t xml:space="preserve"> muestra la tabla de coeficientes en los que se basa el método de análisis de sombras: "pesos" energéticos de las zonas del hemisferio celeste</t>
    </r>
  </si>
  <si>
    <r>
      <t xml:space="preserve">6) La pestaña </t>
    </r>
    <r>
      <rPr>
        <b/>
        <sz val="12"/>
        <rFont val="Arial"/>
        <family val="2"/>
      </rPr>
      <t>"Pobs_H"</t>
    </r>
    <r>
      <rPr>
        <sz val="12"/>
        <rFont val="Arial"/>
        <family val="2"/>
      </rPr>
      <t xml:space="preserve"> calcula y representa el perfil de obstáculos que afecta al punto más desfavorable de filas de módulos fotovoltaicos paralelas sobre el plano horizontal,</t>
    </r>
  </si>
  <si>
    <r>
      <t xml:space="preserve">7) La pestaña </t>
    </r>
    <r>
      <rPr>
        <b/>
        <sz val="12"/>
        <rFont val="Arial"/>
        <family val="2"/>
      </rPr>
      <t>"Pobs_V"</t>
    </r>
    <r>
      <rPr>
        <sz val="12"/>
        <rFont val="Arial"/>
        <family val="2"/>
      </rPr>
      <t xml:space="preserve"> calcula y representa el perfil de obstáculos que afecta al punto más desfavorable de hileras  de módulos fotovoltaicos paralelas sobre el plano vertical,</t>
    </r>
  </si>
  <si>
    <r>
      <t>8) La pestaña</t>
    </r>
    <r>
      <rPr>
        <b/>
        <sz val="12"/>
        <rFont val="Arial"/>
        <family val="2"/>
      </rPr>
      <t xml:space="preserve"> "Psombras_ej"</t>
    </r>
    <r>
      <rPr>
        <sz val="12"/>
        <rFont val="Arial"/>
        <family val="2"/>
      </rPr>
      <t xml:space="preserve"> representa un perfil de obstáculos cualquiera, definido por por sus coordenadas acimut (y: columna A) y elevación (g: columna B), </t>
    </r>
  </si>
  <si>
    <r>
      <t>Di+bh</t>
    </r>
    <r>
      <rPr>
        <vertAlign val="subscript"/>
        <sz val="10"/>
        <rFont val="Arial"/>
        <family val="2"/>
      </rPr>
      <t xml:space="preserve"> </t>
    </r>
    <r>
      <rPr>
        <sz val="10"/>
        <rFont val="Arial"/>
        <family val="2"/>
      </rPr>
      <t>(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</rPr>
      <t>,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>)</t>
    </r>
  </si>
  <si>
    <t>D=Dc+Di+bh</t>
  </si>
  <si>
    <t>en el diagrama de trayectorias del sol de la localidad seleccionada en el paso 1.</t>
  </si>
  <si>
    <t>Ws (h):</t>
  </si>
  <si>
    <t>Ws (º):</t>
  </si>
  <si>
    <t>Para cálculos de difusa:</t>
  </si>
  <si>
    <r>
      <t>Gdm(</t>
    </r>
    <r>
      <rPr>
        <sz val="9"/>
        <rFont val="Symbol"/>
        <family val="1"/>
        <charset val="2"/>
      </rPr>
      <t>a</t>
    </r>
    <r>
      <rPr>
        <sz val="9"/>
        <rFont val="Arial"/>
        <family val="2"/>
      </rPr>
      <t>,</t>
    </r>
    <r>
      <rPr>
        <sz val="9"/>
        <rFont val="Symbol"/>
        <family val="1"/>
        <charset val="2"/>
      </rPr>
      <t>b</t>
    </r>
    <r>
      <rPr>
        <sz val="9"/>
        <rFont val="Arial"/>
        <family val="2"/>
      </rPr>
      <t>)-Gdm(0)  [%Gdm(0)]</t>
    </r>
  </si>
  <si>
    <t>* CÁLCULOS HORARIOS (Difusa: Modelo Perez-Seals, 1987)</t>
  </si>
  <si>
    <t>Total</t>
  </si>
  <si>
    <t>SJUN</t>
  </si>
  <si>
    <t>SOLSTICIO DE JUNIO</t>
  </si>
  <si>
    <t>EQUINOCIO DE SEPTIEMBRE</t>
  </si>
  <si>
    <t>ESEP</t>
  </si>
  <si>
    <t>SOLSTICIO DE DICIEMBRE</t>
  </si>
  <si>
    <r>
      <t xml:space="preserve">2) Copie los datos en la fila </t>
    </r>
    <r>
      <rPr>
        <b/>
        <sz val="12"/>
        <rFont val="Arial"/>
        <family val="2"/>
      </rPr>
      <t xml:space="preserve">3 </t>
    </r>
    <r>
      <rPr>
        <sz val="12"/>
        <rFont val="Arial"/>
        <family val="2"/>
      </rPr>
      <t>de la pestaña</t>
    </r>
    <r>
      <rPr>
        <b/>
        <sz val="12"/>
        <rFont val="Arial"/>
        <family val="2"/>
      </rPr>
      <t xml:space="preserve"> "Gdm"</t>
    </r>
  </si>
  <si>
    <t>Latitud (º)</t>
  </si>
  <si>
    <t>* RESULTADOS: IRRADIACIÓN GLOBAL (PROMEDIOS DIARIOS MENSUALES Y VALOR ANUAL)</t>
  </si>
  <si>
    <r>
      <t>Ba(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</rPr>
      <t>,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>)</t>
    </r>
  </si>
  <si>
    <r>
      <t>Da(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</rPr>
      <t>,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>)</t>
    </r>
  </si>
  <si>
    <r>
      <t>Ra(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</rPr>
      <t>,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>)</t>
    </r>
  </si>
  <si>
    <r>
      <t>(kWh/m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</si>
  <si>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Promedio diario anual</t>
  </si>
  <si>
    <r>
      <t>Ga(</t>
    </r>
    <r>
      <rPr>
        <b/>
        <sz val="10"/>
        <color rgb="FFCC0099"/>
        <rFont val="Symbol"/>
        <family val="1"/>
        <charset val="2"/>
      </rPr>
      <t>a</t>
    </r>
    <r>
      <rPr>
        <b/>
        <sz val="10"/>
        <color rgb="FFCC0099"/>
        <rFont val="Arial"/>
        <family val="2"/>
      </rPr>
      <t>,</t>
    </r>
    <r>
      <rPr>
        <b/>
        <sz val="10"/>
        <color rgb="FFCC0099"/>
        <rFont val="Symbol"/>
        <family val="1"/>
        <charset val="2"/>
      </rPr>
      <t>b</t>
    </r>
    <r>
      <rPr>
        <b/>
        <sz val="10"/>
        <color rgb="FFCC0099"/>
        <rFont val="Arial"/>
        <family val="2"/>
      </rPr>
      <t>)</t>
    </r>
  </si>
  <si>
    <r>
      <t>(kWh/m</t>
    </r>
    <r>
      <rPr>
        <vertAlign val="superscript"/>
        <sz val="10"/>
        <color rgb="FFCC0099"/>
        <rFont val="Arial"/>
        <family val="2"/>
      </rPr>
      <t>2</t>
    </r>
    <r>
      <rPr>
        <sz val="10"/>
        <color rgb="FFCC0099"/>
        <rFont val="Arial"/>
        <family val="2"/>
      </rPr>
      <t>)</t>
    </r>
  </si>
  <si>
    <t>Ga(0)</t>
  </si>
  <si>
    <t>Global anual</t>
  </si>
  <si>
    <t>Ba(0)</t>
  </si>
  <si>
    <t>Extra-atmosférica anual</t>
  </si>
  <si>
    <t>Madrid</t>
  </si>
  <si>
    <t>Prom.diario</t>
  </si>
  <si>
    <r>
      <t>e</t>
    </r>
    <r>
      <rPr>
        <vertAlign val="subscript"/>
        <sz val="10"/>
        <rFont val="Arial"/>
        <family val="2"/>
      </rPr>
      <t>inf</t>
    </r>
  </si>
  <si>
    <r>
      <t>G(</t>
    </r>
    <r>
      <rPr>
        <sz val="10"/>
        <color rgb="FF0066FF"/>
        <rFont val="Symbol"/>
        <family val="1"/>
        <charset val="2"/>
      </rPr>
      <t>a</t>
    </r>
    <r>
      <rPr>
        <sz val="10"/>
        <color rgb="FF0066FF"/>
        <rFont val="Arial"/>
        <family val="2"/>
      </rPr>
      <t>,</t>
    </r>
    <r>
      <rPr>
        <sz val="10"/>
        <color rgb="FF0066FF"/>
        <rFont val="Symbol"/>
        <family val="1"/>
        <charset val="2"/>
      </rPr>
      <t>b</t>
    </r>
    <r>
      <rPr>
        <sz val="10"/>
        <color rgb="FF0066FF"/>
        <rFont val="Arial"/>
        <family val="2"/>
      </rPr>
      <t>)= Ghm(</t>
    </r>
    <r>
      <rPr>
        <sz val="10"/>
        <color rgb="FF0066FF"/>
        <rFont val="Symbol"/>
        <family val="1"/>
        <charset val="2"/>
      </rPr>
      <t>a</t>
    </r>
    <r>
      <rPr>
        <sz val="10"/>
        <color rgb="FF0066FF"/>
        <rFont val="Arial"/>
        <family val="2"/>
      </rPr>
      <t>,</t>
    </r>
    <r>
      <rPr>
        <sz val="10"/>
        <color rgb="FF0066FF"/>
        <rFont val="Symbol"/>
        <family val="1"/>
        <charset val="2"/>
      </rPr>
      <t>b</t>
    </r>
    <r>
      <rPr>
        <sz val="10"/>
        <color rgb="FF0066FF"/>
        <rFont val="Arial"/>
        <family val="2"/>
      </rPr>
      <t>)</t>
    </r>
  </si>
  <si>
    <t>ESPAÑA-AEMET</t>
  </si>
  <si>
    <r>
      <t>(kWh/m</t>
    </r>
    <r>
      <rPr>
        <vertAlign val="superscript"/>
        <sz val="10"/>
        <color rgb="FFFF0000"/>
        <rFont val="Arial"/>
        <family val="2"/>
      </rPr>
      <t>2</t>
    </r>
    <r>
      <rPr>
        <sz val="10"/>
        <color rgb="FFFF0000"/>
        <rFont val="Arial"/>
        <family val="2"/>
      </rPr>
      <t>)</t>
    </r>
  </si>
  <si>
    <t>Ga,perdida (kWh/m2)=</t>
  </si>
  <si>
    <t>SDIC</t>
  </si>
  <si>
    <r>
      <t xml:space="preserve">Pesos energéticos (% </t>
    </r>
    <r>
      <rPr>
        <b/>
        <sz val="10"/>
        <rFont val="Arial Narrow"/>
        <family val="2"/>
      </rPr>
      <t xml:space="preserve"> Ga)</t>
    </r>
  </si>
  <si>
    <t>s1 (m)</t>
  </si>
  <si>
    <t>s2 (m)</t>
  </si>
  <si>
    <t>Separaciones según criterios de soleamiento:</t>
  </si>
  <si>
    <t>* Sin sombras al mediodía solar:</t>
  </si>
  <si>
    <t>* 2 h. libres de sombras todo el año:</t>
  </si>
  <si>
    <t>* 3 h. libres de sombras todo el año:</t>
  </si>
  <si>
    <t>* 4 h. libres de sombras todo el año:</t>
  </si>
  <si>
    <r>
      <rPr>
        <sz val="11"/>
        <rFont val="Symbol"/>
        <family val="1"/>
        <charset val="2"/>
      </rPr>
      <t>w</t>
    </r>
    <r>
      <rPr>
        <sz val="11"/>
        <rFont val="Arial"/>
        <family val="2"/>
      </rPr>
      <t xml:space="preserve"> (º)</t>
    </r>
  </si>
  <si>
    <r>
      <rPr>
        <sz val="11"/>
        <rFont val="Symbol"/>
        <family val="1"/>
        <charset val="2"/>
      </rPr>
      <t>w</t>
    </r>
    <r>
      <rPr>
        <sz val="11"/>
        <rFont val="Arial"/>
        <family val="2"/>
      </rPr>
      <t xml:space="preserve"> (rad)</t>
    </r>
  </si>
  <si>
    <r>
      <rPr>
        <sz val="11"/>
        <rFont val="Symbol"/>
        <family val="1"/>
        <charset val="2"/>
      </rPr>
      <t>J</t>
    </r>
    <r>
      <rPr>
        <vertAlign val="subscript"/>
        <sz val="11"/>
        <rFont val="Arial"/>
        <family val="2"/>
      </rPr>
      <t>ZS</t>
    </r>
    <r>
      <rPr>
        <sz val="11"/>
        <rFont val="Arial"/>
        <family val="2"/>
      </rPr>
      <t xml:space="preserve"> (º)</t>
    </r>
  </si>
  <si>
    <r>
      <rPr>
        <sz val="11"/>
        <rFont val="Symbol"/>
        <family val="1"/>
        <charset val="2"/>
      </rPr>
      <t>g</t>
    </r>
    <r>
      <rPr>
        <vertAlign val="subscript"/>
        <sz val="11"/>
        <rFont val="Arial"/>
        <family val="2"/>
      </rPr>
      <t>S</t>
    </r>
    <r>
      <rPr>
        <sz val="11"/>
        <rFont val="Arial"/>
        <family val="2"/>
      </rPr>
      <t xml:space="preserve"> (º)</t>
    </r>
  </si>
  <si>
    <r>
      <rPr>
        <sz val="11"/>
        <rFont val="Symbol"/>
        <family val="1"/>
        <charset val="2"/>
      </rPr>
      <t>y</t>
    </r>
    <r>
      <rPr>
        <vertAlign val="subscript"/>
        <sz val="11"/>
        <rFont val="Arial"/>
        <family val="2"/>
      </rPr>
      <t>S</t>
    </r>
    <r>
      <rPr>
        <sz val="11"/>
        <rFont val="Arial"/>
        <family val="2"/>
      </rPr>
      <t xml:space="preserve"> (º)</t>
    </r>
  </si>
  <si>
    <t>Acimut</t>
  </si>
  <si>
    <t>Sf (m)=s1+s2</t>
  </si>
  <si>
    <r>
      <t xml:space="preserve">Inclinación, 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 xml:space="preserve"> (º):</t>
    </r>
  </si>
  <si>
    <r>
      <t xml:space="preserve">Orientación, 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</rPr>
      <t xml:space="preserve"> (º):</t>
    </r>
  </si>
  <si>
    <t>Distancia a perfil de obstáculos, x2 (m):</t>
  </si>
  <si>
    <t>Altura de perfil de obstáculos, z (m):</t>
  </si>
  <si>
    <t>Proyección Horizontal módulo, x1 (m):</t>
  </si>
  <si>
    <t>Proyección Vertical Módulo, z1 (m):</t>
  </si>
  <si>
    <t>Altura perfil obstáculos, z2 (m):</t>
  </si>
  <si>
    <t>Distancia a perfil de obstáculos, x (m):</t>
  </si>
  <si>
    <t>Límites (acimuts) del perfil:</t>
  </si>
  <si>
    <r>
      <t xml:space="preserve">Inclinación, </t>
    </r>
    <r>
      <rPr>
        <i/>
        <sz val="10"/>
        <rFont val="Symbol"/>
        <family val="1"/>
        <charset val="2"/>
      </rPr>
      <t>b</t>
    </r>
    <r>
      <rPr>
        <i/>
        <sz val="10"/>
        <rFont val="Arial"/>
        <family val="2"/>
      </rPr>
      <t xml:space="preserve"> (º):</t>
    </r>
  </si>
  <si>
    <r>
      <t xml:space="preserve">Orientación, </t>
    </r>
    <r>
      <rPr>
        <i/>
        <sz val="10"/>
        <rFont val="Symbol"/>
        <family val="1"/>
        <charset val="2"/>
      </rPr>
      <t>a</t>
    </r>
    <r>
      <rPr>
        <i/>
        <sz val="10"/>
        <rFont val="Arial"/>
        <family val="2"/>
      </rPr>
      <t xml:space="preserve"> (º):</t>
    </r>
  </si>
  <si>
    <r>
      <t xml:space="preserve">1) Busque datos de partida </t>
    </r>
    <r>
      <rPr>
        <u/>
        <sz val="12"/>
        <rFont val="Arial"/>
        <family val="2"/>
      </rPr>
      <t>fiables</t>
    </r>
    <r>
      <rPr>
        <sz val="12"/>
        <rFont val="Arial"/>
        <family val="2"/>
      </rPr>
      <t xml:space="preserve"> de la localidad bajo estudio: latitud y promedios diarios de irradiación sobre superficie horizontal (unidades deseables, kWh/m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>)</t>
    </r>
  </si>
  <si>
    <r>
      <t>G(</t>
    </r>
    <r>
      <rPr>
        <sz val="10"/>
        <color rgb="FF0066FF"/>
        <rFont val="Symbol"/>
        <family val="1"/>
        <charset val="2"/>
      </rPr>
      <t>a</t>
    </r>
    <r>
      <rPr>
        <sz val="10"/>
        <color rgb="FF0066FF"/>
        <rFont val="Arial"/>
        <family val="2"/>
      </rPr>
      <t>,</t>
    </r>
    <r>
      <rPr>
        <sz val="10"/>
        <color rgb="FF0066FF"/>
        <rFont val="Symbol"/>
        <family val="1"/>
        <charset val="2"/>
      </rPr>
      <t>b</t>
    </r>
    <r>
      <rPr>
        <sz val="10"/>
        <color rgb="FF0066FF"/>
        <rFont val="Arial"/>
        <family val="2"/>
      </rPr>
      <t>)=Ghm(</t>
    </r>
    <r>
      <rPr>
        <sz val="10"/>
        <color rgb="FF0066FF"/>
        <rFont val="Symbol"/>
        <family val="1"/>
        <charset val="2"/>
      </rPr>
      <t>a</t>
    </r>
    <r>
      <rPr>
        <sz val="10"/>
        <color rgb="FF0066FF"/>
        <rFont val="Arial"/>
        <family val="2"/>
      </rPr>
      <t>,</t>
    </r>
    <r>
      <rPr>
        <sz val="10"/>
        <color rgb="FF0066FF"/>
        <rFont val="Symbol"/>
        <family val="1"/>
        <charset val="2"/>
      </rPr>
      <t>b</t>
    </r>
    <r>
      <rPr>
        <sz val="10"/>
        <color rgb="FF0066FF"/>
        <rFont val="Arial"/>
        <family val="2"/>
      </rPr>
      <t>)</t>
    </r>
  </si>
  <si>
    <t>w = -9</t>
  </si>
  <si>
    <t>w = -10</t>
  </si>
  <si>
    <t>w = 9</t>
  </si>
  <si>
    <t>w = 10</t>
  </si>
  <si>
    <t>w = -12</t>
  </si>
  <si>
    <t>w = -11</t>
  </si>
  <si>
    <t>w = 11</t>
  </si>
  <si>
    <t>w = 12</t>
  </si>
  <si>
    <t>Sf / l</t>
  </si>
  <si>
    <t>GCR=l / Sf</t>
  </si>
  <si>
    <t>Irradiación interceptable anual (kWh/m2):</t>
  </si>
  <si>
    <t>Irradiación interceptable (% Ga):</t>
  </si>
  <si>
    <t>Cálculo detallado de coeficientes:</t>
  </si>
  <si>
    <t>Ga,interc (kWh/m2):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</si>
</sst>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"/>
    <numFmt numFmtId="166" formatCode="0.000"/>
    <numFmt numFmtId="167" formatCode="#,##0.0"/>
    <numFmt numFmtId="168" formatCode="_-* #,##0.00\ [$€]_-;\-* #,##0.00\ [$€]_-;_-* &quot;-&quot;??\ [$€]_-;_-@_-"/>
    <numFmt numFmtId="169" formatCode="0.000000"/>
  </numFmts>
  <fonts count="6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b/>
      <sz val="10"/>
      <name val="MS Sans Serif"/>
      <family val="2"/>
    </font>
    <font>
      <sz val="10"/>
      <color indexed="17"/>
      <name val="Arial"/>
      <family val="2"/>
    </font>
    <font>
      <sz val="10"/>
      <name val="Symbol"/>
      <family val="1"/>
      <charset val="2"/>
    </font>
    <font>
      <b/>
      <sz val="10"/>
      <color indexed="52"/>
      <name val="Arial"/>
      <family val="2"/>
    </font>
    <font>
      <b/>
      <sz val="10"/>
      <color indexed="48"/>
      <name val="Arial"/>
      <family val="2"/>
    </font>
    <font>
      <b/>
      <vertAlign val="superscript"/>
      <sz val="10"/>
      <name val="MS Sans Serif"/>
      <family val="2"/>
    </font>
    <font>
      <vertAlign val="subscript"/>
      <sz val="10"/>
      <name val="Arial"/>
      <family val="2"/>
    </font>
    <font>
      <b/>
      <sz val="10"/>
      <name val="Symbol"/>
      <family val="1"/>
      <charset val="2"/>
    </font>
    <font>
      <i/>
      <sz val="10"/>
      <name val="Symbol"/>
      <family val="1"/>
      <charset val="2"/>
    </font>
    <font>
      <sz val="10"/>
      <name val="Arial Narrow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Symbol"/>
      <family val="1"/>
      <charset val="2"/>
    </font>
    <font>
      <sz val="10"/>
      <color indexed="52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Arial"/>
      <family val="2"/>
    </font>
    <font>
      <sz val="10"/>
      <color rgb="FFFF0000"/>
      <name val="Symbol"/>
      <family val="1"/>
      <charset val="2"/>
    </font>
    <font>
      <sz val="12"/>
      <color indexed="81"/>
      <name val="Arial Narrow"/>
      <family val="2"/>
    </font>
    <font>
      <sz val="10"/>
      <color indexed="81"/>
      <name val="Arial Narrow"/>
      <family val="2"/>
    </font>
    <font>
      <sz val="8"/>
      <color rgb="FFFF0000"/>
      <name val="Arial"/>
      <family val="2"/>
    </font>
    <font>
      <b/>
      <sz val="12"/>
      <color indexed="81"/>
      <name val="Arial Narrow"/>
      <family val="2"/>
    </font>
    <font>
      <b/>
      <sz val="12"/>
      <color rgb="FFCC0099"/>
      <name val="Arial"/>
      <family val="2"/>
    </font>
    <font>
      <b/>
      <sz val="12"/>
      <color rgb="FFCC0099"/>
      <name val="Symbol"/>
      <family val="1"/>
      <charset val="2"/>
    </font>
    <font>
      <b/>
      <vertAlign val="subscript"/>
      <sz val="12"/>
      <color rgb="FFCC0099"/>
      <name val="Arial"/>
      <family val="2"/>
    </font>
    <font>
      <sz val="10"/>
      <color rgb="FFCC0099"/>
      <name val="Arial"/>
      <family val="2"/>
    </font>
    <font>
      <b/>
      <sz val="10"/>
      <color rgb="FFCC0099"/>
      <name val="Arial"/>
      <family val="2"/>
    </font>
    <font>
      <vertAlign val="superscript"/>
      <sz val="10"/>
      <color rgb="FFCC0099"/>
      <name val="Arial"/>
      <family val="2"/>
    </font>
    <font>
      <b/>
      <sz val="10"/>
      <color rgb="FFCC0099"/>
      <name val="Symbol"/>
      <family val="1"/>
      <charset val="2"/>
    </font>
    <font>
      <b/>
      <sz val="10"/>
      <name val="Arial Narrow"/>
      <family val="2"/>
    </font>
    <font>
      <sz val="8"/>
      <color rgb="FFCC0099"/>
      <name val="Arial"/>
      <family val="2"/>
    </font>
    <font>
      <sz val="9"/>
      <name val="Arial"/>
      <family val="2"/>
    </font>
    <font>
      <sz val="9"/>
      <name val="Symbol"/>
      <family val="1"/>
      <charset val="2"/>
    </font>
    <font>
      <b/>
      <sz val="10"/>
      <color indexed="81"/>
      <name val="Arial Narrow"/>
      <family val="2"/>
    </font>
    <font>
      <sz val="10"/>
      <color indexed="48"/>
      <name val="Arial"/>
      <family val="2"/>
    </font>
    <font>
      <sz val="12"/>
      <color rgb="FFFF0000"/>
      <name val="Arial"/>
      <family val="2"/>
    </font>
    <font>
      <sz val="12"/>
      <color rgb="FFFF0000"/>
      <name val="Symbol"/>
      <family val="1"/>
      <charset val="2"/>
    </font>
    <font>
      <vertAlign val="subscript"/>
      <sz val="12"/>
      <color rgb="FFFF0000"/>
      <name val="Arial"/>
      <family val="2"/>
    </font>
    <font>
      <sz val="10"/>
      <color theme="1"/>
      <name val="Arial"/>
      <family val="2"/>
    </font>
    <font>
      <u/>
      <sz val="12"/>
      <name val="Arial"/>
      <family val="2"/>
    </font>
    <font>
      <vertAlign val="superscript"/>
      <sz val="10"/>
      <name val="Arial"/>
      <family val="2"/>
    </font>
    <font>
      <vertAlign val="superscript"/>
      <sz val="10"/>
      <color rgb="FFFF0000"/>
      <name val="Arial"/>
      <family val="2"/>
    </font>
    <font>
      <sz val="10"/>
      <color rgb="FF00B0F0"/>
      <name val="Arial"/>
      <family val="2"/>
    </font>
    <font>
      <vertAlign val="superscript"/>
      <sz val="12"/>
      <name val="Arial"/>
      <family val="2"/>
    </font>
    <font>
      <sz val="10"/>
      <color rgb="FF0066FF"/>
      <name val="Arial"/>
      <family val="2"/>
    </font>
    <font>
      <sz val="10"/>
      <color rgb="FF0066FF"/>
      <name val="Symbol"/>
      <family val="1"/>
      <charset val="2"/>
    </font>
    <font>
      <b/>
      <sz val="10"/>
      <color rgb="FF0066FF"/>
      <name val="Arial"/>
      <family val="2"/>
    </font>
    <font>
      <sz val="11"/>
      <name val="Arial"/>
      <family val="2"/>
    </font>
    <font>
      <sz val="11"/>
      <color rgb="FFCC0099"/>
      <name val="Arial"/>
      <family val="2"/>
    </font>
    <font>
      <b/>
      <sz val="11"/>
      <color rgb="FFCC0099"/>
      <name val="Arial"/>
      <family val="2"/>
    </font>
    <font>
      <i/>
      <sz val="11"/>
      <name val="Arial"/>
      <family val="2"/>
    </font>
    <font>
      <i/>
      <sz val="11"/>
      <color rgb="FFFF0000"/>
      <name val="Arial"/>
      <family val="2"/>
    </font>
    <font>
      <i/>
      <sz val="11"/>
      <color rgb="FFCC0099"/>
      <name val="Arial"/>
      <family val="2"/>
    </font>
    <font>
      <b/>
      <sz val="11"/>
      <name val="Arial"/>
      <family val="2"/>
    </font>
    <font>
      <sz val="11"/>
      <name val="Symbol"/>
      <family val="1"/>
      <charset val="2"/>
    </font>
    <font>
      <vertAlign val="subscript"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8" fontId="3" fillId="0" borderId="0" applyFont="0" applyFill="0" applyBorder="0" applyAlignment="0" applyProtection="0"/>
    <xf numFmtId="0" fontId="3" fillId="0" borderId="0"/>
    <xf numFmtId="0" fontId="1" fillId="0" borderId="0"/>
  </cellStyleXfs>
  <cellXfs count="4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0" fillId="0" borderId="1" xfId="0" applyBorder="1" applyAlignment="1">
      <alignment horizontal="right"/>
    </xf>
    <xf numFmtId="167" fontId="0" fillId="0" borderId="0" xfId="0" applyNumberForma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0" borderId="0" xfId="0" applyNumberFormat="1" applyFont="1"/>
    <xf numFmtId="167" fontId="0" fillId="0" borderId="0" xfId="0" applyNumberFormat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1" fontId="0" fillId="0" borderId="0" xfId="0" applyNumberFormat="1"/>
    <xf numFmtId="0" fontId="10" fillId="0" borderId="0" xfId="0" applyFont="1"/>
    <xf numFmtId="1" fontId="5" fillId="0" borderId="2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0" xfId="0" applyNumberFormat="1"/>
    <xf numFmtId="0" fontId="2" fillId="0" borderId="0" xfId="0" applyFont="1"/>
    <xf numFmtId="0" fontId="0" fillId="0" borderId="8" xfId="0" applyBorder="1" applyAlignment="1">
      <alignment horizontal="right"/>
    </xf>
    <xf numFmtId="164" fontId="0" fillId="0" borderId="8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right"/>
    </xf>
    <xf numFmtId="1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64" fontId="0" fillId="0" borderId="9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0" xfId="2"/>
    <xf numFmtId="2" fontId="3" fillId="0" borderId="0" xfId="2" applyNumberFormat="1"/>
    <xf numFmtId="0" fontId="3" fillId="0" borderId="4" xfId="2" applyBorder="1"/>
    <xf numFmtId="0" fontId="3" fillId="0" borderId="3" xfId="2" applyBorder="1"/>
    <xf numFmtId="2" fontId="3" fillId="0" borderId="3" xfId="2" applyNumberFormat="1" applyBorder="1" applyAlignment="1">
      <alignment horizontal="center"/>
    </xf>
    <xf numFmtId="2" fontId="3" fillId="0" borderId="0" xfId="2" applyNumberFormat="1" applyAlignment="1">
      <alignment horizontal="center"/>
    </xf>
    <xf numFmtId="0" fontId="3" fillId="0" borderId="4" xfId="2" applyBorder="1" applyAlignment="1">
      <alignment horizontal="center"/>
    </xf>
    <xf numFmtId="0" fontId="3" fillId="0" borderId="3" xfId="2" applyBorder="1" applyAlignment="1">
      <alignment horizontal="center"/>
    </xf>
    <xf numFmtId="1" fontId="3" fillId="0" borderId="5" xfId="2" applyNumberFormat="1" applyBorder="1" applyAlignment="1">
      <alignment horizontal="center"/>
    </xf>
    <xf numFmtId="1" fontId="3" fillId="0" borderId="4" xfId="2" applyNumberFormat="1" applyBorder="1" applyAlignment="1">
      <alignment horizontal="center"/>
    </xf>
    <xf numFmtId="2" fontId="3" fillId="0" borderId="10" xfId="2" applyNumberFormat="1" applyBorder="1" applyAlignment="1">
      <alignment horizontal="center"/>
    </xf>
    <xf numFmtId="0" fontId="3" fillId="0" borderId="10" xfId="2" applyBorder="1" applyAlignment="1">
      <alignment horizontal="center"/>
    </xf>
    <xf numFmtId="0" fontId="2" fillId="0" borderId="4" xfId="2" applyFont="1" applyBorder="1" applyAlignment="1">
      <alignment horizontal="center"/>
    </xf>
    <xf numFmtId="2" fontId="3" fillId="0" borderId="4" xfId="2" applyNumberFormat="1" applyBorder="1" applyAlignment="1">
      <alignment horizontal="center"/>
    </xf>
    <xf numFmtId="1" fontId="3" fillId="0" borderId="0" xfId="2" applyNumberFormat="1"/>
    <xf numFmtId="164" fontId="3" fillId="0" borderId="0" xfId="2" applyNumberFormat="1" applyAlignment="1">
      <alignment horizontal="center"/>
    </xf>
    <xf numFmtId="0" fontId="2" fillId="0" borderId="0" xfId="2" applyFont="1" applyAlignment="1">
      <alignment horizontal="center"/>
    </xf>
    <xf numFmtId="0" fontId="2" fillId="0" borderId="4" xfId="2" applyFont="1" applyBorder="1" applyAlignment="1">
      <alignment horizontal="right"/>
    </xf>
    <xf numFmtId="164" fontId="2" fillId="0" borderId="3" xfId="2" applyNumberFormat="1" applyFont="1" applyBorder="1" applyAlignment="1">
      <alignment horizontal="center"/>
    </xf>
    <xf numFmtId="164" fontId="2" fillId="0" borderId="0" xfId="2" applyNumberFormat="1" applyFont="1" applyAlignment="1">
      <alignment horizontal="center"/>
    </xf>
    <xf numFmtId="0" fontId="2" fillId="0" borderId="3" xfId="2" applyFont="1" applyBorder="1" applyAlignment="1">
      <alignment horizontal="right"/>
    </xf>
    <xf numFmtId="164" fontId="3" fillId="0" borderId="3" xfId="2" applyNumberFormat="1" applyBorder="1" applyAlignment="1">
      <alignment horizontal="center"/>
    </xf>
    <xf numFmtId="0" fontId="2" fillId="0" borderId="4" xfId="2" applyFont="1" applyBorder="1"/>
    <xf numFmtId="0" fontId="2" fillId="0" borderId="3" xfId="2" applyFont="1" applyBorder="1"/>
    <xf numFmtId="0" fontId="3" fillId="0" borderId="7" xfId="2" applyBorder="1"/>
    <xf numFmtId="0" fontId="2" fillId="0" borderId="0" xfId="2" applyFont="1"/>
    <xf numFmtId="0" fontId="3" fillId="0" borderId="0" xfId="2" applyAlignment="1">
      <alignment horizontal="right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2" fontId="0" fillId="0" borderId="9" xfId="0" applyNumberFormat="1" applyBorder="1"/>
    <xf numFmtId="2" fontId="0" fillId="0" borderId="1" xfId="0" applyNumberFormat="1" applyBorder="1"/>
    <xf numFmtId="10" fontId="0" fillId="0" borderId="0" xfId="0" applyNumberFormat="1" applyAlignment="1">
      <alignment horizontal="center"/>
    </xf>
    <xf numFmtId="10" fontId="0" fillId="0" borderId="0" xfId="0" applyNumberFormat="1"/>
    <xf numFmtId="0" fontId="3" fillId="0" borderId="10" xfId="2" applyBorder="1"/>
    <xf numFmtId="2" fontId="12" fillId="0" borderId="0" xfId="2" applyNumberFormat="1" applyFont="1"/>
    <xf numFmtId="2" fontId="6" fillId="0" borderId="0" xfId="2" applyNumberFormat="1" applyFont="1"/>
    <xf numFmtId="2" fontId="13" fillId="0" borderId="0" xfId="2" applyNumberFormat="1" applyFont="1"/>
    <xf numFmtId="0" fontId="13" fillId="0" borderId="0" xfId="2" applyFont="1" applyAlignment="1">
      <alignment horizontal="center"/>
    </xf>
    <xf numFmtId="1" fontId="2" fillId="0" borderId="0" xfId="2" applyNumberFormat="1" applyFont="1"/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0" fillId="0" borderId="11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166" fontId="0" fillId="0" borderId="7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4" fontId="0" fillId="0" borderId="0" xfId="0" applyNumberFormat="1"/>
    <xf numFmtId="166" fontId="0" fillId="0" borderId="8" xfId="0" applyNumberForma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6" fillId="3" borderId="0" xfId="0" applyFont="1" applyFill="1" applyAlignment="1" applyProtection="1">
      <alignment horizontal="center"/>
      <protection locked="0"/>
    </xf>
    <xf numFmtId="0" fontId="3" fillId="0" borderId="1" xfId="2" applyBorder="1" applyAlignment="1">
      <alignment horizontal="center"/>
    </xf>
    <xf numFmtId="0" fontId="3" fillId="0" borderId="1" xfId="2" applyBorder="1" applyAlignment="1">
      <alignment horizontal="right"/>
    </xf>
    <xf numFmtId="3" fontId="0" fillId="0" borderId="1" xfId="0" applyNumberFormat="1" applyBorder="1" applyAlignment="1">
      <alignment horizontal="center"/>
    </xf>
    <xf numFmtId="0" fontId="3" fillId="2" borderId="0" xfId="2" applyFill="1" applyAlignment="1">
      <alignment horizontal="right"/>
    </xf>
    <xf numFmtId="0" fontId="18" fillId="0" borderId="0" xfId="0" applyFont="1"/>
    <xf numFmtId="3" fontId="3" fillId="0" borderId="0" xfId="0" applyNumberFormat="1" applyFont="1"/>
    <xf numFmtId="4" fontId="0" fillId="0" borderId="0" xfId="0" applyNumberFormat="1"/>
    <xf numFmtId="4" fontId="3" fillId="0" borderId="0" xfId="0" applyNumberFormat="1" applyFont="1"/>
    <xf numFmtId="0" fontId="0" fillId="0" borderId="3" xfId="0" applyBorder="1" applyAlignment="1">
      <alignment horizontal="center"/>
    </xf>
    <xf numFmtId="0" fontId="0" fillId="0" borderId="7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0" xfId="0" applyNumberFormat="1" applyAlignment="1">
      <alignment horizontal="left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2" fontId="3" fillId="0" borderId="0" xfId="0" applyNumberFormat="1" applyFont="1" applyAlignment="1">
      <alignment horizontal="center"/>
    </xf>
    <xf numFmtId="10" fontId="3" fillId="0" borderId="0" xfId="0" applyNumberFormat="1" applyFont="1"/>
    <xf numFmtId="0" fontId="19" fillId="0" borderId="0" xfId="0" applyFont="1"/>
    <xf numFmtId="0" fontId="9" fillId="0" borderId="1" xfId="0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22" fillId="0" borderId="0" xfId="2" applyFont="1"/>
    <xf numFmtId="1" fontId="3" fillId="0" borderId="1" xfId="2" applyNumberFormat="1" applyBorder="1" applyAlignment="1">
      <alignment horizontal="right"/>
    </xf>
    <xf numFmtId="2" fontId="3" fillId="0" borderId="0" xfId="2" applyNumberFormat="1" applyAlignment="1">
      <alignment horizontal="left"/>
    </xf>
    <xf numFmtId="1" fontId="3" fillId="0" borderId="0" xfId="2" applyNumberFormat="1" applyAlignment="1">
      <alignment horizontal="right"/>
    </xf>
    <xf numFmtId="1" fontId="3" fillId="0" borderId="0" xfId="2" applyNumberFormat="1" applyAlignment="1">
      <alignment horizontal="left"/>
    </xf>
    <xf numFmtId="0" fontId="3" fillId="0" borderId="0" xfId="2" applyAlignment="1">
      <alignment horizontal="center"/>
    </xf>
    <xf numFmtId="49" fontId="3" fillId="0" borderId="0" xfId="2" applyNumberFormat="1" applyAlignment="1">
      <alignment horizontal="center"/>
    </xf>
    <xf numFmtId="0" fontId="2" fillId="0" borderId="0" xfId="2" applyFont="1" applyAlignment="1">
      <alignment horizontal="left"/>
    </xf>
    <xf numFmtId="1" fontId="2" fillId="0" borderId="0" xfId="2" applyNumberFormat="1" applyFont="1" applyAlignment="1">
      <alignment horizontal="left"/>
    </xf>
    <xf numFmtId="0" fontId="8" fillId="0" borderId="0" xfId="2" applyFont="1" applyAlignment="1">
      <alignment horizontal="left"/>
    </xf>
    <xf numFmtId="166" fontId="3" fillId="0" borderId="0" xfId="2" applyNumberFormat="1" applyAlignment="1">
      <alignment horizontal="left"/>
    </xf>
    <xf numFmtId="0" fontId="12" fillId="0" borderId="0" xfId="2" applyFont="1" applyAlignment="1">
      <alignment horizontal="center"/>
    </xf>
    <xf numFmtId="2" fontId="6" fillId="0" borderId="0" xfId="2" applyNumberFormat="1" applyFont="1" applyAlignment="1">
      <alignment horizontal="center"/>
    </xf>
    <xf numFmtId="1" fontId="23" fillId="0" borderId="0" xfId="2" applyNumberFormat="1" applyFont="1" applyAlignment="1">
      <alignment horizontal="right"/>
    </xf>
    <xf numFmtId="0" fontId="23" fillId="0" borderId="0" xfId="0" applyFont="1"/>
    <xf numFmtId="0" fontId="23" fillId="0" borderId="12" xfId="0" applyFont="1" applyBorder="1" applyAlignment="1">
      <alignment horizontal="right"/>
    </xf>
    <xf numFmtId="0" fontId="29" fillId="0" borderId="15" xfId="0" applyFont="1" applyBorder="1"/>
    <xf numFmtId="0" fontId="23" fillId="0" borderId="22" xfId="0" applyFont="1" applyBorder="1"/>
    <xf numFmtId="0" fontId="23" fillId="0" borderId="23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34" fillId="0" borderId="0" xfId="2" applyFont="1" applyAlignment="1">
      <alignment horizontal="center"/>
    </xf>
    <xf numFmtId="166" fontId="34" fillId="0" borderId="0" xfId="2" applyNumberFormat="1" applyFont="1" applyAlignment="1">
      <alignment horizontal="center"/>
    </xf>
    <xf numFmtId="2" fontId="35" fillId="0" borderId="0" xfId="2" applyNumberFormat="1" applyFont="1" applyAlignment="1">
      <alignment horizontal="center"/>
    </xf>
    <xf numFmtId="0" fontId="35" fillId="0" borderId="0" xfId="2" applyFont="1" applyAlignment="1">
      <alignment horizontal="center"/>
    </xf>
    <xf numFmtId="2" fontId="34" fillId="0" borderId="0" xfId="2" applyNumberFormat="1" applyFont="1" applyAlignment="1">
      <alignment horizontal="center"/>
    </xf>
    <xf numFmtId="0" fontId="31" fillId="4" borderId="1" xfId="2" applyFont="1" applyFill="1" applyBorder="1" applyAlignment="1">
      <alignment horizontal="center"/>
    </xf>
    <xf numFmtId="1" fontId="34" fillId="4" borderId="0" xfId="2" applyNumberFormat="1" applyFont="1" applyFill="1" applyAlignment="1">
      <alignment horizontal="center"/>
    </xf>
    <xf numFmtId="2" fontId="34" fillId="4" borderId="0" xfId="2" applyNumberFormat="1" applyFont="1" applyFill="1" applyAlignment="1">
      <alignment horizontal="center"/>
    </xf>
    <xf numFmtId="0" fontId="34" fillId="4" borderId="20" xfId="0" applyFont="1" applyFill="1" applyBorder="1" applyAlignment="1">
      <alignment horizontal="center"/>
    </xf>
    <xf numFmtId="1" fontId="35" fillId="4" borderId="14" xfId="0" applyNumberFormat="1" applyFont="1" applyFill="1" applyBorder="1" applyAlignment="1">
      <alignment horizontal="center"/>
    </xf>
    <xf numFmtId="3" fontId="35" fillId="4" borderId="19" xfId="0" applyNumberFormat="1" applyFont="1" applyFill="1" applyBorder="1" applyAlignment="1">
      <alignment horizontal="center"/>
    </xf>
    <xf numFmtId="0" fontId="3" fillId="0" borderId="12" xfId="0" applyFont="1" applyBorder="1" applyAlignment="1">
      <alignment horizontal="right"/>
    </xf>
    <xf numFmtId="0" fontId="3" fillId="0" borderId="22" xfId="0" applyFont="1" applyBorder="1"/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4" fillId="0" borderId="12" xfId="0" applyFont="1" applyBorder="1" applyAlignment="1">
      <alignment horizontal="right"/>
    </xf>
    <xf numFmtId="0" fontId="39" fillId="0" borderId="15" xfId="0" applyFont="1" applyBorder="1"/>
    <xf numFmtId="0" fontId="35" fillId="0" borderId="0" xfId="0" applyFont="1"/>
    <xf numFmtId="0" fontId="34" fillId="0" borderId="0" xfId="0" applyFont="1"/>
    <xf numFmtId="0" fontId="34" fillId="0" borderId="22" xfId="0" applyFont="1" applyBorder="1"/>
    <xf numFmtId="0" fontId="34" fillId="0" borderId="23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1" fontId="40" fillId="0" borderId="1" xfId="0" applyNumberFormat="1" applyFont="1" applyBorder="1" applyAlignment="1">
      <alignment horizontal="center" wrapText="1"/>
    </xf>
    <xf numFmtId="0" fontId="24" fillId="0" borderId="10" xfId="2" applyFont="1" applyBorder="1" applyAlignment="1">
      <alignment horizontal="right"/>
    </xf>
    <xf numFmtId="165" fontId="5" fillId="3" borderId="0" xfId="0" applyNumberFormat="1" applyFont="1" applyFill="1" applyAlignment="1" applyProtection="1">
      <alignment horizontal="center"/>
      <protection locked="0"/>
    </xf>
    <xf numFmtId="0" fontId="43" fillId="0" borderId="0" xfId="2" applyFont="1" applyAlignment="1">
      <alignment horizontal="center"/>
    </xf>
    <xf numFmtId="0" fontId="5" fillId="3" borderId="0" xfId="0" applyFont="1" applyFill="1" applyAlignment="1" applyProtection="1">
      <alignment horizontal="center"/>
      <protection locked="0"/>
    </xf>
    <xf numFmtId="0" fontId="8" fillId="0" borderId="4" xfId="2" applyFont="1" applyBorder="1"/>
    <xf numFmtId="2" fontId="34" fillId="4" borderId="3" xfId="2" applyNumberFormat="1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49" fontId="35" fillId="4" borderId="25" xfId="0" applyNumberFormat="1" applyFont="1" applyFill="1" applyBorder="1" applyAlignment="1">
      <alignment horizontal="center" wrapText="1"/>
    </xf>
    <xf numFmtId="3" fontId="35" fillId="4" borderId="27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0" fillId="0" borderId="11" xfId="0" applyNumberFormat="1" applyBorder="1" applyAlignment="1">
      <alignment horizontal="center"/>
    </xf>
    <xf numFmtId="0" fontId="1" fillId="0" borderId="0" xfId="0" applyFont="1"/>
    <xf numFmtId="0" fontId="1" fillId="0" borderId="6" xfId="0" applyFont="1" applyBorder="1" applyAlignment="1">
      <alignment horizontal="center"/>
    </xf>
    <xf numFmtId="167" fontId="1" fillId="0" borderId="6" xfId="0" applyNumberFormat="1" applyFont="1" applyBorder="1" applyAlignment="1">
      <alignment horizontal="center"/>
    </xf>
    <xf numFmtId="167" fontId="1" fillId="0" borderId="3" xfId="0" applyNumberFormat="1" applyFont="1" applyBorder="1" applyAlignment="1">
      <alignment horizontal="center"/>
    </xf>
    <xf numFmtId="167" fontId="1" fillId="0" borderId="2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6" fontId="47" fillId="0" borderId="0" xfId="0" applyNumberFormat="1" applyFont="1" applyAlignment="1">
      <alignment horizontal="center"/>
    </xf>
    <xf numFmtId="2" fontId="0" fillId="0" borderId="8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3" fontId="35" fillId="4" borderId="25" xfId="0" applyNumberFormat="1" applyFont="1" applyFill="1" applyBorder="1" applyAlignment="1">
      <alignment horizontal="center"/>
    </xf>
    <xf numFmtId="0" fontId="35" fillId="4" borderId="26" xfId="0" applyFont="1" applyFill="1" applyBorder="1" applyAlignment="1">
      <alignment horizontal="left"/>
    </xf>
    <xf numFmtId="0" fontId="1" fillId="4" borderId="27" xfId="0" applyFont="1" applyFill="1" applyBorder="1" applyAlignment="1">
      <alignment horizontal="left"/>
    </xf>
    <xf numFmtId="0" fontId="1" fillId="0" borderId="1" xfId="2" applyFont="1" applyBorder="1" applyAlignment="1">
      <alignment horizontal="center"/>
    </xf>
    <xf numFmtId="1" fontId="1" fillId="0" borderId="0" xfId="2" applyNumberFormat="1" applyFont="1" applyAlignment="1">
      <alignment horizontal="right"/>
    </xf>
    <xf numFmtId="167" fontId="2" fillId="0" borderId="3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66" fontId="0" fillId="0" borderId="0" xfId="0" applyNumberFormat="1"/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51" fillId="0" borderId="0" xfId="0" applyFont="1" applyAlignment="1">
      <alignment horizontal="center"/>
    </xf>
    <xf numFmtId="166" fontId="51" fillId="0" borderId="0" xfId="0" applyNumberFormat="1" applyFont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10" fontId="40" fillId="0" borderId="0" xfId="0" applyNumberFormat="1" applyFont="1" applyAlignment="1">
      <alignment horizontal="center"/>
    </xf>
    <xf numFmtId="0" fontId="9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/>
    </xf>
    <xf numFmtId="3" fontId="25" fillId="0" borderId="0" xfId="0" applyNumberFormat="1" applyFont="1" applyAlignment="1">
      <alignment horizontal="center"/>
    </xf>
    <xf numFmtId="169" fontId="0" fillId="0" borderId="0" xfId="0" applyNumberFormat="1" applyAlignment="1">
      <alignment horizontal="left"/>
    </xf>
    <xf numFmtId="0" fontId="9" fillId="0" borderId="33" xfId="0" applyFont="1" applyBorder="1" applyAlignment="1">
      <alignment horizontal="left"/>
    </xf>
    <xf numFmtId="0" fontId="9" fillId="0" borderId="34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3" xfId="0" applyBorder="1"/>
    <xf numFmtId="0" fontId="35" fillId="0" borderId="0" xfId="0" applyFont="1" applyAlignment="1">
      <alignment horizontal="left"/>
    </xf>
    <xf numFmtId="3" fontId="35" fillId="4" borderId="26" xfId="0" applyNumberFormat="1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34" fillId="4" borderId="36" xfId="0" applyFont="1" applyFill="1" applyBorder="1" applyAlignment="1">
      <alignment horizontal="center"/>
    </xf>
    <xf numFmtId="1" fontId="35" fillId="4" borderId="20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35" fillId="4" borderId="27" xfId="0" applyFont="1" applyFill="1" applyBorder="1" applyAlignment="1">
      <alignment horizontal="left"/>
    </xf>
    <xf numFmtId="2" fontId="0" fillId="3" borderId="17" xfId="0" applyNumberFormat="1" applyFill="1" applyBorder="1" applyAlignment="1">
      <alignment horizontal="center"/>
    </xf>
    <xf numFmtId="2" fontId="0" fillId="3" borderId="37" xfId="0" applyNumberFormat="1" applyFill="1" applyBorder="1" applyAlignment="1">
      <alignment horizontal="center"/>
    </xf>
    <xf numFmtId="0" fontId="0" fillId="0" borderId="33" xfId="0" applyBorder="1"/>
    <xf numFmtId="0" fontId="0" fillId="3" borderId="33" xfId="0" applyFill="1" applyBorder="1" applyAlignment="1">
      <alignment horizontal="center"/>
    </xf>
    <xf numFmtId="0" fontId="35" fillId="4" borderId="25" xfId="0" applyFont="1" applyFill="1" applyBorder="1" applyAlignment="1">
      <alignment horizontal="left"/>
    </xf>
    <xf numFmtId="1" fontId="3" fillId="0" borderId="0" xfId="0" applyNumberFormat="1" applyFont="1" applyAlignment="1">
      <alignment horizontal="left"/>
    </xf>
    <xf numFmtId="0" fontId="1" fillId="0" borderId="11" xfId="0" applyFont="1" applyBorder="1"/>
    <xf numFmtId="0" fontId="1" fillId="0" borderId="8" xfId="0" applyFont="1" applyBorder="1"/>
    <xf numFmtId="0" fontId="11" fillId="0" borderId="9" xfId="0" applyFont="1" applyBorder="1" applyAlignment="1">
      <alignment horizontal="center"/>
    </xf>
    <xf numFmtId="166" fontId="1" fillId="0" borderId="7" xfId="0" applyNumberFormat="1" applyFont="1" applyBorder="1"/>
    <xf numFmtId="166" fontId="1" fillId="0" borderId="3" xfId="0" applyNumberFormat="1" applyFont="1" applyBorder="1" applyAlignment="1">
      <alignment horizontal="center"/>
    </xf>
    <xf numFmtId="166" fontId="1" fillId="0" borderId="4" xfId="0" applyNumberFormat="1" applyFont="1" applyBorder="1"/>
    <xf numFmtId="166" fontId="1" fillId="0" borderId="5" xfId="0" applyNumberFormat="1" applyFont="1" applyBorder="1"/>
    <xf numFmtId="166" fontId="1" fillId="0" borderId="2" xfId="0" applyNumberFormat="1" applyFont="1" applyBorder="1" applyAlignment="1">
      <alignment horizontal="center"/>
    </xf>
    <xf numFmtId="0" fontId="53" fillId="0" borderId="5" xfId="0" applyFont="1" applyBorder="1" applyAlignment="1">
      <alignment horizontal="center" wrapText="1"/>
    </xf>
    <xf numFmtId="167" fontId="53" fillId="0" borderId="7" xfId="0" applyNumberFormat="1" applyFont="1" applyBorder="1" applyAlignment="1">
      <alignment horizontal="center"/>
    </xf>
    <xf numFmtId="167" fontId="53" fillId="0" borderId="4" xfId="0" applyNumberFormat="1" applyFont="1" applyBorder="1" applyAlignment="1">
      <alignment horizontal="center"/>
    </xf>
    <xf numFmtId="167" fontId="53" fillId="0" borderId="5" xfId="0" applyNumberFormat="1" applyFont="1" applyBorder="1" applyAlignment="1">
      <alignment horizontal="center"/>
    </xf>
    <xf numFmtId="167" fontId="55" fillId="0" borderId="0" xfId="0" applyNumberFormat="1" applyFont="1" applyAlignment="1">
      <alignment horizontal="center"/>
    </xf>
    <xf numFmtId="0" fontId="1" fillId="0" borderId="0" xfId="3"/>
    <xf numFmtId="2" fontId="1" fillId="0" borderId="0" xfId="3" applyNumberFormat="1" applyAlignment="1">
      <alignment horizontal="center"/>
    </xf>
    <xf numFmtId="2" fontId="1" fillId="0" borderId="2" xfId="3" applyNumberFormat="1" applyBorder="1" applyAlignment="1">
      <alignment horizontal="center"/>
    </xf>
    <xf numFmtId="2" fontId="1" fillId="0" borderId="1" xfId="3" applyNumberFormat="1" applyBorder="1" applyAlignment="1">
      <alignment horizontal="center"/>
    </xf>
    <xf numFmtId="2" fontId="1" fillId="0" borderId="9" xfId="3" applyNumberFormat="1" applyBorder="1" applyAlignment="1">
      <alignment horizontal="center"/>
    </xf>
    <xf numFmtId="2" fontId="1" fillId="0" borderId="33" xfId="3" applyNumberFormat="1" applyBorder="1" applyAlignment="1">
      <alignment horizontal="center"/>
    </xf>
    <xf numFmtId="0" fontId="1" fillId="0" borderId="33" xfId="3" applyBorder="1"/>
    <xf numFmtId="2" fontId="1" fillId="0" borderId="37" xfId="3" applyNumberFormat="1" applyBorder="1" applyAlignment="1">
      <alignment horizontal="center"/>
    </xf>
    <xf numFmtId="2" fontId="1" fillId="0" borderId="17" xfId="3" applyNumberFormat="1" applyBorder="1" applyAlignment="1">
      <alignment horizontal="center"/>
    </xf>
    <xf numFmtId="2" fontId="1" fillId="0" borderId="34" xfId="3" applyNumberFormat="1" applyBorder="1" applyAlignment="1">
      <alignment horizontal="center"/>
    </xf>
    <xf numFmtId="3" fontId="25" fillId="0" borderId="0" xfId="3" applyNumberFormat="1" applyFont="1" applyAlignment="1">
      <alignment horizontal="center"/>
    </xf>
    <xf numFmtId="0" fontId="1" fillId="0" borderId="33" xfId="3" applyBorder="1" applyAlignment="1">
      <alignment horizontal="center"/>
    </xf>
    <xf numFmtId="0" fontId="9" fillId="0" borderId="0" xfId="3" applyFont="1" applyAlignment="1">
      <alignment horizontal="center" wrapText="1"/>
    </xf>
    <xf numFmtId="0" fontId="9" fillId="0" borderId="2" xfId="3" applyFont="1" applyBorder="1" applyAlignment="1">
      <alignment horizontal="center"/>
    </xf>
    <xf numFmtId="0" fontId="9" fillId="0" borderId="1" xfId="3" applyFont="1" applyBorder="1" applyAlignment="1">
      <alignment horizontal="center"/>
    </xf>
    <xf numFmtId="0" fontId="9" fillId="0" borderId="9" xfId="3" applyFont="1" applyBorder="1" applyAlignment="1">
      <alignment horizontal="center"/>
    </xf>
    <xf numFmtId="0" fontId="9" fillId="0" borderId="34" xfId="3" applyFont="1" applyBorder="1" applyAlignment="1">
      <alignment horizontal="left"/>
    </xf>
    <xf numFmtId="0" fontId="9" fillId="0" borderId="33" xfId="3" applyFont="1" applyBorder="1" applyAlignment="1">
      <alignment horizontal="left"/>
    </xf>
    <xf numFmtId="0" fontId="9" fillId="0" borderId="3" xfId="3" applyFont="1" applyBorder="1" applyAlignment="1">
      <alignment horizontal="left"/>
    </xf>
    <xf numFmtId="0" fontId="2" fillId="0" borderId="0" xfId="3" applyFont="1"/>
    <xf numFmtId="0" fontId="0" fillId="3" borderId="21" xfId="0" applyFill="1" applyBorder="1"/>
    <xf numFmtId="0" fontId="0" fillId="3" borderId="12" xfId="0" applyFill="1" applyBorder="1"/>
    <xf numFmtId="0" fontId="0" fillId="3" borderId="18" xfId="0" applyFill="1" applyBorder="1"/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3" borderId="35" xfId="0" applyFill="1" applyBorder="1"/>
    <xf numFmtId="0" fontId="0" fillId="3" borderId="13" xfId="0" applyFill="1" applyBorder="1"/>
    <xf numFmtId="2" fontId="0" fillId="3" borderId="16" xfId="0" applyNumberFormat="1" applyFill="1" applyBorder="1" applyAlignment="1">
      <alignment horizontal="center"/>
    </xf>
    <xf numFmtId="2" fontId="56" fillId="0" borderId="0" xfId="0" applyNumberFormat="1" applyFont="1" applyAlignment="1">
      <alignment horizontal="center"/>
    </xf>
    <xf numFmtId="2" fontId="56" fillId="0" borderId="22" xfId="0" applyNumberFormat="1" applyFont="1" applyBorder="1" applyAlignment="1">
      <alignment horizontal="center"/>
    </xf>
    <xf numFmtId="2" fontId="56" fillId="0" borderId="1" xfId="0" applyNumberFormat="1" applyFont="1" applyBorder="1" applyAlignment="1">
      <alignment horizontal="center"/>
    </xf>
    <xf numFmtId="2" fontId="56" fillId="0" borderId="24" xfId="0" applyNumberFormat="1" applyFont="1" applyBorder="1" applyAlignment="1">
      <alignment horizontal="center"/>
    </xf>
    <xf numFmtId="2" fontId="25" fillId="3" borderId="22" xfId="0" applyNumberFormat="1" applyFont="1" applyFill="1" applyBorder="1" applyAlignment="1">
      <alignment horizontal="center"/>
    </xf>
    <xf numFmtId="2" fontId="25" fillId="3" borderId="1" xfId="0" applyNumberFormat="1" applyFont="1" applyFill="1" applyBorder="1" applyAlignment="1">
      <alignment horizontal="center"/>
    </xf>
    <xf numFmtId="2" fontId="25" fillId="3" borderId="24" xfId="0" applyNumberFormat="1" applyFont="1" applyFill="1" applyBorder="1" applyAlignment="1">
      <alignment horizontal="center"/>
    </xf>
    <xf numFmtId="2" fontId="25" fillId="3" borderId="13" xfId="0" applyNumberFormat="1" applyFont="1" applyFill="1" applyBorder="1" applyAlignment="1">
      <alignment horizontal="center"/>
    </xf>
    <xf numFmtId="2" fontId="25" fillId="3" borderId="16" xfId="0" applyNumberFormat="1" applyFont="1" applyFill="1" applyBorder="1" applyAlignment="1">
      <alignment horizontal="center"/>
    </xf>
    <xf numFmtId="2" fontId="57" fillId="4" borderId="0" xfId="0" applyNumberFormat="1" applyFont="1" applyFill="1" applyAlignment="1">
      <alignment horizontal="center"/>
    </xf>
    <xf numFmtId="2" fontId="57" fillId="4" borderId="22" xfId="0" applyNumberFormat="1" applyFont="1" applyFill="1" applyBorder="1" applyAlignment="1">
      <alignment horizontal="center"/>
    </xf>
    <xf numFmtId="2" fontId="57" fillId="4" borderId="1" xfId="0" applyNumberFormat="1" applyFont="1" applyFill="1" applyBorder="1" applyAlignment="1">
      <alignment horizontal="center"/>
    </xf>
    <xf numFmtId="2" fontId="57" fillId="4" borderId="24" xfId="0" applyNumberFormat="1" applyFont="1" applyFill="1" applyBorder="1" applyAlignment="1">
      <alignment horizontal="center"/>
    </xf>
    <xf numFmtId="165" fontId="58" fillId="4" borderId="27" xfId="0" applyNumberFormat="1" applyFont="1" applyFill="1" applyBorder="1" applyAlignment="1">
      <alignment horizontal="center"/>
    </xf>
    <xf numFmtId="3" fontId="56" fillId="0" borderId="26" xfId="0" applyNumberFormat="1" applyFont="1" applyBorder="1" applyAlignment="1">
      <alignment horizontal="center"/>
    </xf>
    <xf numFmtId="0" fontId="56" fillId="0" borderId="21" xfId="0" applyFont="1" applyBorder="1" applyAlignment="1">
      <alignment horizontal="right"/>
    </xf>
    <xf numFmtId="0" fontId="59" fillId="0" borderId="12" xfId="0" applyFont="1" applyBorder="1" applyAlignment="1">
      <alignment horizontal="left"/>
    </xf>
    <xf numFmtId="0" fontId="56" fillId="0" borderId="18" xfId="0" applyFont="1" applyBorder="1" applyAlignment="1">
      <alignment horizontal="right"/>
    </xf>
    <xf numFmtId="0" fontId="59" fillId="0" borderId="0" xfId="0" applyFont="1" applyAlignment="1">
      <alignment horizontal="left"/>
    </xf>
    <xf numFmtId="0" fontId="25" fillId="0" borderId="21" xfId="0" applyFont="1" applyBorder="1" applyAlignment="1">
      <alignment horizontal="right"/>
    </xf>
    <xf numFmtId="0" fontId="60" fillId="0" borderId="12" xfId="0" applyFont="1" applyBorder="1" applyAlignment="1">
      <alignment horizontal="left"/>
    </xf>
    <xf numFmtId="0" fontId="25" fillId="0" borderId="18" xfId="0" applyFont="1" applyBorder="1" applyAlignment="1">
      <alignment horizontal="right"/>
    </xf>
    <xf numFmtId="0" fontId="57" fillId="0" borderId="21" xfId="0" applyFont="1" applyBorder="1" applyAlignment="1">
      <alignment horizontal="right"/>
    </xf>
    <xf numFmtId="0" fontId="61" fillId="0" borderId="12" xfId="0" applyFont="1" applyBorder="1" applyAlignment="1">
      <alignment horizontal="left"/>
    </xf>
    <xf numFmtId="0" fontId="57" fillId="0" borderId="18" xfId="0" applyFont="1" applyBorder="1" applyAlignment="1">
      <alignment horizontal="right"/>
    </xf>
    <xf numFmtId="0" fontId="61" fillId="0" borderId="0" xfId="0" applyFont="1" applyAlignment="1">
      <alignment horizontal="left"/>
    </xf>
    <xf numFmtId="3" fontId="58" fillId="4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34" fillId="0" borderId="28" xfId="0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0" fontId="34" fillId="0" borderId="30" xfId="0" applyFont="1" applyBorder="1" applyAlignment="1">
      <alignment horizontal="center"/>
    </xf>
    <xf numFmtId="0" fontId="62" fillId="0" borderId="15" xfId="0" applyFont="1" applyBorder="1" applyAlignment="1">
      <alignment horizontal="right"/>
    </xf>
    <xf numFmtId="0" fontId="1" fillId="0" borderId="0" xfId="2" applyFont="1"/>
    <xf numFmtId="0" fontId="56" fillId="0" borderId="2" xfId="2" applyFont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58" fillId="4" borderId="1" xfId="2" applyFont="1" applyFill="1" applyBorder="1" applyAlignment="1">
      <alignment horizontal="center"/>
    </xf>
    <xf numFmtId="0" fontId="56" fillId="0" borderId="5" xfId="2" applyFont="1" applyBorder="1" applyAlignment="1">
      <alignment horizontal="center"/>
    </xf>
    <xf numFmtId="0" fontId="63" fillId="0" borderId="17" xfId="2" applyFont="1" applyBorder="1" applyAlignment="1">
      <alignment horizontal="center"/>
    </xf>
    <xf numFmtId="0" fontId="56" fillId="0" borderId="1" xfId="2" applyFont="1" applyBorder="1"/>
    <xf numFmtId="2" fontId="5" fillId="3" borderId="0" xfId="0" applyNumberFormat="1" applyFont="1" applyFill="1" applyAlignment="1" applyProtection="1">
      <alignment horizontal="center"/>
      <protection locked="0"/>
    </xf>
    <xf numFmtId="1" fontId="1" fillId="0" borderId="0" xfId="2" applyNumberFormat="1" applyFont="1"/>
    <xf numFmtId="2" fontId="1" fillId="0" borderId="0" xfId="2" applyNumberFormat="1" applyFont="1" applyAlignment="1">
      <alignment horizontal="left"/>
    </xf>
    <xf numFmtId="1" fontId="8" fillId="0" borderId="0" xfId="2" applyNumberFormat="1" applyFont="1" applyAlignment="1">
      <alignment horizontal="right"/>
    </xf>
    <xf numFmtId="0" fontId="8" fillId="0" borderId="0" xfId="0" applyFont="1" applyAlignment="1">
      <alignment horizontal="right"/>
    </xf>
    <xf numFmtId="167" fontId="2" fillId="0" borderId="9" xfId="0" applyNumberFormat="1" applyFont="1" applyBorder="1" applyAlignment="1">
      <alignment horizontal="center"/>
    </xf>
    <xf numFmtId="0" fontId="53" fillId="0" borderId="0" xfId="0" applyFont="1"/>
    <xf numFmtId="167" fontId="55" fillId="0" borderId="0" xfId="0" applyNumberFormat="1" applyFont="1"/>
    <xf numFmtId="167" fontId="53" fillId="0" borderId="0" xfId="0" applyNumberFormat="1" applyFont="1" applyAlignment="1">
      <alignment horizontal="center"/>
    </xf>
    <xf numFmtId="165" fontId="55" fillId="0" borderId="0" xfId="0" applyNumberFormat="1" applyFont="1" applyAlignment="1">
      <alignment horizontal="center"/>
    </xf>
    <xf numFmtId="2" fontId="34" fillId="0" borderId="3" xfId="2" applyNumberFormat="1" applyFont="1" applyBorder="1" applyAlignment="1">
      <alignment horizontal="center"/>
    </xf>
    <xf numFmtId="164" fontId="56" fillId="0" borderId="2" xfId="2" applyNumberFormat="1" applyFont="1" applyBorder="1" applyAlignment="1">
      <alignment horizontal="center"/>
    </xf>
    <xf numFmtId="164" fontId="3" fillId="0" borderId="4" xfId="2" applyNumberFormat="1" applyBorder="1" applyAlignment="1">
      <alignment horizontal="center"/>
    </xf>
    <xf numFmtId="0" fontId="3" fillId="3" borderId="3" xfId="2" applyFill="1" applyBorder="1" applyAlignment="1">
      <alignment horizontal="center"/>
    </xf>
    <xf numFmtId="164" fontId="3" fillId="3" borderId="4" xfId="2" applyNumberFormat="1" applyFill="1" applyBorder="1" applyAlignment="1">
      <alignment horizontal="center"/>
    </xf>
    <xf numFmtId="2" fontId="3" fillId="3" borderId="0" xfId="2" applyNumberFormat="1" applyFill="1" applyAlignment="1">
      <alignment horizontal="center"/>
    </xf>
    <xf numFmtId="2" fontId="3" fillId="3" borderId="3" xfId="2" applyNumberFormat="1" applyFill="1" applyBorder="1" applyAlignment="1">
      <alignment horizontal="center"/>
    </xf>
    <xf numFmtId="2" fontId="34" fillId="3" borderId="0" xfId="2" applyNumberFormat="1" applyFont="1" applyFill="1" applyAlignment="1">
      <alignment horizontal="center"/>
    </xf>
    <xf numFmtId="2" fontId="34" fillId="3" borderId="3" xfId="2" applyNumberFormat="1" applyFont="1" applyFill="1" applyBorder="1" applyAlignment="1">
      <alignment horizontal="center"/>
    </xf>
    <xf numFmtId="0" fontId="2" fillId="3" borderId="4" xfId="2" applyFont="1" applyFill="1" applyBorder="1" applyAlignment="1">
      <alignment horizontal="center"/>
    </xf>
    <xf numFmtId="2" fontId="3" fillId="3" borderId="4" xfId="2" applyNumberFormat="1" applyFill="1" applyBorder="1" applyAlignment="1">
      <alignment horizontal="center"/>
    </xf>
    <xf numFmtId="0" fontId="3" fillId="3" borderId="0" xfId="2" applyFill="1"/>
    <xf numFmtId="0" fontId="3" fillId="3" borderId="4" xfId="2" applyFill="1" applyBorder="1" applyAlignment="1">
      <alignment horizontal="center"/>
    </xf>
    <xf numFmtId="2" fontId="3" fillId="3" borderId="0" xfId="2" applyNumberFormat="1" applyFill="1"/>
    <xf numFmtId="1" fontId="3" fillId="3" borderId="4" xfId="2" applyNumberFormat="1" applyFill="1" applyBorder="1" applyAlignment="1">
      <alignment horizontal="center"/>
    </xf>
    <xf numFmtId="2" fontId="3" fillId="3" borderId="10" xfId="2" applyNumberFormat="1" applyFill="1" applyBorder="1" applyAlignment="1">
      <alignment horizontal="center"/>
    </xf>
    <xf numFmtId="0" fontId="3" fillId="3" borderId="4" xfId="2" applyFill="1" applyBorder="1"/>
    <xf numFmtId="0" fontId="3" fillId="0" borderId="1" xfId="2" applyBorder="1"/>
    <xf numFmtId="0" fontId="1" fillId="3" borderId="3" xfId="2" applyFont="1" applyFill="1" applyBorder="1" applyAlignment="1">
      <alignment horizontal="center"/>
    </xf>
    <xf numFmtId="164" fontId="1" fillId="3" borderId="3" xfId="2" applyNumberFormat="1" applyFont="1" applyFill="1" applyBorder="1" applyAlignment="1">
      <alignment horizontal="center"/>
    </xf>
    <xf numFmtId="0" fontId="1" fillId="3" borderId="4" xfId="2" applyFont="1" applyFill="1" applyBorder="1" applyAlignment="1">
      <alignment horizontal="center"/>
    </xf>
    <xf numFmtId="0" fontId="1" fillId="3" borderId="0" xfId="2" applyFont="1" applyFill="1"/>
    <xf numFmtId="0" fontId="1" fillId="0" borderId="3" xfId="2" applyFont="1" applyBorder="1" applyAlignment="1">
      <alignment horizontal="center"/>
    </xf>
    <xf numFmtId="164" fontId="1" fillId="0" borderId="3" xfId="2" applyNumberFormat="1" applyFont="1" applyBorder="1" applyAlignment="1">
      <alignment horizontal="center"/>
    </xf>
    <xf numFmtId="0" fontId="1" fillId="0" borderId="4" xfId="2" applyFont="1" applyBorder="1" applyAlignment="1">
      <alignment horizontal="center"/>
    </xf>
    <xf numFmtId="2" fontId="3" fillId="0" borderId="3" xfId="2" applyNumberFormat="1" applyBorder="1"/>
    <xf numFmtId="2" fontId="3" fillId="3" borderId="3" xfId="2" applyNumberFormat="1" applyFill="1" applyBorder="1"/>
    <xf numFmtId="2" fontId="1" fillId="3" borderId="0" xfId="0" applyNumberFormat="1" applyFont="1" applyFill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3" fillId="0" borderId="7" xfId="2" applyNumberFormat="1" applyBorder="1" applyAlignment="1">
      <alignment horizontal="center"/>
    </xf>
    <xf numFmtId="0" fontId="3" fillId="0" borderId="9" xfId="2" applyBorder="1"/>
    <xf numFmtId="1" fontId="3" fillId="0" borderId="1" xfId="2" applyNumberFormat="1" applyBorder="1"/>
    <xf numFmtId="0" fontId="3" fillId="0" borderId="2" xfId="2" applyBorder="1"/>
    <xf numFmtId="0" fontId="58" fillId="0" borderId="5" xfId="2" applyFont="1" applyBorder="1" applyAlignment="1">
      <alignment horizontal="center"/>
    </xf>
    <xf numFmtId="0" fontId="1" fillId="3" borderId="0" xfId="2" applyFont="1" applyFill="1" applyAlignment="1">
      <alignment horizontal="center"/>
    </xf>
    <xf numFmtId="0" fontId="1" fillId="0" borderId="0" xfId="2" applyFont="1" applyAlignment="1">
      <alignment horizontal="center"/>
    </xf>
    <xf numFmtId="2" fontId="1" fillId="3" borderId="0" xfId="2" applyNumberFormat="1" applyFont="1" applyFill="1" applyAlignment="1">
      <alignment horizontal="center"/>
    </xf>
    <xf numFmtId="2" fontId="1" fillId="0" borderId="0" xfId="2" applyNumberFormat="1" applyFont="1" applyAlignment="1">
      <alignment horizontal="center"/>
    </xf>
    <xf numFmtId="2" fontId="1" fillId="0" borderId="0" xfId="2" applyNumberFormat="1" applyFont="1"/>
    <xf numFmtId="2" fontId="1" fillId="3" borderId="0" xfId="2" applyNumberFormat="1" applyFont="1" applyFill="1"/>
    <xf numFmtId="2" fontId="1" fillId="3" borderId="0" xfId="2" applyNumberFormat="1" applyFont="1" applyFill="1" applyAlignment="1">
      <alignment horizontal="right"/>
    </xf>
    <xf numFmtId="165" fontId="3" fillId="0" borderId="0" xfId="2" applyNumberFormat="1" applyAlignment="1">
      <alignment horizontal="center"/>
    </xf>
    <xf numFmtId="0" fontId="1" fillId="0" borderId="1" xfId="2" applyFont="1" applyBorder="1"/>
    <xf numFmtId="166" fontId="3" fillId="0" borderId="0" xfId="2" applyNumberFormat="1" applyAlignment="1">
      <alignment horizontal="center"/>
    </xf>
    <xf numFmtId="2" fontId="25" fillId="3" borderId="0" xfId="0" applyNumberFormat="1" applyFont="1" applyFill="1" applyAlignment="1">
      <alignment horizontal="center"/>
    </xf>
    <xf numFmtId="2" fontId="25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2" fontId="57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2" fontId="0" fillId="0" borderId="17" xfId="0" applyNumberFormat="1" applyBorder="1"/>
    <xf numFmtId="2" fontId="0" fillId="0" borderId="17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1" fillId="0" borderId="34" xfId="0" applyFont="1" applyBorder="1" applyAlignment="1">
      <alignment horizontal="left" wrapText="1"/>
    </xf>
    <xf numFmtId="0" fontId="0" fillId="3" borderId="0" xfId="0" applyFill="1"/>
    <xf numFmtId="0" fontId="3" fillId="3" borderId="22" xfId="0" applyFont="1" applyFill="1" applyBorder="1" applyAlignment="1">
      <alignment horizontal="right"/>
    </xf>
    <xf numFmtId="0" fontId="3" fillId="3" borderId="22" xfId="0" applyFont="1" applyFill="1" applyBorder="1"/>
    <xf numFmtId="0" fontId="0" fillId="3" borderId="15" xfId="0" applyFill="1" applyBorder="1"/>
    <xf numFmtId="0" fontId="60" fillId="0" borderId="0" xfId="0" applyFont="1" applyAlignment="1">
      <alignment horizontal="left"/>
    </xf>
    <xf numFmtId="0" fontId="24" fillId="0" borderId="0" xfId="0" applyFont="1"/>
    <xf numFmtId="0" fontId="9" fillId="0" borderId="11" xfId="0" applyFont="1" applyBorder="1" applyAlignment="1">
      <alignment horizontal="center" readingOrder="1"/>
    </xf>
    <xf numFmtId="0" fontId="0" fillId="0" borderId="8" xfId="0" applyBorder="1" applyAlignment="1">
      <alignment horizontal="center" readingOrder="1"/>
    </xf>
    <xf numFmtId="0" fontId="0" fillId="0" borderId="6" xfId="0" applyBorder="1" applyAlignment="1">
      <alignment horizontal="center" readingOrder="1"/>
    </xf>
    <xf numFmtId="0" fontId="56" fillId="0" borderId="11" xfId="2" applyFont="1" applyBorder="1" applyAlignment="1">
      <alignment horizontal="center"/>
    </xf>
    <xf numFmtId="0" fontId="56" fillId="0" borderId="8" xfId="2" applyFont="1" applyBorder="1" applyAlignment="1">
      <alignment horizontal="center"/>
    </xf>
    <xf numFmtId="0" fontId="56" fillId="0" borderId="6" xfId="2" applyFont="1" applyBorder="1" applyAlignment="1">
      <alignment horizontal="center"/>
    </xf>
    <xf numFmtId="0" fontId="9" fillId="0" borderId="11" xfId="3" applyFont="1" applyBorder="1" applyAlignment="1">
      <alignment horizontal="center" readingOrder="1"/>
    </xf>
    <xf numFmtId="0" fontId="1" fillId="0" borderId="8" xfId="3" applyBorder="1" applyAlignment="1">
      <alignment horizontal="center" readingOrder="1"/>
    </xf>
    <xf numFmtId="0" fontId="1" fillId="0" borderId="6" xfId="3" applyBorder="1" applyAlignment="1">
      <alignment horizontal="center" readingOrder="1"/>
    </xf>
  </cellXfs>
  <cellStyles count="4">
    <cellStyle name="Euro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colors>
    <mruColors>
      <color rgb="FFFFFF99"/>
      <color rgb="FFCC0099"/>
      <color rgb="FFCCFFCC"/>
      <color rgb="FFFFCC00"/>
      <color rgb="FFFFFFCC"/>
      <color rgb="FF0066FF"/>
      <color rgb="FFFF00FF"/>
      <color rgb="FFFF33CC"/>
      <color rgb="FFCCFF99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734432091342751"/>
          <c:y val="0.1213582875004946"/>
          <c:w val="0.84265567908657246"/>
          <c:h val="0.736804969730542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Gdm!$O$13</c:f>
              <c:strCache>
                <c:ptCount val="1"/>
                <c:pt idx="0">
                  <c:v>Bdm(0)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</c:spPr>
          <c:invertIfNegative val="0"/>
          <c:cat>
            <c:numRef>
              <c:f>Gdm!$A$14:$A$25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Gdm!$O$14:$O$25</c:f>
              <c:numCache>
                <c:formatCode>0</c:formatCode>
                <c:ptCount val="12"/>
                <c:pt idx="0">
                  <c:v>1403.621840476279</c:v>
                </c:pt>
                <c:pt idx="1">
                  <c:v>2142.3336181025898</c:v>
                </c:pt>
                <c:pt idx="2">
                  <c:v>3230.085175813686</c:v>
                </c:pt>
                <c:pt idx="3">
                  <c:v>3898.0048913938917</c:v>
                </c:pt>
                <c:pt idx="4">
                  <c:v>4468.2424710417372</c:v>
                </c:pt>
                <c:pt idx="5">
                  <c:v>5839.8607235916661</c:v>
                </c:pt>
                <c:pt idx="6">
                  <c:v>6468.319229878347</c:v>
                </c:pt>
                <c:pt idx="7">
                  <c:v>5469.1418708771544</c:v>
                </c:pt>
                <c:pt idx="8">
                  <c:v>4081.8689676904796</c:v>
                </c:pt>
                <c:pt idx="9">
                  <c:v>2338.1101934797143</c:v>
                </c:pt>
                <c:pt idx="10">
                  <c:v>1499.9174309226314</c:v>
                </c:pt>
                <c:pt idx="11">
                  <c:v>1058.8586507625321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9-456C-AA00-2A8E088B110D}"/>
            </c:ext>
          </c:extLst>
        </c:ser>
        <c:ser>
          <c:idx val="1"/>
          <c:order val="1"/>
          <c:tx>
            <c:strRef>
              <c:f>Gdm!$N$13</c:f>
              <c:strCache>
                <c:ptCount val="1"/>
                <c:pt idx="0">
                  <c:v>Ddm(0)</c:v>
                </c:pt>
              </c:strCache>
            </c:strRef>
          </c:tx>
          <c:spPr>
            <a:solidFill>
              <a:srgbClr val="FF00FF"/>
            </a:solidFill>
            <a:ln w="25400">
              <a:noFill/>
            </a:ln>
          </c:spPr>
          <c:invertIfNegative val="0"/>
          <c:cat>
            <c:numRef>
              <c:f>Gdm!$A$14:$A$25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Gdm!$N$14:$N$25</c:f>
              <c:numCache>
                <c:formatCode>0</c:formatCode>
                <c:ptCount val="12"/>
                <c:pt idx="0">
                  <c:v>866.37815952372114</c:v>
                </c:pt>
                <c:pt idx="1">
                  <c:v>1107.66638189741</c:v>
                </c:pt>
                <c:pt idx="2">
                  <c:v>1419.9148241863138</c:v>
                </c:pt>
                <c:pt idx="3">
                  <c:v>1851.9951086061083</c:v>
                </c:pt>
                <c:pt idx="4">
                  <c:v>2131.7575289582628</c:v>
                </c:pt>
                <c:pt idx="5">
                  <c:v>1900.1392764083339</c:v>
                </c:pt>
                <c:pt idx="6">
                  <c:v>1571.6807701216526</c:v>
                </c:pt>
                <c:pt idx="7">
                  <c:v>1530.8581291228456</c:v>
                </c:pt>
                <c:pt idx="8">
                  <c:v>1388.1310323095202</c:v>
                </c:pt>
                <c:pt idx="9">
                  <c:v>1221.8898065202857</c:v>
                </c:pt>
                <c:pt idx="10">
                  <c:v>930.08256907736859</c:v>
                </c:pt>
                <c:pt idx="11">
                  <c:v>811.14134923746792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9-456C-AA00-2A8E088B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639552"/>
        <c:axId val="193641472"/>
      </c:barChart>
      <c:catAx>
        <c:axId val="19363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Mes</a:t>
                </a:r>
              </a:p>
            </c:rich>
          </c:tx>
          <c:layout>
            <c:manualLayout>
              <c:xMode val="edge"/>
              <c:yMode val="edge"/>
              <c:x val="0.49768174327046327"/>
              <c:y val="0.930444444444444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936414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36414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Wh/m</a:t>
                </a:r>
                <a:r>
                  <a:rPr lang="es-ES" baseline="30000"/>
                  <a:t>2</a:t>
                </a:r>
              </a:p>
            </c:rich>
          </c:tx>
          <c:layout>
            <c:manualLayout>
              <c:xMode val="edge"/>
              <c:yMode val="edge"/>
              <c:x val="1.6542757736678265E-2"/>
              <c:y val="0.3616206474190725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93639552"/>
        <c:crosses val="autoZero"/>
        <c:crossBetween val="between"/>
        <c:majorUnit val="100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8093772610082438"/>
          <c:y val="1.6479440069991252E-3"/>
          <c:w val="0.61624925411496423"/>
          <c:h val="0.10442799650043745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50000"/>
            </a:schemeClr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chemeClr val="bg1">
          <a:lumMod val="50000"/>
        </a:schemeClr>
      </a:solidFill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09398354348299"/>
          <c:y val="0.11854551181102362"/>
          <c:w val="0.81322959016533869"/>
          <c:h val="0.743999999999999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Gdm!$P$13</c:f>
              <c:strCache>
                <c:ptCount val="1"/>
                <c:pt idx="0">
                  <c:v>Bdm(a,b)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</c:spPr>
          <c:invertIfNegative val="0"/>
          <c:cat>
            <c:numRef>
              <c:f>Gdm!$A$14:$A$25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Gdm!$P$14:$P$25</c:f>
              <c:numCache>
                <c:formatCode>0</c:formatCode>
                <c:ptCount val="12"/>
                <c:pt idx="0">
                  <c:v>3449.7370669071306</c:v>
                </c:pt>
                <c:pt idx="1">
                  <c:v>3880.857199191068</c:v>
                </c:pt>
                <c:pt idx="2">
                  <c:v>4132.8512211918223</c:v>
                </c:pt>
                <c:pt idx="3">
                  <c:v>3406.3170855443218</c:v>
                </c:pt>
                <c:pt idx="4">
                  <c:v>2860.801654334261</c:v>
                </c:pt>
                <c:pt idx="5">
                  <c:v>3213.3240540461829</c:v>
                </c:pt>
                <c:pt idx="6">
                  <c:v>3786.0590626485896</c:v>
                </c:pt>
                <c:pt idx="7">
                  <c:v>4166.8229915223528</c:v>
                </c:pt>
                <c:pt idx="8">
                  <c:v>4496.7299864471579</c:v>
                </c:pt>
                <c:pt idx="9">
                  <c:v>3758.1383160006776</c:v>
                </c:pt>
                <c:pt idx="10">
                  <c:v>3412.9687388251709</c:v>
                </c:pt>
                <c:pt idx="11">
                  <c:v>2859.2486663765449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5-4501-BF0F-2584DCA5F67C}"/>
            </c:ext>
          </c:extLst>
        </c:ser>
        <c:ser>
          <c:idx val="1"/>
          <c:order val="1"/>
          <c:tx>
            <c:strRef>
              <c:f>Gdm!$Q$13</c:f>
              <c:strCache>
                <c:ptCount val="1"/>
                <c:pt idx="0">
                  <c:v>Ddm(a,b)</c:v>
                </c:pt>
              </c:strCache>
            </c:strRef>
          </c:tx>
          <c:spPr>
            <a:solidFill>
              <a:srgbClr val="FF00FF"/>
            </a:solidFill>
            <a:ln w="25400">
              <a:noFill/>
            </a:ln>
          </c:spPr>
          <c:invertIfNegative val="0"/>
          <c:cat>
            <c:numRef>
              <c:f>Gdm!$A$14:$A$25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Gdm!$Q$14:$Q$25</c:f>
              <c:numCache>
                <c:formatCode>0</c:formatCode>
                <c:ptCount val="12"/>
                <c:pt idx="0">
                  <c:v>1512.7483211364272</c:v>
                </c:pt>
                <c:pt idx="1">
                  <c:v>1608.6464170801439</c:v>
                </c:pt>
                <c:pt idx="2">
                  <c:v>1706.7705353267063</c:v>
                </c:pt>
                <c:pt idx="3">
                  <c:v>1787.8705167330681</c:v>
                </c:pt>
                <c:pt idx="4">
                  <c:v>1774.1506558478115</c:v>
                </c:pt>
                <c:pt idx="5">
                  <c:v>1523.9077645826903</c:v>
                </c:pt>
                <c:pt idx="6">
                  <c:v>1330.3381778559724</c:v>
                </c:pt>
                <c:pt idx="7">
                  <c:v>1455.2453730401639</c:v>
                </c:pt>
                <c:pt idx="8">
                  <c:v>1569.2487751583706</c:v>
                </c:pt>
                <c:pt idx="9">
                  <c:v>1636.7876900574547</c:v>
                </c:pt>
                <c:pt idx="10">
                  <c:v>1548.5009135129776</c:v>
                </c:pt>
                <c:pt idx="11">
                  <c:v>1500.5591572463582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5-4501-BF0F-2584DCA5F67C}"/>
            </c:ext>
          </c:extLst>
        </c:ser>
        <c:ser>
          <c:idx val="2"/>
          <c:order val="2"/>
          <c:tx>
            <c:strRef>
              <c:f>Gdm!$R$13</c:f>
              <c:strCache>
                <c:ptCount val="1"/>
                <c:pt idx="0">
                  <c:v>Rdm(a,b)</c:v>
                </c:pt>
              </c:strCache>
            </c:strRef>
          </c:tx>
          <c:spPr>
            <a:solidFill>
              <a:srgbClr val="FFCC00"/>
            </a:solidFill>
            <a:ln w="25400">
              <a:noFill/>
            </a:ln>
          </c:spPr>
          <c:invertIfNegative val="0"/>
          <c:cat>
            <c:numRef>
              <c:f>Gdm!$A$14:$A$25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Gdm!$R$14:$R$25</c:f>
              <c:numCache>
                <c:formatCode>0</c:formatCode>
                <c:ptCount val="12"/>
                <c:pt idx="0">
                  <c:v>130.35744329073452</c:v>
                </c:pt>
                <c:pt idx="1">
                  <c:v>186.32050173629423</c:v>
                </c:pt>
                <c:pt idx="2">
                  <c:v>266.54638328894657</c:v>
                </c:pt>
                <c:pt idx="3">
                  <c:v>329.31597349342729</c:v>
                </c:pt>
                <c:pt idx="4">
                  <c:v>381.06090231674386</c:v>
                </c:pt>
                <c:pt idx="5">
                  <c:v>447.10196329250942</c:v>
                </c:pt>
                <c:pt idx="6">
                  <c:v>464.44421612492414</c:v>
                </c:pt>
                <c:pt idx="7">
                  <c:v>402.78593860753165</c:v>
                </c:pt>
                <c:pt idx="8">
                  <c:v>313.81512484176551</c:v>
                </c:pt>
                <c:pt idx="9">
                  <c:v>203.18143694617748</c:v>
                </c:pt>
                <c:pt idx="10">
                  <c:v>139.70814267856983</c:v>
                </c:pt>
                <c:pt idx="11">
                  <c:v>107.00829695354061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75-4501-BF0F-2584DCA5F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498176"/>
        <c:axId val="196500096"/>
      </c:barChart>
      <c:catAx>
        <c:axId val="19649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s-ES" sz="1100"/>
                  <a:t>Mes</a:t>
                </a:r>
              </a:p>
            </c:rich>
          </c:tx>
          <c:layout>
            <c:manualLayout>
              <c:xMode val="edge"/>
              <c:yMode val="edge"/>
              <c:x val="0.48409482850300117"/>
              <c:y val="0.9309050772626931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1965000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6500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/>
                </a:pPr>
                <a:r>
                  <a:rPr lang="es-ES" sz="1100"/>
                  <a:t>Wh/m</a:t>
                </a:r>
                <a:r>
                  <a:rPr lang="es-ES" sz="1100" baseline="30000"/>
                  <a:t>2</a:t>
                </a:r>
              </a:p>
            </c:rich>
          </c:tx>
          <c:layout>
            <c:manualLayout>
              <c:xMode val="edge"/>
              <c:yMode val="edge"/>
              <c:x val="1.8606669304100359E-3"/>
              <c:y val="0.3779013053831847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196498176"/>
        <c:crosses val="autoZero"/>
        <c:crossBetween val="between"/>
        <c:majorUnit val="100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9403976913735932"/>
          <c:y val="2.1815218931557317E-3"/>
          <c:w val="0.77922526966768713"/>
          <c:h val="0.10181815021466689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50000"/>
            </a:schemeClr>
          </a:solidFill>
          <a:prstDash val="solid"/>
        </a:ln>
      </c:spPr>
      <c:txPr>
        <a:bodyPr/>
        <a:lstStyle/>
        <a:p>
          <a:pPr>
            <a:defRPr sz="1100"/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chemeClr val="bg1">
          <a:lumMod val="50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88126250362337"/>
          <c:y val="0.12627286004572008"/>
          <c:w val="0.83887492337446956"/>
          <c:h val="0.7288434645669291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Gdm!$P$13</c:f>
              <c:strCache>
                <c:ptCount val="1"/>
                <c:pt idx="0">
                  <c:v>Bdm(a,b)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Gdm!$A$14:$A$25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Gdm!$P$14:$P$25</c:f>
              <c:numCache>
                <c:formatCode>0</c:formatCode>
                <c:ptCount val="12"/>
                <c:pt idx="0">
                  <c:v>3449.7370669071306</c:v>
                </c:pt>
                <c:pt idx="1">
                  <c:v>3880.857199191068</c:v>
                </c:pt>
                <c:pt idx="2">
                  <c:v>4132.8512211918223</c:v>
                </c:pt>
                <c:pt idx="3">
                  <c:v>3406.3170855443218</c:v>
                </c:pt>
                <c:pt idx="4">
                  <c:v>2860.801654334261</c:v>
                </c:pt>
                <c:pt idx="5">
                  <c:v>3213.3240540461829</c:v>
                </c:pt>
                <c:pt idx="6">
                  <c:v>3786.0590626485896</c:v>
                </c:pt>
                <c:pt idx="7">
                  <c:v>4166.8229915223528</c:v>
                </c:pt>
                <c:pt idx="8">
                  <c:v>4496.7299864471579</c:v>
                </c:pt>
                <c:pt idx="9">
                  <c:v>3758.1383160006776</c:v>
                </c:pt>
                <c:pt idx="10">
                  <c:v>3412.9687388251709</c:v>
                </c:pt>
                <c:pt idx="11">
                  <c:v>2859.2486663765449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7F-46AB-B593-E2F42790A17B}"/>
            </c:ext>
          </c:extLst>
        </c:ser>
        <c:ser>
          <c:idx val="1"/>
          <c:order val="1"/>
          <c:tx>
            <c:strRef>
              <c:f>Gdm!$Q$13</c:f>
              <c:strCache>
                <c:ptCount val="1"/>
                <c:pt idx="0">
                  <c:v>Ddm(a,b)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Gdm!$A$14:$A$25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Gdm!$Q$14:$Q$25</c:f>
              <c:numCache>
                <c:formatCode>0</c:formatCode>
                <c:ptCount val="12"/>
                <c:pt idx="0">
                  <c:v>1512.7483211364272</c:v>
                </c:pt>
                <c:pt idx="1">
                  <c:v>1608.6464170801439</c:v>
                </c:pt>
                <c:pt idx="2">
                  <c:v>1706.7705353267063</c:v>
                </c:pt>
                <c:pt idx="3">
                  <c:v>1787.8705167330681</c:v>
                </c:pt>
                <c:pt idx="4">
                  <c:v>1774.1506558478115</c:v>
                </c:pt>
                <c:pt idx="5">
                  <c:v>1523.9077645826903</c:v>
                </c:pt>
                <c:pt idx="6">
                  <c:v>1330.3381778559724</c:v>
                </c:pt>
                <c:pt idx="7">
                  <c:v>1455.2453730401639</c:v>
                </c:pt>
                <c:pt idx="8">
                  <c:v>1569.2487751583706</c:v>
                </c:pt>
                <c:pt idx="9">
                  <c:v>1636.7876900574547</c:v>
                </c:pt>
                <c:pt idx="10">
                  <c:v>1548.5009135129776</c:v>
                </c:pt>
                <c:pt idx="11">
                  <c:v>1500.5591572463582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7F-46AB-B593-E2F42790A17B}"/>
            </c:ext>
          </c:extLst>
        </c:ser>
        <c:ser>
          <c:idx val="2"/>
          <c:order val="2"/>
          <c:tx>
            <c:strRef>
              <c:f>Gdm!$R$13</c:f>
              <c:strCache>
                <c:ptCount val="1"/>
                <c:pt idx="0">
                  <c:v>Rdm(a,b)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Gdm!$A$14:$A$25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Gdm!$R$14:$R$25</c:f>
              <c:numCache>
                <c:formatCode>0</c:formatCode>
                <c:ptCount val="12"/>
                <c:pt idx="0">
                  <c:v>130.35744329073452</c:v>
                </c:pt>
                <c:pt idx="1">
                  <c:v>186.32050173629423</c:v>
                </c:pt>
                <c:pt idx="2">
                  <c:v>266.54638328894657</c:v>
                </c:pt>
                <c:pt idx="3">
                  <c:v>329.31597349342729</c:v>
                </c:pt>
                <c:pt idx="4">
                  <c:v>381.06090231674386</c:v>
                </c:pt>
                <c:pt idx="5">
                  <c:v>447.10196329250942</c:v>
                </c:pt>
                <c:pt idx="6">
                  <c:v>464.44421612492414</c:v>
                </c:pt>
                <c:pt idx="7">
                  <c:v>402.78593860753165</c:v>
                </c:pt>
                <c:pt idx="8">
                  <c:v>313.81512484176551</c:v>
                </c:pt>
                <c:pt idx="9">
                  <c:v>203.18143694617748</c:v>
                </c:pt>
                <c:pt idx="10">
                  <c:v>139.70814267856983</c:v>
                </c:pt>
                <c:pt idx="11">
                  <c:v>107.00829695354061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7F-46AB-B593-E2F42790A17B}"/>
            </c:ext>
          </c:extLst>
        </c:ser>
        <c:ser>
          <c:idx val="3"/>
          <c:order val="3"/>
          <c:tx>
            <c:strRef>
              <c:f>Gdm!$S$13</c:f>
              <c:strCache>
                <c:ptCount val="1"/>
                <c:pt idx="0">
                  <c:v>Gdm(a,b)</c:v>
                </c:pt>
              </c:strCache>
            </c:strRef>
          </c:tx>
          <c:spPr>
            <a:ln w="31750">
              <a:solidFill>
                <a:srgbClr val="FFFF00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Gdm!$A$14:$A$25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Gdm!$S$14:$S$25</c:f>
              <c:numCache>
                <c:formatCode>#,##0</c:formatCode>
                <c:ptCount val="12"/>
                <c:pt idx="0">
                  <c:v>5092.842831334292</c:v>
                </c:pt>
                <c:pt idx="1">
                  <c:v>5675.8241180075065</c:v>
                </c:pt>
                <c:pt idx="2">
                  <c:v>6106.1681398074752</c:v>
                </c:pt>
                <c:pt idx="3">
                  <c:v>5523.5035757708174</c:v>
                </c:pt>
                <c:pt idx="4">
                  <c:v>5016.0132124988158</c:v>
                </c:pt>
                <c:pt idx="5">
                  <c:v>5184.3337819213821</c:v>
                </c:pt>
                <c:pt idx="6">
                  <c:v>5580.8414566294869</c:v>
                </c:pt>
                <c:pt idx="7">
                  <c:v>6024.8543031700483</c:v>
                </c:pt>
                <c:pt idx="8">
                  <c:v>6379.7938864472935</c:v>
                </c:pt>
                <c:pt idx="9">
                  <c:v>5598.10744300431</c:v>
                </c:pt>
                <c:pt idx="10">
                  <c:v>5101.1777950167179</c:v>
                </c:pt>
                <c:pt idx="11">
                  <c:v>4466.8161205764436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37F-46AB-B593-E2F42790A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59872"/>
        <c:axId val="211762176"/>
      </c:scatterChart>
      <c:valAx>
        <c:axId val="211759872"/>
        <c:scaling>
          <c:orientation val="minMax"/>
          <c:max val="12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s-ES" sz="1100"/>
                  <a:t>Mes</a:t>
                </a:r>
              </a:p>
            </c:rich>
          </c:tx>
          <c:layout>
            <c:manualLayout>
              <c:xMode val="edge"/>
              <c:yMode val="edge"/>
              <c:x val="0.47553269100148421"/>
              <c:y val="0.92310733435548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11762176"/>
        <c:crosses val="autoZero"/>
        <c:crossBetween val="midCat"/>
        <c:majorUnit val="1"/>
      </c:valAx>
      <c:valAx>
        <c:axId val="211762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/>
                </a:pPr>
                <a:r>
                  <a:rPr lang="es-ES" sz="1100"/>
                  <a:t>Wh/m</a:t>
                </a:r>
                <a:r>
                  <a:rPr lang="es-ES" sz="1100" baseline="30000"/>
                  <a:t>2</a:t>
                </a:r>
              </a:p>
            </c:rich>
          </c:tx>
          <c:layout>
            <c:manualLayout>
              <c:xMode val="edge"/>
              <c:yMode val="edge"/>
              <c:x val="8.4110252991538986E-3"/>
              <c:y val="0.4140024081148271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211759872"/>
        <c:crosses val="autoZero"/>
        <c:crossBetween val="midCat"/>
        <c:majorUnit val="100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2181162738044326"/>
          <c:y val="4.5144356955380575E-3"/>
          <c:w val="0.75405834654054815"/>
          <c:h val="0.10631255251509403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50000"/>
            </a:schemeClr>
          </a:solidFill>
          <a:prstDash val="solid"/>
        </a:ln>
      </c:spPr>
      <c:txPr>
        <a:bodyPr/>
        <a:lstStyle/>
        <a:p>
          <a:pPr>
            <a:defRPr sz="1100"/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bg1">
          <a:lumMod val="50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 sz="1400"/>
              <a:t>Elevación (º</a:t>
            </a:r>
            <a:r>
              <a:rPr lang="es-ES" sz="1400" baseline="0"/>
              <a:t>)</a:t>
            </a:r>
            <a:endParaRPr lang="es-ES" sz="1400"/>
          </a:p>
        </c:rich>
      </c:tx>
      <c:layout>
        <c:manualLayout>
          <c:xMode val="edge"/>
          <c:yMode val="edge"/>
          <c:x val="6.3761615463393692E-2"/>
          <c:y val="2.92340197760985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4354638890682533E-2"/>
          <c:y val="8.9229649726371166E-2"/>
          <c:w val="0.87085150599556327"/>
          <c:h val="0.76566302306861278"/>
        </c:manualLayout>
      </c:layout>
      <c:scatterChart>
        <c:scatterStyle val="lineMarker"/>
        <c:varyColors val="0"/>
        <c:ser>
          <c:idx val="29"/>
          <c:order val="29"/>
          <c:tx>
            <c:strRef>
              <c:f>TraySol!$D$7</c:f>
              <c:strCache>
                <c:ptCount val="1"/>
                <c:pt idx="0">
                  <c:v>SJUN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TraySol!$E$40:$E$190</c:f>
              <c:numCache>
                <c:formatCode>0.00</c:formatCode>
                <c:ptCount val="151"/>
                <c:pt idx="0">
                  <c:v>-150.72646176483875</c:v>
                </c:pt>
                <c:pt idx="1">
                  <c:v>-149.83608961582513</c:v>
                </c:pt>
                <c:pt idx="2">
                  <c:v>-148.95282341107912</c:v>
                </c:pt>
                <c:pt idx="3">
                  <c:v>-148.07671652920746</c:v>
                </c:pt>
                <c:pt idx="4">
                  <c:v>-147.20781165993984</c:v>
                </c:pt>
                <c:pt idx="5">
                  <c:v>-146.34614112161603</c:v>
                </c:pt>
                <c:pt idx="6">
                  <c:v>-145.49172719367604</c:v>
                </c:pt>
                <c:pt idx="7">
                  <c:v>-144.64458246137184</c:v>
                </c:pt>
                <c:pt idx="8">
                  <c:v>-143.80471017004322</c:v>
                </c:pt>
                <c:pt idx="9">
                  <c:v>-142.97210458644355</c:v>
                </c:pt>
                <c:pt idx="10">
                  <c:v>-142.14675136474588</c:v>
                </c:pt>
                <c:pt idx="11">
                  <c:v>-141.32862791501947</c:v>
                </c:pt>
                <c:pt idx="12">
                  <c:v>-140.51770377212412</c:v>
                </c:pt>
                <c:pt idx="13">
                  <c:v>-139.71394096313313</c:v>
                </c:pt>
                <c:pt idx="14">
                  <c:v>-138.91729437155729</c:v>
                </c:pt>
                <c:pt idx="15">
                  <c:v>-138.12771209680267</c:v>
                </c:pt>
                <c:pt idx="16">
                  <c:v>-137.34513580745173</c:v>
                </c:pt>
                <c:pt idx="17">
                  <c:v>-136.56950108711015</c:v>
                </c:pt>
                <c:pt idx="18">
                  <c:v>-135.80073777170796</c:v>
                </c:pt>
                <c:pt idx="19">
                  <c:v>-135.03877027728257</c:v>
                </c:pt>
                <c:pt idx="20">
                  <c:v>-134.2835179174069</c:v>
                </c:pt>
                <c:pt idx="21">
                  <c:v>-133.5348952095456</c:v>
                </c:pt>
                <c:pt idx="22">
                  <c:v>-132.79281216974442</c:v>
                </c:pt>
                <c:pt idx="23">
                  <c:v>-132.05717459516049</c:v>
                </c:pt>
                <c:pt idx="24">
                  <c:v>-131.32788433404485</c:v>
                </c:pt>
                <c:pt idx="25">
                  <c:v>-130.60483954287719</c:v>
                </c:pt>
                <c:pt idx="26">
                  <c:v>-129.8879349304348</c:v>
                </c:pt>
                <c:pt idx="27">
                  <c:v>-129.17706198865409</c:v>
                </c:pt>
                <c:pt idx="28">
                  <c:v>-128.47210921020647</c:v>
                </c:pt>
                <c:pt idx="29">
                  <c:v>-127.77296229277052</c:v>
                </c:pt>
                <c:pt idx="30">
                  <c:v>-127.07950433003251</c:v>
                </c:pt>
                <c:pt idx="31">
                  <c:v>-126.39161598949117</c:v>
                </c:pt>
                <c:pt idx="32">
                  <c:v>-125.70917567718031</c:v>
                </c:pt>
                <c:pt idx="33">
                  <c:v>-125.03205968945294</c:v>
                </c:pt>
                <c:pt idx="34">
                  <c:v>-124.36014235199674</c:v>
                </c:pt>
                <c:pt idx="35">
                  <c:v>-123.69329614626908</c:v>
                </c:pt>
                <c:pt idx="36">
                  <c:v>-123.03139182355487</c:v>
                </c:pt>
                <c:pt idx="37">
                  <c:v>-122.37429850686038</c:v>
                </c:pt>
                <c:pt idx="38">
                  <c:v>-121.72188378086094</c:v>
                </c:pt>
                <c:pt idx="39">
                  <c:v>-121.07401377012177</c:v>
                </c:pt>
                <c:pt idx="40">
                  <c:v>-120.43055320580943</c:v>
                </c:pt>
                <c:pt idx="41">
                  <c:v>-119.79136548110462</c:v>
                </c:pt>
                <c:pt idx="42">
                  <c:v>-119.15631269551814</c:v>
                </c:pt>
                <c:pt idx="43">
                  <c:v>-118.52525568830031</c:v>
                </c:pt>
                <c:pt idx="44">
                  <c:v>-117.89805406111864</c:v>
                </c:pt>
                <c:pt idx="45">
                  <c:v>-117.27456619016218</c:v>
                </c:pt>
                <c:pt idx="46">
                  <c:v>-116.65464922781041</c:v>
                </c:pt>
                <c:pt idx="47">
                  <c:v>-116.03815909398328</c:v>
                </c:pt>
                <c:pt idx="48">
                  <c:v>-115.42495045726469</c:v>
                </c:pt>
                <c:pt idx="49">
                  <c:v>-114.81487670586623</c:v>
                </c:pt>
                <c:pt idx="50">
                  <c:v>-114.20778990846931</c:v>
                </c:pt>
                <c:pt idx="51">
                  <c:v>-113.60354076495409</c:v>
                </c:pt>
                <c:pt idx="52">
                  <c:v>-113.00197854699236</c:v>
                </c:pt>
                <c:pt idx="53">
                  <c:v>-112.40295102844676</c:v>
                </c:pt>
                <c:pt idx="54">
                  <c:v>-111.8063044054838</c:v>
                </c:pt>
                <c:pt idx="55">
                  <c:v>-111.21188320626956</c:v>
                </c:pt>
                <c:pt idx="56">
                  <c:v>-110.61953019007791</c:v>
                </c:pt>
                <c:pt idx="57">
                  <c:v>-110.02908623559742</c:v>
                </c:pt>
                <c:pt idx="58">
                  <c:v>-109.44039021818013</c:v>
                </c:pt>
                <c:pt idx="59">
                  <c:v>-108.8532788757267</c:v>
                </c:pt>
                <c:pt idx="60">
                  <c:v>-108.26758666285335</c:v>
                </c:pt>
                <c:pt idx="61">
                  <c:v>-107.68314559293212</c:v>
                </c:pt>
                <c:pt idx="62">
                  <c:v>-107.09978506754079</c:v>
                </c:pt>
                <c:pt idx="63">
                  <c:v>-106.51733169279753</c:v>
                </c:pt>
                <c:pt idx="64">
                  <c:v>-105.93560908199277</c:v>
                </c:pt>
                <c:pt idx="65">
                  <c:v>-105.35443764386193</c:v>
                </c:pt>
                <c:pt idx="66">
                  <c:v>-104.77363435577023</c:v>
                </c:pt>
                <c:pt idx="67">
                  <c:v>-104.19301252100308</c:v>
                </c:pt>
                <c:pt idx="68">
                  <c:v>-103.61238150927194</c:v>
                </c:pt>
                <c:pt idx="69">
                  <c:v>-103.03154647945588</c:v>
                </c:pt>
                <c:pt idx="70">
                  <c:v>-102.45030808350309</c:v>
                </c:pt>
                <c:pt idx="71">
                  <c:v>-101.86846215031299</c:v>
                </c:pt>
                <c:pt idx="72">
                  <c:v>-101.28579934830731</c:v>
                </c:pt>
                <c:pt idx="73">
                  <c:v>-100.70210482527884</c:v>
                </c:pt>
                <c:pt idx="74">
                  <c:v>-100.11715782397576</c:v>
                </c:pt>
                <c:pt idx="75">
                  <c:v>-99.530731271739242</c:v>
                </c:pt>
                <c:pt idx="76">
                  <c:v>-98.942591342359194</c:v>
                </c:pt>
                <c:pt idx="77">
                  <c:v>-98.352496988149085</c:v>
                </c:pt>
                <c:pt idx="78">
                  <c:v>-97.760199440061896</c:v>
                </c:pt>
                <c:pt idx="79">
                  <c:v>-97.165441673475613</c:v>
                </c:pt>
                <c:pt idx="80">
                  <c:v>-96.567957837067993</c:v>
                </c:pt>
                <c:pt idx="81">
                  <c:v>-95.967472641972577</c:v>
                </c:pt>
                <c:pt idx="82">
                  <c:v>-95.363700708161915</c:v>
                </c:pt>
                <c:pt idx="83">
                  <c:v>-94.756345864738122</c:v>
                </c:pt>
                <c:pt idx="84">
                  <c:v>-94.145100400520647</c:v>
                </c:pt>
                <c:pt idx="85">
                  <c:v>-93.529644261010446</c:v>
                </c:pt>
                <c:pt idx="86">
                  <c:v>-92.909644187470334</c:v>
                </c:pt>
                <c:pt idx="87">
                  <c:v>-92.284752793497262</c:v>
                </c:pt>
                <c:pt idx="88">
                  <c:v>-91.654607574068137</c:v>
                </c:pt>
                <c:pt idx="89">
                  <c:v>-91.018829841617659</c:v>
                </c:pt>
                <c:pt idx="90">
                  <c:v>-90.377023583250988</c:v>
                </c:pt>
                <c:pt idx="91">
                  <c:v>-89.728774232707508</c:v>
                </c:pt>
                <c:pt idx="92">
                  <c:v>-89.073647350170745</c:v>
                </c:pt>
                <c:pt idx="93">
                  <c:v>-88.411187202468184</c:v>
                </c:pt>
                <c:pt idx="94">
                  <c:v>-87.740915235618701</c:v>
                </c:pt>
                <c:pt idx="95">
                  <c:v>-87.062328431072615</c:v>
                </c:pt>
                <c:pt idx="96">
                  <c:v>-86.374897536349408</c:v>
                </c:pt>
                <c:pt idx="97">
                  <c:v>-85.678065160117939</c:v>
                </c:pt>
                <c:pt idx="98">
                  <c:v>-84.971243721094154</c:v>
                </c:pt>
                <c:pt idx="99">
                  <c:v>-84.253813239459788</c:v>
                </c:pt>
                <c:pt idx="100">
                  <c:v>-83.52511895885236</c:v>
                </c:pt>
                <c:pt idx="101">
                  <c:v>-82.78446878636214</c:v>
                </c:pt>
                <c:pt idx="102">
                  <c:v>-82.031130537426307</c:v>
                </c:pt>
                <c:pt idx="103">
                  <c:v>-81.264328972071112</c:v>
                </c:pt>
                <c:pt idx="104">
                  <c:v>-80.48324260867372</c:v>
                </c:pt>
                <c:pt idx="105">
                  <c:v>-79.687000301357344</c:v>
                </c:pt>
                <c:pt idx="106">
                  <c:v>-78.874677567385334</c:v>
                </c:pt>
                <c:pt idx="107">
                  <c:v>-78.045292651586038</c:v>
                </c:pt>
                <c:pt idx="108">
                  <c:v>-77.19780231606012</c:v>
                </c:pt>
                <c:pt idx="109">
                  <c:v>-76.331097345368562</c:v>
                </c:pt>
                <c:pt idx="110">
                  <c:v>-75.443997760291168</c:v>
                </c:pt>
                <c:pt idx="111">
                  <c:v>-74.535247737357906</c:v>
                </c:pt>
                <c:pt idx="112">
                  <c:v>-73.603510237032765</c:v>
                </c:pt>
                <c:pt idx="113">
                  <c:v>-72.647361351095554</c:v>
                </c:pt>
                <c:pt idx="114">
                  <c:v>-71.665284389952888</c:v>
                </c:pt>
                <c:pt idx="115">
                  <c:v>-70.655663743959181</c:v>
                </c:pt>
                <c:pt idx="116">
                  <c:v>-69.61677857013305</c:v>
                </c:pt>
                <c:pt idx="117">
                  <c:v>-68.546796377868276</c:v>
                </c:pt>
                <c:pt idx="118">
                  <c:v>-67.443766615499143</c:v>
                </c:pt>
                <c:pt idx="119">
                  <c:v>-66.305614395240937</c:v>
                </c:pt>
                <c:pt idx="120">
                  <c:v>-65.13013453864275</c:v>
                </c:pt>
                <c:pt idx="121">
                  <c:v>-63.914986180046505</c:v>
                </c:pt>
                <c:pt idx="122">
                  <c:v>-62.65768823360041</c:v>
                </c:pt>
                <c:pt idx="123">
                  <c:v>-61.355616112198412</c:v>
                </c:pt>
                <c:pt idx="124">
                  <c:v>-60.006000186366123</c:v>
                </c:pt>
                <c:pt idx="125">
                  <c:v>-58.605926589384609</c:v>
                </c:pt>
                <c:pt idx="126">
                  <c:v>-57.152341113033863</c:v>
                </c:pt>
                <c:pt idx="127">
                  <c:v>-55.642057096282635</c:v>
                </c:pt>
                <c:pt idx="128">
                  <c:v>-54.071768385162081</c:v>
                </c:pt>
                <c:pt idx="129">
                  <c:v>-52.438068631019092</c:v>
                </c:pt>
                <c:pt idx="130">
                  <c:v>-50.737478387006291</c:v>
                </c:pt>
                <c:pt idx="131">
                  <c:v>-48.966481643407519</c:v>
                </c:pt>
                <c:pt idx="132">
                  <c:v>-47.12157358728912</c:v>
                </c:pt>
                <c:pt idx="133">
                  <c:v>-45.199321446446717</c:v>
                </c:pt>
                <c:pt idx="134">
                  <c:v>-43.196440234664735</c:v>
                </c:pt>
                <c:pt idx="135">
                  <c:v>-41.109884994402513</c:v>
                </c:pt>
                <c:pt idx="136">
                  <c:v>-38.936960661463367</c:v>
                </c:pt>
                <c:pt idx="137">
                  <c:v>-36.675449873929125</c:v>
                </c:pt>
                <c:pt idx="138">
                  <c:v>-34.323757837776064</c:v>
                </c:pt>
                <c:pt idx="139">
                  <c:v>-31.881071688261308</c:v>
                </c:pt>
                <c:pt idx="140">
                  <c:v>-29.347529640723778</c:v>
                </c:pt>
                <c:pt idx="141">
                  <c:v>-26.724392678511297</c:v>
                </c:pt>
                <c:pt idx="142">
                  <c:v>-24.01420876635963</c:v>
                </c:pt>
                <c:pt idx="143">
                  <c:v>-21.220956933774321</c:v>
                </c:pt>
                <c:pt idx="144">
                  <c:v>-18.350156518646141</c:v>
                </c:pt>
                <c:pt idx="145">
                  <c:v>-15.40892597593769</c:v>
                </c:pt>
                <c:pt idx="146">
                  <c:v>-12.40597653030861</c:v>
                </c:pt>
                <c:pt idx="147">
                  <c:v>-9.3515290370814697</c:v>
                </c:pt>
                <c:pt idx="148">
                  <c:v>-6.257147848211539</c:v>
                </c:pt>
                <c:pt idx="149">
                  <c:v>-3.13549292226784</c:v>
                </c:pt>
                <c:pt idx="150">
                  <c:v>-3.1378138733201516E-3</c:v>
                </c:pt>
              </c:numCache>
            </c:numRef>
          </c:xVal>
          <c:yVal>
            <c:numRef>
              <c:f>TraySol!$D$40:$D$190</c:f>
              <c:numCache>
                <c:formatCode>0.00</c:formatCode>
                <c:ptCount val="151"/>
                <c:pt idx="0">
                  <c:v>-20.267803347078484</c:v>
                </c:pt>
                <c:pt idx="1">
                  <c:v>-19.890553959860227</c:v>
                </c:pt>
                <c:pt idx="2">
                  <c:v>-19.503121147661915</c:v>
                </c:pt>
                <c:pt idx="3">
                  <c:v>-19.105678512936919</c:v>
                </c:pt>
                <c:pt idx="4">
                  <c:v>-18.69840030634299</c:v>
                </c:pt>
                <c:pt idx="5">
                  <c:v>-18.281461172279094</c:v>
                </c:pt>
                <c:pt idx="6">
                  <c:v>-17.855035906561568</c:v>
                </c:pt>
                <c:pt idx="7">
                  <c:v>-17.419299226477975</c:v>
                </c:pt>
                <c:pt idx="8">
                  <c:v>-16.974425553368803</c:v>
                </c:pt>
                <c:pt idx="9">
                  <c:v>-16.520588807806803</c:v>
                </c:pt>
                <c:pt idx="10">
                  <c:v>-16.057962217367219</c:v>
                </c:pt>
                <c:pt idx="11">
                  <c:v>-15.586718136915522</c:v>
                </c:pt>
                <c:pt idx="12">
                  <c:v>-15.107027881276025</c:v>
                </c:pt>
                <c:pt idx="13">
                  <c:v>-14.619061570090977</c:v>
                </c:pt>
                <c:pt idx="14">
                  <c:v>-14.122987984629759</c:v>
                </c:pt>
                <c:pt idx="15">
                  <c:v>-13.618974436266711</c:v>
                </c:pt>
                <c:pt idx="16">
                  <c:v>-13.107186646308477</c:v>
                </c:pt>
                <c:pt idx="17">
                  <c:v>-12.587788636822182</c:v>
                </c:pt>
                <c:pt idx="18">
                  <c:v>-12.060942632089777</c:v>
                </c:pt>
                <c:pt idx="19">
                  <c:v>-11.526808970293615</c:v>
                </c:pt>
                <c:pt idx="20">
                  <c:v>-10.985546025023979</c:v>
                </c:pt>
                <c:pt idx="21">
                  <c:v>-10.437310136186113</c:v>
                </c:pt>
                <c:pt idx="22">
                  <c:v>-9.8822555498793463</c:v>
                </c:pt>
                <c:pt idx="23">
                  <c:v>-9.3205343668156218</c:v>
                </c:pt>
                <c:pt idx="24">
                  <c:v>-8.7522964988450696</c:v>
                </c:pt>
                <c:pt idx="25">
                  <c:v>-8.1776896331593036</c:v>
                </c:pt>
                <c:pt idx="26">
                  <c:v>-7.5968592037467317</c:v>
                </c:pt>
                <c:pt idx="27">
                  <c:v>-7.0099483696835563</c:v>
                </c:pt>
                <c:pt idx="28">
                  <c:v>-6.417097999851535</c:v>
                </c:pt>
                <c:pt idx="29">
                  <c:v>-5.8184466636858474</c:v>
                </c:pt>
                <c:pt idx="30">
                  <c:v>-5.2141306275678403</c:v>
                </c:pt>
                <c:pt idx="31">
                  <c:v>-4.6042838564919464</c:v>
                </c:pt>
                <c:pt idx="32">
                  <c:v>-3.989038020649275</c:v>
                </c:pt>
                <c:pt idx="33">
                  <c:v>-3.3685225065867854</c:v>
                </c:pt>
                <c:pt idx="34">
                  <c:v>-2.7428644326159741</c:v>
                </c:pt>
                <c:pt idx="35">
                  <c:v>-2.1121886681613375</c:v>
                </c:pt>
                <c:pt idx="36">
                  <c:v>-1.4766178567556807</c:v>
                </c:pt>
                <c:pt idx="37">
                  <c:v>-0.83627244240523169</c:v>
                </c:pt>
                <c:pt idx="38">
                  <c:v>-0.19127069906508609</c:v>
                </c:pt>
                <c:pt idx="39">
                  <c:v>0.45827123701879202</c:v>
                </c:pt>
                <c:pt idx="40">
                  <c:v>1.1122393323278743</c:v>
                </c:pt>
                <c:pt idx="41">
                  <c:v>1.7705216186599841</c:v>
                </c:pt>
                <c:pt idx="42">
                  <c:v>2.4330081534840104</c:v>
                </c:pt>
                <c:pt idx="43">
                  <c:v>3.0995909782386946</c:v>
                </c:pt>
                <c:pt idx="44">
                  <c:v>3.7701640747393554</c:v>
                </c:pt>
                <c:pt idx="45">
                  <c:v>4.444623319840403</c:v>
                </c:pt>
                <c:pt idx="46">
                  <c:v>5.1228664384874918</c:v>
                </c:pt>
                <c:pt idx="47">
                  <c:v>5.8047929552779323</c:v>
                </c:pt>
                <c:pt idx="48">
                  <c:v>6.4903041446345497</c:v>
                </c:pt>
                <c:pt idx="49">
                  <c:v>7.179302979683797</c:v>
                </c:pt>
                <c:pt idx="50">
                  <c:v>7.8716940799156419</c:v>
                </c:pt>
                <c:pt idx="51">
                  <c:v>8.5673836576896036</c:v>
                </c:pt>
                <c:pt idx="52">
                  <c:v>9.2662794636380994</c:v>
                </c:pt>
                <c:pt idx="53">
                  <c:v>9.9682907310052542</c:v>
                </c:pt>
                <c:pt idx="54">
                  <c:v>10.673328118947481</c:v>
                </c:pt>
                <c:pt idx="55">
                  <c:v>11.381303654808576</c:v>
                </c:pt>
                <c:pt idx="56">
                  <c:v>12.092130675370186</c:v>
                </c:pt>
                <c:pt idx="57">
                  <c:v>12.80572376706624</c:v>
                </c:pt>
                <c:pt idx="58">
                  <c:v>13.521998705136923</c:v>
                </c:pt>
                <c:pt idx="59">
                  <c:v>14.2408723916855</c:v>
                </c:pt>
                <c:pt idx="60">
                  <c:v>14.962262792588504</c:v>
                </c:pt>
                <c:pt idx="61">
                  <c:v>15.686088873196823</c:v>
                </c:pt>
                <c:pt idx="62">
                  <c:v>16.412270532751563</c:v>
                </c:pt>
                <c:pt idx="63">
                  <c:v>17.140728537425304</c:v>
                </c:pt>
                <c:pt idx="64">
                  <c:v>17.871384451884524</c:v>
                </c:pt>
                <c:pt idx="65">
                  <c:v>18.604160569254631</c:v>
                </c:pt>
                <c:pt idx="66">
                  <c:v>19.338979839352987</c:v>
                </c:pt>
                <c:pt idx="67">
                  <c:v>20.075765795038805</c:v>
                </c:pt>
                <c:pt idx="68">
                  <c:v>20.814442476512085</c:v>
                </c:pt>
                <c:pt idx="69">
                  <c:v>21.554934353374108</c:v>
                </c:pt>
                <c:pt idx="70">
                  <c:v>22.297166244243073</c:v>
                </c:pt>
                <c:pt idx="71">
                  <c:v>23.041063233696789</c:v>
                </c:pt>
                <c:pt idx="72">
                  <c:v>23.786550586291412</c:v>
                </c:pt>
                <c:pt idx="73">
                  <c:v>24.533553657380722</c:v>
                </c:pt>
                <c:pt idx="74">
                  <c:v>25.281997800433359</c:v>
                </c:pt>
                <c:pt idx="75">
                  <c:v>26.031808270516386</c:v>
                </c:pt>
                <c:pt idx="76">
                  <c:v>26.782910123582177</c:v>
                </c:pt>
                <c:pt idx="77">
                  <c:v>27.535228111160286</c:v>
                </c:pt>
                <c:pt idx="78">
                  <c:v>28.288686570018896</c:v>
                </c:pt>
                <c:pt idx="79">
                  <c:v>29.04320930631841</c:v>
                </c:pt>
                <c:pt idx="80">
                  <c:v>29.798719473734465</c:v>
                </c:pt>
                <c:pt idx="81">
                  <c:v>30.555139444977662</c:v>
                </c:pt>
                <c:pt idx="82">
                  <c:v>31.312390676082131</c:v>
                </c:pt>
                <c:pt idx="83">
                  <c:v>32.070393562774335</c:v>
                </c:pt>
                <c:pt idx="84">
                  <c:v>32.82906728816711</c:v>
                </c:pt>
                <c:pt idx="85">
                  <c:v>33.588329660949263</c:v>
                </c:pt>
                <c:pt idx="86">
                  <c:v>34.348096943160314</c:v>
                </c:pt>
                <c:pt idx="87">
                  <c:v>35.108283666549099</c:v>
                </c:pt>
                <c:pt idx="88">
                  <c:v>35.868802436415365</c:v>
                </c:pt>
                <c:pt idx="89">
                  <c:v>36.629563721722946</c:v>
                </c:pt>
                <c:pt idx="90">
                  <c:v>37.390475630150441</c:v>
                </c:pt>
                <c:pt idx="91">
                  <c:v>38.151443666609623</c:v>
                </c:pt>
                <c:pt idx="92">
                  <c:v>38.912370473611482</c:v>
                </c:pt>
                <c:pt idx="93">
                  <c:v>39.673155551692474</c:v>
                </c:pt>
                <c:pt idx="94">
                  <c:v>40.43369495792885</c:v>
                </c:pt>
                <c:pt idx="95">
                  <c:v>41.193880980361769</c:v>
                </c:pt>
                <c:pt idx="96">
                  <c:v>41.953601785927432</c:v>
                </c:pt>
                <c:pt idx="97">
                  <c:v>42.712741039235873</c:v>
                </c:pt>
                <c:pt idx="98">
                  <c:v>43.471177489260761</c:v>
                </c:pt>
                <c:pt idx="99">
                  <c:v>44.228784520695029</c:v>
                </c:pt>
                <c:pt idx="100">
                  <c:v>44.98542966638378</c:v>
                </c:pt>
                <c:pt idx="101">
                  <c:v>45.740974076869669</c:v>
                </c:pt>
                <c:pt idx="102">
                  <c:v>46.495271942668708</c:v>
                </c:pt>
                <c:pt idx="103">
                  <c:v>47.248169864437365</c:v>
                </c:pt>
                <c:pt idx="104">
                  <c:v>47.999506165689652</c:v>
                </c:pt>
                <c:pt idx="105">
                  <c:v>48.749110142173883</c:v>
                </c:pt>
                <c:pt idx="106">
                  <c:v>49.496801241421842</c:v>
                </c:pt>
                <c:pt idx="107">
                  <c:v>50.242388165336067</c:v>
                </c:pt>
                <c:pt idx="108">
                  <c:v>50.985667887985556</c:v>
                </c:pt>
                <c:pt idx="109">
                  <c:v>51.726424580038426</c:v>
                </c:pt>
                <c:pt idx="110">
                  <c:v>52.464428430478058</c:v>
                </c:pt>
                <c:pt idx="111">
                  <c:v>53.19943435543555</c:v>
                </c:pt>
                <c:pt idx="112">
                  <c:v>53.931180583142002</c:v>
                </c:pt>
                <c:pt idx="113">
                  <c:v>54.659387103181146</c:v>
                </c:pt>
                <c:pt idx="114">
                  <c:v>55.383753967437343</c:v>
                </c:pt>
                <c:pt idx="115">
                  <c:v>56.103959429432564</c:v>
                </c:pt>
                <c:pt idx="116">
                  <c:v>56.819657908188425</c:v>
                </c:pt>
                <c:pt idx="117">
                  <c:v>57.530477762419785</c:v>
                </c:pt>
                <c:pt idx="118">
                  <c:v>58.2360188608763</c:v>
                </c:pt>
                <c:pt idx="119">
                  <c:v>58.9358499351424</c:v>
                </c:pt>
                <c:pt idx="120">
                  <c:v>59.629505702376541</c:v>
                </c:pt>
                <c:pt idx="121">
                  <c:v>60.316483747562017</c:v>
                </c:pt>
                <c:pt idx="122">
                  <c:v>60.996241158164715</c:v>
                </c:pt>
                <c:pt idx="123">
                  <c:v>61.668190909043432</c:v>
                </c:pt>
                <c:pt idx="124">
                  <c:v>62.331698002516966</c:v>
                </c:pt>
                <c:pt idx="125">
                  <c:v>62.986075378252323</c:v>
                </c:pt>
                <c:pt idx="126">
                  <c:v>63.630579620800368</c:v>
                </c:pt>
                <c:pt idx="127">
                  <c:v>64.264406509984042</c:v>
                </c:pt>
                <c:pt idx="128">
                  <c:v>64.886686481846823</c:v>
                </c:pt>
                <c:pt idx="129">
                  <c:v>65.496480096458143</c:v>
                </c:pt>
                <c:pt idx="130">
                  <c:v>66.092773644480275</c:v>
                </c:pt>
                <c:pt idx="131">
                  <c:v>66.674475067810377</c:v>
                </c:pt>
                <c:pt idx="132">
                  <c:v>67.240410421222862</c:v>
                </c:pt>
                <c:pt idx="133">
                  <c:v>67.789321161505086</c:v>
                </c:pt>
                <c:pt idx="134">
                  <c:v>68.319862616757675</c:v>
                </c:pt>
                <c:pt idx="135">
                  <c:v>68.830604058393178</c:v>
                </c:pt>
                <c:pt idx="136">
                  <c:v>69.320030866760547</c:v>
                </c:pt>
                <c:pt idx="137">
                  <c:v>69.78654934027243</c:v>
                </c:pt>
                <c:pt idx="138">
                  <c:v>70.22849473611609</c:v>
                </c:pt>
                <c:pt idx="139">
                  <c:v>70.644143133345494</c:v>
                </c:pt>
                <c:pt idx="140">
                  <c:v>71.031727658781108</c:v>
                </c:pt>
                <c:pt idx="141">
                  <c:v>71.389459493909868</c:v>
                </c:pt>
                <c:pt idx="142">
                  <c:v>71.715553870047017</c:v>
                </c:pt>
                <c:pt idx="143">
                  <c:v>72.00826094919627</c:v>
                </c:pt>
                <c:pt idx="144">
                  <c:v>72.265901081663372</c:v>
                </c:pt>
                <c:pt idx="145">
                  <c:v>72.486903449432646</c:v>
                </c:pt>
                <c:pt idx="146">
                  <c:v>72.669846590265536</c:v>
                </c:pt>
                <c:pt idx="147">
                  <c:v>72.813498817786282</c:v>
                </c:pt>
                <c:pt idx="148">
                  <c:v>72.916856189892371</c:v>
                </c:pt>
                <c:pt idx="149">
                  <c:v>72.979175516053232</c:v>
                </c:pt>
                <c:pt idx="150">
                  <c:v>72.999999979162595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EC-4788-B271-5C1CE1E85748}"/>
            </c:ext>
          </c:extLst>
        </c:ser>
        <c:ser>
          <c:idx val="30"/>
          <c:order val="30"/>
          <c:tx>
            <c:strRef>
              <c:f>TraySol!$G$8</c:f>
              <c:strCache>
                <c:ptCount val="1"/>
              </c:strCache>
            </c:strRef>
          </c:tx>
          <c:spPr>
            <a:ln w="28575"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TraySol!$H$40:$H$190</c:f>
              <c:numCache>
                <c:formatCode>0.00</c:formatCode>
                <c:ptCount val="151"/>
                <c:pt idx="0">
                  <c:v>-145.21470100381231</c:v>
                </c:pt>
                <c:pt idx="1">
                  <c:v>-144.19751946433951</c:v>
                </c:pt>
                <c:pt idx="2">
                  <c:v>-143.19141031228293</c:v>
                </c:pt>
                <c:pt idx="3">
                  <c:v>-142.1963616157424</c:v>
                </c:pt>
                <c:pt idx="4">
                  <c:v>-141.21234372086062</c:v>
                </c:pt>
                <c:pt idx="5">
                  <c:v>-140.23931027555162</c:v>
                </c:pt>
                <c:pt idx="6">
                  <c:v>-139.27719924854222</c:v>
                </c:pt>
                <c:pt idx="7">
                  <c:v>-138.32593393712941</c:v>
                </c:pt>
                <c:pt idx="8">
                  <c:v>-137.38542395783895</c:v>
                </c:pt>
                <c:pt idx="9">
                  <c:v>-136.45556621493353</c:v>
                </c:pt>
                <c:pt idx="10">
                  <c:v>-135.53624584244727</c:v>
                </c:pt>
                <c:pt idx="11">
                  <c:v>-134.62733711611182</c:v>
                </c:pt>
                <c:pt idx="12">
                  <c:v>-133.72870433218714</c:v>
                </c:pt>
                <c:pt idx="13">
                  <c:v>-132.84020265080773</c:v>
                </c:pt>
                <c:pt idx="14">
                  <c:v>-131.96167890200539</c:v>
                </c:pt>
                <c:pt idx="15">
                  <c:v>-131.09297235306937</c:v>
                </c:pt>
                <c:pt idx="16">
                  <c:v>-130.23391543635447</c:v>
                </c:pt>
                <c:pt idx="17">
                  <c:v>-129.38433443704841</c:v>
                </c:pt>
                <c:pt idx="18">
                  <c:v>-128.54405014076443</c:v>
                </c:pt>
                <c:pt idx="19">
                  <c:v>-127.71287844113161</c:v>
                </c:pt>
                <c:pt idx="20">
                  <c:v>-126.89063090782376</c:v>
                </c:pt>
                <c:pt idx="21">
                  <c:v>-126.07711531569146</c:v>
                </c:pt>
                <c:pt idx="22">
                  <c:v>-125.27213613585263</c:v>
                </c:pt>
                <c:pt idx="23">
                  <c:v>-124.47549498975056</c:v>
                </c:pt>
                <c:pt idx="24">
                  <c:v>-123.68699106731502</c:v>
                </c:pt>
                <c:pt idx="25">
                  <c:v>-122.90642151045628</c:v>
                </c:pt>
                <c:pt idx="26">
                  <c:v>-122.13358176319539</c:v>
                </c:pt>
                <c:pt idx="27">
                  <c:v>-121.36826588978299</c:v>
                </c:pt>
                <c:pt idx="28">
                  <c:v>-120.61026686218963</c:v>
                </c:pt>
                <c:pt idx="29">
                  <c:v>-119.85937681836306</c:v>
                </c:pt>
                <c:pt idx="30">
                  <c:v>-119.1153872926478</c:v>
                </c:pt>
                <c:pt idx="31">
                  <c:v>-118.37808941974751</c:v>
                </c:pt>
                <c:pt idx="32">
                  <c:v>-117.64727411358622</c:v>
                </c:pt>
                <c:pt idx="33">
                  <c:v>-116.92273222239137</c:v>
                </c:pt>
                <c:pt idx="34">
                  <c:v>-116.20425466128111</c:v>
                </c:pt>
                <c:pt idx="35">
                  <c:v>-115.49163252359072</c:v>
                </c:pt>
                <c:pt idx="36">
                  <c:v>-114.78465717212292</c:v>
                </c:pt>
                <c:pt idx="37">
                  <c:v>-114.08312031145054</c:v>
                </c:pt>
                <c:pt idx="38">
                  <c:v>-113.38681404234407</c:v>
                </c:pt>
                <c:pt idx="39">
                  <c:v>-112.69553089933557</c:v>
                </c:pt>
                <c:pt idx="40">
                  <c:v>-112.00906387237104</c:v>
                </c:pt>
                <c:pt idx="41">
                  <c:v>-111.32720641344166</c:v>
                </c:pt>
                <c:pt idx="42">
                  <c:v>-110.64975242902329</c:v>
                </c:pt>
                <c:pt idx="43">
                  <c:v>-109.97649625909327</c:v>
                </c:pt>
                <c:pt idx="44">
                  <c:v>-109.30723264343261</c:v>
                </c:pt>
                <c:pt idx="45">
                  <c:v>-108.64175667586379</c:v>
                </c:pt>
                <c:pt idx="46">
                  <c:v>-107.97986374701517</c:v>
                </c:pt>
                <c:pt idx="47">
                  <c:v>-107.3213494761478</c:v>
                </c:pt>
                <c:pt idx="48">
                  <c:v>-106.66600963252432</c:v>
                </c:pt>
                <c:pt idx="49">
                  <c:v>-106.01364004674681</c:v>
                </c:pt>
                <c:pt idx="50">
                  <c:v>-105.36403651243791</c:v>
                </c:pt>
                <c:pt idx="51">
                  <c:v>-104.71699467859004</c:v>
                </c:pt>
                <c:pt idx="52">
                  <c:v>-104.07230993285792</c:v>
                </c:pt>
                <c:pt idx="53">
                  <c:v>-103.4297772760232</c:v>
                </c:pt>
                <c:pt idx="54">
                  <c:v>-102.7891911878143</c:v>
                </c:pt>
                <c:pt idx="55">
                  <c:v>-102.15034548421997</c:v>
                </c:pt>
                <c:pt idx="56">
                  <c:v>-101.51303316639357</c:v>
                </c:pt>
                <c:pt idx="57">
                  <c:v>-100.87704626120296</c:v>
                </c:pt>
                <c:pt idx="58">
                  <c:v>-100.24217565344168</c:v>
                </c:pt>
                <c:pt idx="59">
                  <c:v>-99.608210909678121</c:v>
                </c:pt>
                <c:pt idx="60">
                  <c:v>-98.974940093683216</c:v>
                </c:pt>
                <c:pt idx="61">
                  <c:v>-98.342149573339796</c:v>
                </c:pt>
                <c:pt idx="62">
                  <c:v>-97.709623818903154</c:v>
                </c:pt>
                <c:pt idx="63">
                  <c:v>-97.077145192448739</c:v>
                </c:pt>
                <c:pt idx="64">
                  <c:v>-96.444493728309567</c:v>
                </c:pt>
                <c:pt idx="65">
                  <c:v>-95.811446904276366</c:v>
                </c:pt>
                <c:pt idx="66">
                  <c:v>-95.177779403302608</c:v>
                </c:pt>
                <c:pt idx="67">
                  <c:v>-94.543262865428431</c:v>
                </c:pt>
                <c:pt idx="68">
                  <c:v>-93.907665629611017</c:v>
                </c:pt>
                <c:pt idx="69">
                  <c:v>-93.270752465122911</c:v>
                </c:pt>
                <c:pt idx="70">
                  <c:v>-92.632284292157465</c:v>
                </c:pt>
                <c:pt idx="71">
                  <c:v>-91.99201789125803</c:v>
                </c:pt>
                <c:pt idx="72">
                  <c:v>-91.349705601169788</c:v>
                </c:pt>
                <c:pt idx="73">
                  <c:v>-90.705095004696418</c:v>
                </c:pt>
                <c:pt idx="74">
                  <c:v>-90.057928602130957</c:v>
                </c:pt>
                <c:pt idx="75">
                  <c:v>-89.407943471821554</c:v>
                </c:pt>
                <c:pt idx="76">
                  <c:v>-88.754870917427851</c:v>
                </c:pt>
                <c:pt idx="77">
                  <c:v>-88.098436101424852</c:v>
                </c:pt>
                <c:pt idx="78">
                  <c:v>-87.438357664417083</c:v>
                </c:pt>
                <c:pt idx="79">
                  <c:v>-86.774347329841333</c:v>
                </c:pt>
                <c:pt idx="80">
                  <c:v>-86.106109493656874</c:v>
                </c:pt>
                <c:pt idx="81">
                  <c:v>-85.433340798655991</c:v>
                </c:pt>
                <c:pt idx="82">
                  <c:v>-84.755729693070563</c:v>
                </c:pt>
                <c:pt idx="83">
                  <c:v>-84.072955973208508</c:v>
                </c:pt>
                <c:pt idx="84">
                  <c:v>-83.384690309926242</c:v>
                </c:pt>
                <c:pt idx="85">
                  <c:v>-82.690593758836016</c:v>
                </c:pt>
                <c:pt idx="86">
                  <c:v>-81.990317254258656</c:v>
                </c:pt>
                <c:pt idx="87">
                  <c:v>-81.283501087070206</c:v>
                </c:pt>
                <c:pt idx="88">
                  <c:v>-80.569774366757642</c:v>
                </c:pt>
                <c:pt idx="89">
                  <c:v>-79.84875446819693</c:v>
                </c:pt>
                <c:pt idx="90">
                  <c:v>-79.120046463905013</c:v>
                </c:pt>
                <c:pt idx="91">
                  <c:v>-78.383242542797845</c:v>
                </c:pt>
                <c:pt idx="92">
                  <c:v>-77.637921416818216</c:v>
                </c:pt>
                <c:pt idx="93">
                  <c:v>-76.883647717186761</c:v>
                </c:pt>
                <c:pt idx="94">
                  <c:v>-76.119971382483911</c:v>
                </c:pt>
                <c:pt idx="95">
                  <c:v>-75.346427041301126</c:v>
                </c:pt>
                <c:pt idx="96">
                  <c:v>-74.56253339281615</c:v>
                </c:pt>
                <c:pt idx="97">
                  <c:v>-73.767792589358109</c:v>
                </c:pt>
                <c:pt idx="98">
                  <c:v>-72.961689625851491</c:v>
                </c:pt>
                <c:pt idx="99">
                  <c:v>-72.143691741972219</c:v>
                </c:pt>
                <c:pt idx="100">
                  <c:v>-71.313247843932487</c:v>
                </c:pt>
                <c:pt idx="101">
                  <c:v>-70.469787954047163</c:v>
                </c:pt>
                <c:pt idx="102">
                  <c:v>-69.612722697643434</c:v>
                </c:pt>
                <c:pt idx="103">
                  <c:v>-68.741442838470093</c:v>
                </c:pt>
                <c:pt idx="104">
                  <c:v>-67.855318875567022</c:v>
                </c:pt>
                <c:pt idx="105">
                  <c:v>-66.953700716581693</c:v>
                </c:pt>
                <c:pt idx="106">
                  <c:v>-66.035917444788055</c:v>
                </c:pt>
                <c:pt idx="107">
                  <c:v>-65.101277199589376</c:v>
                </c:pt>
                <c:pt idx="108">
                  <c:v>-64.149067193080484</c:v>
                </c:pt>
                <c:pt idx="109">
                  <c:v>-63.178553888316685</c:v>
                </c:pt>
                <c:pt idx="110">
                  <c:v>-62.188983368286451</c:v>
                </c:pt>
                <c:pt idx="111">
                  <c:v>-61.179581928204243</c:v>
                </c:pt>
                <c:pt idx="112">
                  <c:v>-60.149556927609737</c:v>
                </c:pt>
                <c:pt idx="113">
                  <c:v>-59.098097942841612</c:v>
                </c:pt>
                <c:pt idx="114">
                  <c:v>-58.024378264693127</c:v>
                </c:pt>
                <c:pt idx="115">
                  <c:v>-56.927556790366715</c:v>
                </c:pt>
                <c:pt idx="116">
                  <c:v>-55.806780363114143</c:v>
                </c:pt>
                <c:pt idx="117">
                  <c:v>-54.661186617017584</c:v>
                </c:pt>
                <c:pt idx="118">
                  <c:v>-53.489907388040173</c:v>
                </c:pt>
                <c:pt idx="119">
                  <c:v>-52.292072755491759</c:v>
                </c:pt>
                <c:pt idx="120">
                  <c:v>-51.066815780102715</c:v>
                </c:pt>
                <c:pt idx="121">
                  <c:v>-49.813278005591705</c:v>
                </c:pt>
                <c:pt idx="122">
                  <c:v>-48.530615789491399</c:v>
                </c:pt>
                <c:pt idx="123">
                  <c:v>-47.218007525531583</c:v>
                </c:pt>
                <c:pt idx="124">
                  <c:v>-45.874661813467519</c:v>
                </c:pt>
                <c:pt idx="125">
                  <c:v>-44.499826622222287</c:v>
                </c:pt>
                <c:pt idx="126">
                  <c:v>-43.092799477885585</c:v>
                </c:pt>
                <c:pt idx="127">
                  <c:v>-41.652938688764571</c:v>
                </c:pt>
                <c:pt idx="128">
                  <c:v>-40.179675594656885</c:v>
                </c:pt>
                <c:pt idx="129">
                  <c:v>-38.672527796233027</c:v>
                </c:pt>
                <c:pt idx="130">
                  <c:v>-37.131113282511883</c:v>
                </c:pt>
                <c:pt idx="131">
                  <c:v>-35.555165329783293</c:v>
                </c:pt>
                <c:pt idx="132">
                  <c:v>-33.94454799429527</c:v>
                </c:pt>
                <c:pt idx="133">
                  <c:v>-32.299271964406309</c:v>
                </c:pt>
                <c:pt idx="134">
                  <c:v>-30.619510477195615</c:v>
                </c:pt>
                <c:pt idx="135">
                  <c:v>-28.90561494195439</c:v>
                </c:pt>
                <c:pt idx="136">
                  <c:v>-27.158129851605167</c:v>
                </c:pt>
                <c:pt idx="137">
                  <c:v>-25.377806506797167</c:v>
                </c:pt>
                <c:pt idx="138">
                  <c:v>-23.565615030816673</c:v>
                </c:pt>
                <c:pt idx="139">
                  <c:v>-21.722754121706924</c:v>
                </c:pt>
                <c:pt idx="140">
                  <c:v>-19.850657976505463</c:v>
                </c:pt>
                <c:pt idx="141">
                  <c:v>-17.950999836443017</c:v>
                </c:pt>
                <c:pt idx="142">
                  <c:v>-16.025691645688113</c:v>
                </c:pt>
                <c:pt idx="143">
                  <c:v>-14.076879392710099</c:v>
                </c:pt>
                <c:pt idx="144">
                  <c:v>-12.106933813455912</c:v>
                </c:pt>
                <c:pt idx="145">
                  <c:v>-10.118436277573247</c:v>
                </c:pt>
                <c:pt idx="146">
                  <c:v>-8.1141598481488728</c:v>
                </c:pt>
                <c:pt idx="147">
                  <c:v>-6.0970456941544278</c:v>
                </c:pt>
                <c:pt idx="148">
                  <c:v>-4.0701752325224332</c:v>
                </c:pt>
                <c:pt idx="149">
                  <c:v>-2.0367385709851633</c:v>
                </c:pt>
                <c:pt idx="150">
                  <c:v>-2.0372914124334421E-3</c:v>
                </c:pt>
              </c:numCache>
            </c:numRef>
          </c:xVal>
          <c:yVal>
            <c:numRef>
              <c:f>TraySol!$G$40:$G$190</c:f>
              <c:numCache>
                <c:formatCode>0.00</c:formatCode>
                <c:ptCount val="151"/>
                <c:pt idx="0">
                  <c:v>-30.892443231743741</c:v>
                </c:pt>
                <c:pt idx="1">
                  <c:v>-30.452771519187039</c:v>
                </c:pt>
                <c:pt idx="2">
                  <c:v>-30.002202484336692</c:v>
                </c:pt>
                <c:pt idx="3">
                  <c:v>-29.540993497816345</c:v>
                </c:pt>
                <c:pt idx="4">
                  <c:v>-29.069400345107127</c:v>
                </c:pt>
                <c:pt idx="5">
                  <c:v>-28.58767685953228</c:v>
                </c:pt>
                <c:pt idx="6">
                  <c:v>-28.096074587750607</c:v>
                </c:pt>
                <c:pt idx="7">
                  <c:v>-27.594842486914047</c:v>
                </c:pt>
                <c:pt idx="8">
                  <c:v>-27.084226652484247</c:v>
                </c:pt>
                <c:pt idx="9">
                  <c:v>-26.564470075573482</c:v>
                </c:pt>
                <c:pt idx="10">
                  <c:v>-26.035812428570011</c:v>
                </c:pt>
                <c:pt idx="11">
                  <c:v>-25.498489877728744</c:v>
                </c:pt>
                <c:pt idx="12">
                  <c:v>-24.95273492135081</c:v>
                </c:pt>
                <c:pt idx="13">
                  <c:v>-24.398776252138916</c:v>
                </c:pt>
                <c:pt idx="14">
                  <c:v>-23.836838642295533</c:v>
                </c:pt>
                <c:pt idx="15">
                  <c:v>-23.267142849929328</c:v>
                </c:pt>
                <c:pt idx="16">
                  <c:v>-22.689905545344772</c:v>
                </c:pt>
                <c:pt idx="17">
                  <c:v>-22.105339255812964</c:v>
                </c:pt>
                <c:pt idx="18">
                  <c:v>-21.513652327454764</c:v>
                </c:pt>
                <c:pt idx="19">
                  <c:v>-20.915048902906662</c:v>
                </c:pt>
                <c:pt idx="20">
                  <c:v>-20.30972891348938</c:v>
                </c:pt>
                <c:pt idx="21">
                  <c:v>-19.697888084649875</c:v>
                </c:pt>
                <c:pt idx="22">
                  <c:v>-19.079717953505593</c:v>
                </c:pt>
                <c:pt idx="23">
                  <c:v>-18.455405897378313</c:v>
                </c:pt>
                <c:pt idx="24">
                  <c:v>-17.82513517226694</c:v>
                </c:pt>
                <c:pt idx="25">
                  <c:v>-17.189084960270492</c:v>
                </c:pt>
                <c:pt idx="26">
                  <c:v>-16.547430425034705</c:v>
                </c:pt>
                <c:pt idx="27">
                  <c:v>-15.90034277435862</c:v>
                </c:pt>
                <c:pt idx="28">
                  <c:v>-15.247989329157519</c:v>
                </c:pt>
                <c:pt idx="29">
                  <c:v>-14.590533598038959</c:v>
                </c:pt>
                <c:pt idx="30">
                  <c:v>-13.92813535680645</c:v>
                </c:pt>
                <c:pt idx="31">
                  <c:v>-13.260950732261179</c:v>
                </c:pt>
                <c:pt idx="32">
                  <c:v>-12.589132289726095</c:v>
                </c:pt>
                <c:pt idx="33">
                  <c:v>-11.912829123767835</c:v>
                </c:pt>
                <c:pt idx="34">
                  <c:v>-11.232186951641495</c:v>
                </c:pt>
                <c:pt idx="35">
                  <c:v>-10.547348209028954</c:v>
                </c:pt>
                <c:pt idx="36">
                  <c:v>-9.8584521476862932</c:v>
                </c:pt>
                <c:pt idx="37">
                  <c:v>-9.1656349346565662</c:v>
                </c:pt>
                <c:pt idx="38">
                  <c:v>-8.4690297527441203</c:v>
                </c:pt>
                <c:pt idx="39">
                  <c:v>-7.768766901982417</c:v>
                </c:pt>
                <c:pt idx="40">
                  <c:v>-7.0649739018626008</c:v>
                </c:pt>
                <c:pt idx="41">
                  <c:v>-6.3577755941218044</c:v>
                </c:pt>
                <c:pt idx="42">
                  <c:v>-5.64729424592025</c:v>
                </c:pt>
                <c:pt idx="43">
                  <c:v>-4.9336496532648511</c:v>
                </c:pt>
                <c:pt idx="44">
                  <c:v>-4.2169592445628439</c:v>
                </c:pt>
                <c:pt idx="45">
                  <c:v>-3.4973381842137456</c:v>
                </c:pt>
                <c:pt idx="46">
                  <c:v>-2.7748994761710435</c:v>
                </c:pt>
                <c:pt idx="47">
                  <c:v>-2.0497540674261927</c:v>
                </c:pt>
                <c:pt idx="48">
                  <c:v>-1.3220109513879379</c:v>
                </c:pt>
                <c:pt idx="49">
                  <c:v>-0.59177727114867196</c:v>
                </c:pt>
                <c:pt idx="50">
                  <c:v>0.14084157735281622</c:v>
                </c:pt>
                <c:pt idx="51">
                  <c:v>0.8757418422456027</c:v>
                </c:pt>
                <c:pt idx="52">
                  <c:v>1.6128213126762461</c:v>
                </c:pt>
                <c:pt idx="53">
                  <c:v>2.351979215736236</c:v>
                </c:pt>
                <c:pt idx="54">
                  <c:v>3.0931161132957499</c:v>
                </c:pt>
                <c:pt idx="55">
                  <c:v>3.8361337986585511</c:v>
                </c:pt>
                <c:pt idx="56">
                  <c:v>4.5809351929388811</c:v>
                </c:pt>
                <c:pt idx="57">
                  <c:v>5.3274242410489165</c:v>
                </c:pt>
                <c:pt idx="58">
                  <c:v>6.0755058071720214</c:v>
                </c:pt>
                <c:pt idx="59">
                  <c:v>6.8250855695852266</c:v>
                </c:pt>
                <c:pt idx="60">
                  <c:v>7.5760699146809571</c:v>
                </c:pt>
                <c:pt idx="61">
                  <c:v>8.3283658300265415</c:v>
                </c:pt>
                <c:pt idx="62">
                  <c:v>9.0818807962871801</c:v>
                </c:pt>
                <c:pt idx="63">
                  <c:v>9.8365226778249024</c:v>
                </c:pt>
                <c:pt idx="64">
                  <c:v>10.592199611774291</c:v>
                </c:pt>
                <c:pt idx="65">
                  <c:v>11.34881989538134</c:v>
                </c:pt>
                <c:pt idx="66">
                  <c:v>12.106291871378801</c:v>
                </c:pt>
                <c:pt idx="67">
                  <c:v>12.864523811157568</c:v>
                </c:pt>
                <c:pt idx="68">
                  <c:v>13.623423795478274</c:v>
                </c:pt>
                <c:pt idx="69">
                  <c:v>14.38289959245283</c:v>
                </c:pt>
                <c:pt idx="70">
                  <c:v>15.142858532509067</c:v>
                </c:pt>
                <c:pt idx="71">
                  <c:v>15.903207380035639</c:v>
                </c:pt>
                <c:pt idx="72">
                  <c:v>16.663852201386263</c:v>
                </c:pt>
                <c:pt idx="73">
                  <c:v>17.424698228904589</c:v>
                </c:pt>
                <c:pt idx="74">
                  <c:v>18.185649720611266</c:v>
                </c:pt>
                <c:pt idx="75">
                  <c:v>18.946609815174924</c:v>
                </c:pt>
                <c:pt idx="76">
                  <c:v>19.707480381767411</c:v>
                </c:pt>
                <c:pt idx="77">
                  <c:v>20.468161864381088</c:v>
                </c:pt>
                <c:pt idx="78">
                  <c:v>21.228553120163355</c:v>
                </c:pt>
                <c:pt idx="79">
                  <c:v>21.988551251298119</c:v>
                </c:pt>
                <c:pt idx="80">
                  <c:v>22.748051429939323</c:v>
                </c:pt>
                <c:pt idx="81">
                  <c:v>23.506946715674744</c:v>
                </c:pt>
                <c:pt idx="82">
                  <c:v>24.26512786497058</c:v>
                </c:pt>
                <c:pt idx="83">
                  <c:v>25.022483132019289</c:v>
                </c:pt>
                <c:pt idx="84">
                  <c:v>25.778898060383725</c:v>
                </c:pt>
                <c:pt idx="85">
                  <c:v>26.534255264800805</c:v>
                </c:pt>
                <c:pt idx="86">
                  <c:v>27.288434202477802</c:v>
                </c:pt>
                <c:pt idx="87">
                  <c:v>28.041310933184072</c:v>
                </c:pt>
                <c:pt idx="88">
                  <c:v>28.792757867410977</c:v>
                </c:pt>
                <c:pt idx="89">
                  <c:v>29.542643501843095</c:v>
                </c:pt>
                <c:pt idx="90">
                  <c:v>30.290832141356375</c:v>
                </c:pt>
                <c:pt idx="91">
                  <c:v>31.037183606732114</c:v>
                </c:pt>
                <c:pt idx="92">
                  <c:v>31.78155292725269</c:v>
                </c:pt>
                <c:pt idx="93">
                  <c:v>32.523790017325119</c:v>
                </c:pt>
                <c:pt idx="94">
                  <c:v>33.263739336264386</c:v>
                </c:pt>
                <c:pt idx="95">
                  <c:v>34.001239530360273</c:v>
                </c:pt>
                <c:pt idx="96">
                  <c:v>34.736123056351282</c:v>
                </c:pt>
                <c:pt idx="97">
                  <c:v>35.46821578544052</c:v>
                </c:pt>
                <c:pt idx="98">
                  <c:v>36.197336587010795</c:v>
                </c:pt>
                <c:pt idx="99">
                  <c:v>36.923296891235687</c:v>
                </c:pt>
                <c:pt idx="100">
                  <c:v>37.645900229840862</c:v>
                </c:pt>
                <c:pt idx="101">
                  <c:v>38.364941754350646</c:v>
                </c:pt>
                <c:pt idx="102">
                  <c:v>39.080207731263037</c:v>
                </c:pt>
                <c:pt idx="103">
                  <c:v>39.791475013737276</c:v>
                </c:pt>
                <c:pt idx="104">
                  <c:v>40.498510489557454</c:v>
                </c:pt>
                <c:pt idx="105">
                  <c:v>41.20107050536074</c:v>
                </c:pt>
                <c:pt idx="106">
                  <c:v>41.898900267397423</c:v>
                </c:pt>
                <c:pt idx="107">
                  <c:v>42.591733219430509</c:v>
                </c:pt>
                <c:pt idx="108">
                  <c:v>43.279290398794878</c:v>
                </c:pt>
                <c:pt idx="109">
                  <c:v>43.961279772131732</c:v>
                </c:pt>
                <c:pt idx="110">
                  <c:v>44.637395552903655</c:v>
                </c:pt>
                <c:pt idx="111">
                  <c:v>45.307317503492946</c:v>
                </c:pt>
                <c:pt idx="112">
                  <c:v>45.970710225504099</c:v>
                </c:pt>
                <c:pt idx="113">
                  <c:v>46.62722244284425</c:v>
                </c:pt>
                <c:pt idx="114">
                  <c:v>47.276486283257753</c:v>
                </c:pt>
                <c:pt idx="115">
                  <c:v>47.918116565255829</c:v>
                </c:pt>
                <c:pt idx="116">
                  <c:v>48.551710098822554</c:v>
                </c:pt>
                <c:pt idx="117">
                  <c:v>49.176845009904028</c:v>
                </c:pt>
                <c:pt idx="118">
                  <c:v>49.793080100505584</c:v>
                </c:pt>
                <c:pt idx="119">
                  <c:v>50.399954258233464</c:v>
                </c:pt>
                <c:pt idx="120">
                  <c:v>50.996985931317411</c:v>
                </c:pt>
                <c:pt idx="121">
                  <c:v>51.583672687522416</c:v>
                </c:pt>
                <c:pt idx="122">
                  <c:v>52.15949087787542</c:v>
                </c:pt>
                <c:pt idx="123">
                  <c:v>52.723895428750374</c:v>
                </c:pt>
                <c:pt idx="124">
                  <c:v>53.276319788511309</c:v>
                </c:pt>
                <c:pt idx="125">
                  <c:v>53.816176057520728</c:v>
                </c:pt>
                <c:pt idx="126">
                  <c:v>54.342855332767371</c:v>
                </c:pt>
                <c:pt idx="127">
                  <c:v>54.855728300512396</c:v>
                </c:pt>
                <c:pt idx="128">
                  <c:v>55.354146112018157</c:v>
                </c:pt>
                <c:pt idx="129">
                  <c:v>55.837441578408715</c:v>
                </c:pt>
                <c:pt idx="130">
                  <c:v>56.304930720772063</c:v>
                </c:pt>
                <c:pt idx="131">
                  <c:v>56.755914710494601</c:v>
                </c:pt>
                <c:pt idx="132">
                  <c:v>57.189682232236578</c:v>
                </c:pt>
                <c:pt idx="133">
                  <c:v>57.605512297635528</c:v>
                </c:pt>
                <c:pt idx="134">
                  <c:v>58.002677531501114</c:v>
                </c:pt>
                <c:pt idx="135">
                  <c:v>58.380447943724477</c:v>
                </c:pt>
                <c:pt idx="136">
                  <c:v>58.738095189227806</c:v>
                </c:pt>
                <c:pt idx="137">
                  <c:v>59.074897304998032</c:v>
                </c:pt>
                <c:pt idx="138">
                  <c:v>59.390143897703709</c:v>
                </c:pt>
                <c:pt idx="139">
                  <c:v>59.683141737891177</c:v>
                </c:pt>
                <c:pt idx="140">
                  <c:v>59.95322069780778</c:v>
                </c:pt>
                <c:pt idx="141">
                  <c:v>60.199739950246197</c:v>
                </c:pt>
                <c:pt idx="142">
                  <c:v>60.422094326395722</c:v>
                </c:pt>
                <c:pt idx="143">
                  <c:v>60.61972071266527</c:v>
                </c:pt>
                <c:pt idx="144">
                  <c:v>60.792104351070144</c:v>
                </c:pt>
                <c:pt idx="145">
                  <c:v>60.938784896351507</c:v>
                </c:pt>
                <c:pt idx="146">
                  <c:v>61.059362076748585</c:v>
                </c:pt>
                <c:pt idx="147">
                  <c:v>61.153500805292005</c:v>
                </c:pt>
                <c:pt idx="148">
                  <c:v>61.220935595326267</c:v>
                </c:pt>
                <c:pt idx="149">
                  <c:v>61.261474147957607</c:v>
                </c:pt>
                <c:pt idx="150">
                  <c:v>61.274999986470881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EC-4788-B271-5C1CE1E85748}"/>
            </c:ext>
          </c:extLst>
        </c:ser>
        <c:ser>
          <c:idx val="31"/>
          <c:order val="31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TraySol!$K$40:$K$190</c:f>
              <c:numCache>
                <c:formatCode>0.00</c:formatCode>
                <c:ptCount val="151"/>
                <c:pt idx="0">
                  <c:v>-138.33425314424704</c:v>
                </c:pt>
                <c:pt idx="1">
                  <c:v>-137.19620421231971</c:v>
                </c:pt>
                <c:pt idx="2">
                  <c:v>-136.07569290623474</c:v>
                </c:pt>
                <c:pt idx="3">
                  <c:v>-134.97248746241186</c:v>
                </c:pt>
                <c:pt idx="4">
                  <c:v>-133.88633264657724</c:v>
                </c:pt>
                <c:pt idx="5">
                  <c:v>-132.81695247915621</c:v>
                </c:pt>
                <c:pt idx="6">
                  <c:v>-131.76405280513791</c:v>
                </c:pt>
                <c:pt idx="7">
                  <c:v>-130.72732370373356</c:v>
                </c:pt>
                <c:pt idx="8">
                  <c:v>-129.7064417358028</c:v>
                </c:pt>
                <c:pt idx="9">
                  <c:v>-128.70107202927656</c:v>
                </c:pt>
                <c:pt idx="10">
                  <c:v>-127.71087020469358</c:v>
                </c:pt>
                <c:pt idx="11">
                  <c:v>-126.73548414451828</c:v>
                </c:pt>
                <c:pt idx="12">
                  <c:v>-125.7745556111466</c:v>
                </c:pt>
                <c:pt idx="13">
                  <c:v>-124.82772171947268</c:v>
                </c:pt>
                <c:pt idx="14">
                  <c:v>-123.8946162706083</c:v>
                </c:pt>
                <c:pt idx="15">
                  <c:v>-122.97487095385655</c:v>
                </c:pt>
                <c:pt idx="16">
                  <c:v>-122.06811642436575</c:v>
                </c:pt>
                <c:pt idx="17">
                  <c:v>-121.17398326405929</c:v>
                </c:pt>
                <c:pt idx="18">
                  <c:v>-120.29210283347985</c:v>
                </c:pt>
                <c:pt idx="19">
                  <c:v>-119.42210802211844</c:v>
                </c:pt>
                <c:pt idx="20">
                  <c:v>-118.56363390464976</c:v>
                </c:pt>
                <c:pt idx="21">
                  <c:v>-117.71631831027369</c:v>
                </c:pt>
                <c:pt idx="22">
                  <c:v>-116.87980231209406</c:v>
                </c:pt>
                <c:pt idx="23">
                  <c:v>-116.05373064315508</c:v>
                </c:pt>
                <c:pt idx="24">
                  <c:v>-115.23775204542038</c:v>
                </c:pt>
                <c:pt idx="25">
                  <c:v>-114.43151955762681</c:v>
                </c:pt>
                <c:pt idx="26">
                  <c:v>-113.63469074758275</c:v>
                </c:pt>
                <c:pt idx="27">
                  <c:v>-112.84692789411805</c:v>
                </c:pt>
                <c:pt idx="28">
                  <c:v>-112.06789812353034</c:v>
                </c:pt>
                <c:pt idx="29">
                  <c:v>-111.2972735050207</c:v>
                </c:pt>
                <c:pt idx="30">
                  <c:v>-110.5347311092675</c:v>
                </c:pt>
                <c:pt idx="31">
                  <c:v>-109.77995303395922</c:v>
                </c:pt>
                <c:pt idx="32">
                  <c:v>-109.03262639979074</c:v>
                </c:pt>
                <c:pt idx="33">
                  <c:v>-108.29244332013069</c:v>
                </c:pt>
                <c:pt idx="34">
                  <c:v>-107.55910084728458</c:v>
                </c:pt>
                <c:pt idx="35">
                  <c:v>-106.83230089801437</c:v>
                </c:pt>
                <c:pt idx="36">
                  <c:v>-106.11175016072789</c:v>
                </c:pt>
                <c:pt idx="37">
                  <c:v>-105.397159986521</c:v>
                </c:pt>
                <c:pt idx="38">
                  <c:v>-104.68824626604145</c:v>
                </c:pt>
                <c:pt idx="39">
                  <c:v>-103.98472929394615</c:v>
                </c:pt>
                <c:pt idx="40">
                  <c:v>-103.28633362254061</c:v>
                </c:pt>
                <c:pt idx="41">
                  <c:v>-102.59278790602195</c:v>
                </c:pt>
                <c:pt idx="42">
                  <c:v>-101.90382473659277</c:v>
                </c:pt>
                <c:pt idx="43">
                  <c:v>-101.21918047357285</c:v>
                </c:pt>
                <c:pt idx="44">
                  <c:v>-100.53859506650633</c:v>
                </c:pt>
                <c:pt idx="45">
                  <c:v>-99.861811873146223</c:v>
                </c:pt>
                <c:pt idx="46">
                  <c:v>-99.188577473090547</c:v>
                </c:pt>
                <c:pt idx="47">
                  <c:v>-98.518641477749568</c:v>
                </c:pt>
                <c:pt idx="48">
                  <c:v>-97.851756337235074</c:v>
                </c:pt>
                <c:pt idx="49">
                  <c:v>-97.187677144685907</c:v>
                </c:pt>
                <c:pt idx="50">
                  <c:v>-96.526161438472258</c:v>
                </c:pt>
                <c:pt idx="51">
                  <c:v>-95.866969002659062</c:v>
                </c:pt>
                <c:pt idx="52">
                  <c:v>-95.209861666052589</c:v>
                </c:pt>
                <c:pt idx="53">
                  <c:v>-94.55460310010433</c:v>
                </c:pt>
                <c:pt idx="54">
                  <c:v>-93.900958615902852</c:v>
                </c:pt>
                <c:pt idx="55">
                  <c:v>-93.248694960445661</c:v>
                </c:pt>
                <c:pt idx="56">
                  <c:v>-92.597580112350315</c:v>
                </c:pt>
                <c:pt idx="57">
                  <c:v>-91.947383077135214</c:v>
                </c:pt>
                <c:pt idx="58">
                  <c:v>-91.29787368217724</c:v>
                </c:pt>
                <c:pt idx="59">
                  <c:v>-90.648822371433553</c:v>
                </c:pt>
                <c:pt idx="60">
                  <c:v>-90</c:v>
                </c:pt>
                <c:pt idx="61">
                  <c:v>-89.351177628566433</c:v>
                </c:pt>
                <c:pt idx="62">
                  <c:v>-88.70212631782276</c:v>
                </c:pt>
                <c:pt idx="63">
                  <c:v>-88.052616922864786</c:v>
                </c:pt>
                <c:pt idx="64">
                  <c:v>-87.402419887649685</c:v>
                </c:pt>
                <c:pt idx="65">
                  <c:v>-86.751305039554367</c:v>
                </c:pt>
                <c:pt idx="66">
                  <c:v>-86.099041384097163</c:v>
                </c:pt>
                <c:pt idx="67">
                  <c:v>-85.44539689989567</c:v>
                </c:pt>
                <c:pt idx="68">
                  <c:v>-84.790138333947411</c:v>
                </c:pt>
                <c:pt idx="69">
                  <c:v>-84.133030997340924</c:v>
                </c:pt>
                <c:pt idx="70">
                  <c:v>-83.473838561527728</c:v>
                </c:pt>
                <c:pt idx="71">
                  <c:v>-82.812322855314093</c:v>
                </c:pt>
                <c:pt idx="72">
                  <c:v>-82.148243662764926</c:v>
                </c:pt>
                <c:pt idx="73">
                  <c:v>-81.481358522250432</c:v>
                </c:pt>
                <c:pt idx="74">
                  <c:v>-80.811422526909467</c:v>
                </c:pt>
                <c:pt idx="75">
                  <c:v>-80.138188126853791</c:v>
                </c:pt>
                <c:pt idx="76">
                  <c:v>-79.461404933493668</c:v>
                </c:pt>
                <c:pt idx="77">
                  <c:v>-78.780819526427152</c:v>
                </c:pt>
                <c:pt idx="78">
                  <c:v>-78.096175263407233</c:v>
                </c:pt>
                <c:pt idx="79">
                  <c:v>-77.407212093978046</c:v>
                </c:pt>
                <c:pt idx="80">
                  <c:v>-76.71366637745939</c:v>
                </c:pt>
                <c:pt idx="81">
                  <c:v>-76.01527070605384</c:v>
                </c:pt>
                <c:pt idx="82">
                  <c:v>-75.311753733958568</c:v>
                </c:pt>
                <c:pt idx="83">
                  <c:v>-74.602840013478996</c:v>
                </c:pt>
                <c:pt idx="84">
                  <c:v>-73.888249839272106</c:v>
                </c:pt>
                <c:pt idx="85">
                  <c:v>-73.167699101985633</c:v>
                </c:pt>
                <c:pt idx="86">
                  <c:v>-72.440899152715417</c:v>
                </c:pt>
                <c:pt idx="87">
                  <c:v>-71.707556679869313</c:v>
                </c:pt>
                <c:pt idx="88">
                  <c:v>-70.967373600209257</c:v>
                </c:pt>
                <c:pt idx="89">
                  <c:v>-70.220046966040769</c:v>
                </c:pt>
                <c:pt idx="90">
                  <c:v>-69.465268890732489</c:v>
                </c:pt>
                <c:pt idx="91">
                  <c:v>-68.702726494979316</c:v>
                </c:pt>
                <c:pt idx="92">
                  <c:v>-67.932101876469645</c:v>
                </c:pt>
                <c:pt idx="93">
                  <c:v>-67.153072105881947</c:v>
                </c:pt>
                <c:pt idx="94">
                  <c:v>-66.365309252417248</c:v>
                </c:pt>
                <c:pt idx="95">
                  <c:v>-65.568480442373186</c:v>
                </c:pt>
                <c:pt idx="96">
                  <c:v>-64.762247954579621</c:v>
                </c:pt>
                <c:pt idx="97">
                  <c:v>-63.946269356844923</c:v>
                </c:pt>
                <c:pt idx="98">
                  <c:v>-63.120197687905922</c:v>
                </c:pt>
                <c:pt idx="99">
                  <c:v>-62.283681689726301</c:v>
                </c:pt>
                <c:pt idx="100">
                  <c:v>-61.436366095350223</c:v>
                </c:pt>
                <c:pt idx="101">
                  <c:v>-60.577891977881563</c:v>
                </c:pt>
                <c:pt idx="102">
                  <c:v>-59.707897166520169</c:v>
                </c:pt>
                <c:pt idx="103">
                  <c:v>-58.826016735940712</c:v>
                </c:pt>
                <c:pt idx="104">
                  <c:v>-57.931883575634238</c:v>
                </c:pt>
                <c:pt idx="105">
                  <c:v>-57.025129046143419</c:v>
                </c:pt>
                <c:pt idx="106">
                  <c:v>-56.105383729391718</c:v>
                </c:pt>
                <c:pt idx="107">
                  <c:v>-55.172278280527308</c:v>
                </c:pt>
                <c:pt idx="108">
                  <c:v>-54.225444388853411</c:v>
                </c:pt>
                <c:pt idx="109">
                  <c:v>-53.264515855481719</c:v>
                </c:pt>
                <c:pt idx="110">
                  <c:v>-52.289129795306422</c:v>
                </c:pt>
                <c:pt idx="111">
                  <c:v>-51.298927970723433</c:v>
                </c:pt>
                <c:pt idx="112">
                  <c:v>-50.293558264197195</c:v>
                </c:pt>
                <c:pt idx="113">
                  <c:v>-49.272676296266461</c:v>
                </c:pt>
                <c:pt idx="114">
                  <c:v>-48.235947194862078</c:v>
                </c:pt>
                <c:pt idx="115">
                  <c:v>-47.183047520843807</c:v>
                </c:pt>
                <c:pt idx="116">
                  <c:v>-46.113667353422798</c:v>
                </c:pt>
                <c:pt idx="117">
                  <c:v>-45.027512537588109</c:v>
                </c:pt>
                <c:pt idx="118">
                  <c:v>-43.92430709376525</c:v>
                </c:pt>
                <c:pt idx="119">
                  <c:v>-42.803795787680201</c:v>
                </c:pt>
                <c:pt idx="120">
                  <c:v>-41.665746855752879</c:v>
                </c:pt>
                <c:pt idx="121">
                  <c:v>-40.509954878287154</c:v>
                </c:pt>
                <c:pt idx="122">
                  <c:v>-39.336243789250901</c:v>
                </c:pt>
                <c:pt idx="123">
                  <c:v>-38.144470007550417</c:v>
                </c:pt>
                <c:pt idx="124">
                  <c:v>-36.934525670421507</c:v>
                </c:pt>
                <c:pt idx="125">
                  <c:v>-35.706341944918158</c:v>
                </c:pt>
                <c:pt idx="126">
                  <c:v>-34.459892388536041</c:v>
                </c:pt>
                <c:pt idx="127">
                  <c:v>-33.195196324846698</c:v>
                </c:pt>
                <c:pt idx="128">
                  <c:v>-31.912322194741147</c:v>
                </c:pt>
                <c:pt idx="129">
                  <c:v>-30.61139083862939</c:v>
                </c:pt>
                <c:pt idx="130">
                  <c:v>-29.292578659872721</c:v>
                </c:pt>
                <c:pt idx="131">
                  <c:v>-27.95612061503272</c:v>
                </c:pt>
                <c:pt idx="132">
                  <c:v>-26.602312972414374</c:v>
                </c:pt>
                <c:pt idx="133">
                  <c:v>-25.231515777097272</c:v>
                </c:pt>
                <c:pt idx="134">
                  <c:v>-23.844154958431638</c:v>
                </c:pt>
                <c:pt idx="135">
                  <c:v>-22.440724015068746</c:v>
                </c:pt>
                <c:pt idx="136">
                  <c:v>-21.021785213241433</c:v>
                </c:pt>
                <c:pt idx="137">
                  <c:v>-19.587970236412133</c:v>
                </c:pt>
                <c:pt idx="138">
                  <c:v>-18.139980228747671</c:v>
                </c:pt>
                <c:pt idx="139">
                  <c:v>-16.678585181266207</c:v>
                </c:pt>
                <c:pt idx="140">
                  <c:v>-15.20462261798572</c:v>
                </c:pt>
                <c:pt idx="141">
                  <c:v>-13.718995549944374</c:v>
                </c:pt>
                <c:pt idx="142">
                  <c:v>-12.222669677417878</c:v>
                </c:pt>
                <c:pt idx="143">
                  <c:v>-10.716669834794835</c:v>
                </c:pt>
                <c:pt idx="144">
                  <c:v>-9.2020756880470653</c:v>
                </c:pt>
                <c:pt idx="145">
                  <c:v>-7.6800167111045026</c:v>
                </c:pt>
                <c:pt idx="146">
                  <c:v>-6.1516664841947666</c:v>
                </c:pt>
                <c:pt idx="147">
                  <c:v>-4.6182363737591707</c:v>
                </c:pt>
                <c:pt idx="148">
                  <c:v>-3.0809686692833047</c:v>
                </c:pt>
                <c:pt idx="149">
                  <c:v>-1.5411292666668182</c:v>
                </c:pt>
                <c:pt idx="150">
                  <c:v>-1.5413447353594351E-3</c:v>
                </c:pt>
              </c:numCache>
            </c:numRef>
          </c:xVal>
          <c:yVal>
            <c:numRef>
              <c:f>TraySol!$J$40:$J$190</c:f>
              <c:numCache>
                <c:formatCode>0.00</c:formatCode>
                <c:ptCount val="151"/>
                <c:pt idx="0">
                  <c:v>-41.225285854611769</c:v>
                </c:pt>
                <c:pt idx="1">
                  <c:v>-40.713776936713174</c:v>
                </c:pt>
                <c:pt idx="2">
                  <c:v>-40.191263597304754</c:v>
                </c:pt>
                <c:pt idx="3">
                  <c:v>-39.658113894012587</c:v>
                </c:pt>
                <c:pt idx="4">
                  <c:v>-39.114688282534502</c:v>
                </c:pt>
                <c:pt idx="5">
                  <c:v>-38.561339297868329</c:v>
                </c:pt>
                <c:pt idx="6">
                  <c:v>-37.998411304152654</c:v>
                </c:pt>
                <c:pt idx="7">
                  <c:v>-37.426240307313009</c:v>
                </c:pt>
                <c:pt idx="8">
                  <c:v>-36.845153824822546</c:v>
                </c:pt>
                <c:pt idx="9">
                  <c:v>-36.25547080706319</c:v>
                </c:pt>
                <c:pt idx="10">
                  <c:v>-35.657501604998814</c:v>
                </c:pt>
                <c:pt idx="11">
                  <c:v>-35.051547979135734</c:v>
                </c:pt>
                <c:pt idx="12">
                  <c:v>-34.437903145032863</c:v>
                </c:pt>
                <c:pt idx="13">
                  <c:v>-33.816851850930234</c:v>
                </c:pt>
                <c:pt idx="14">
                  <c:v>-33.188670483375901</c:v>
                </c:pt>
                <c:pt idx="15">
                  <c:v>-32.55362719704938</c:v>
                </c:pt>
                <c:pt idx="16">
                  <c:v>-31.911982065289664</c:v>
                </c:pt>
                <c:pt idx="17">
                  <c:v>-31.263987248142172</c:v>
                </c:pt>
                <c:pt idx="18">
                  <c:v>-30.609887175033165</c:v>
                </c:pt>
                <c:pt idx="19">
                  <c:v>-29.949918739460188</c:v>
                </c:pt>
                <c:pt idx="20">
                  <c:v>-29.284311503354871</c:v>
                </c:pt>
                <c:pt idx="21">
                  <c:v>-28.613287909023086</c:v>
                </c:pt>
                <c:pt idx="22">
                  <c:v>-27.937063496802367</c:v>
                </c:pt>
                <c:pt idx="23">
                  <c:v>-27.255847126792247</c:v>
                </c:pt>
                <c:pt idx="24">
                  <c:v>-26.569841203213969</c:v>
                </c:pt>
                <c:pt idx="25">
                  <c:v>-25.879241900139206</c:v>
                </c:pt>
                <c:pt idx="26">
                  <c:v>-25.184239387495126</c:v>
                </c:pt>
                <c:pt idx="27">
                  <c:v>-24.485018056406304</c:v>
                </c:pt>
                <c:pt idx="28">
                  <c:v>-23.781756743071412</c:v>
                </c:pt>
                <c:pt idx="29">
                  <c:v>-23.074628950498351</c:v>
                </c:pt>
                <c:pt idx="30">
                  <c:v>-22.363803067532629</c:v>
                </c:pt>
                <c:pt idx="31">
                  <c:v>-21.649442584715388</c:v>
                </c:pt>
                <c:pt idx="32">
                  <c:v>-20.931706306595743</c:v>
                </c:pt>
                <c:pt idx="33">
                  <c:v>-20.210748560203385</c:v>
                </c:pt>
                <c:pt idx="34">
                  <c:v>-19.486719399456817</c:v>
                </c:pt>
                <c:pt idx="35">
                  <c:v>-18.759764805345668</c:v>
                </c:pt>
                <c:pt idx="36">
                  <c:v>-18.030026881780515</c:v>
                </c:pt>
                <c:pt idx="37">
                  <c:v>-17.297644047051435</c:v>
                </c:pt>
                <c:pt idx="38">
                  <c:v>-16.562751220879179</c:v>
                </c:pt>
                <c:pt idx="39">
                  <c:v>-15.825480007079051</c:v>
                </c:pt>
                <c:pt idx="40">
                  <c:v>-15.085958871889858</c:v>
                </c:pt>
                <c:pt idx="41">
                  <c:v>-14.344313318047384</c:v>
                </c:pt>
                <c:pt idx="42">
                  <c:v>-13.600666054705769</c:v>
                </c:pt>
                <c:pt idx="43">
                  <c:v>-12.855137163330497</c:v>
                </c:pt>
                <c:pt idx="44">
                  <c:v>-12.107844259703327</c:v>
                </c:pt>
                <c:pt idx="45">
                  <c:v>-11.358902652195312</c:v>
                </c:pt>
                <c:pt idx="46">
                  <c:v>-10.608425496474908</c:v>
                </c:pt>
                <c:pt idx="47">
                  <c:v>-9.8565239468300518</c:v>
                </c:pt>
                <c:pt idx="48">
                  <c:v>-9.1033073042901833</c:v>
                </c:pt>
                <c:pt idx="49">
                  <c:v>-8.3488831617426484</c:v>
                </c:pt>
                <c:pt idx="50">
                  <c:v>-7.5933575462427427</c:v>
                </c:pt>
                <c:pt idx="51">
                  <c:v>-6.83683505872186</c:v>
                </c:pt>
                <c:pt idx="52">
                  <c:v>-6.0794190113021926</c:v>
                </c:pt>
                <c:pt idx="53">
                  <c:v>-5.3212115624287577</c:v>
                </c:pt>
                <c:pt idx="54">
                  <c:v>-4.5623138500328935</c:v>
                </c:pt>
                <c:pt idx="55">
                  <c:v>-3.8028261229422071</c:v>
                </c:pt>
                <c:pt idx="56">
                  <c:v>-3.0428478707544002</c:v>
                </c:pt>
                <c:pt idx="57">
                  <c:v>-2.2824779523925116</c:v>
                </c:pt>
                <c:pt idx="58">
                  <c:v>-1.5218147235605954</c:v>
                </c:pt>
                <c:pt idx="59">
                  <c:v>-0.76095616331913618</c:v>
                </c:pt>
                <c:pt idx="60">
                  <c:v>0</c:v>
                </c:pt>
                <c:pt idx="61">
                  <c:v>0.76095616331915039</c:v>
                </c:pt>
                <c:pt idx="62">
                  <c:v>1.5218147235605954</c:v>
                </c:pt>
                <c:pt idx="63">
                  <c:v>2.2824779523925116</c:v>
                </c:pt>
                <c:pt idx="64">
                  <c:v>3.0428478707544002</c:v>
                </c:pt>
                <c:pt idx="65">
                  <c:v>3.8028261229421929</c:v>
                </c:pt>
                <c:pt idx="66">
                  <c:v>4.5623138500328793</c:v>
                </c:pt>
                <c:pt idx="67">
                  <c:v>5.3212115624287577</c:v>
                </c:pt>
                <c:pt idx="68">
                  <c:v>6.0794190113021926</c:v>
                </c:pt>
                <c:pt idx="69">
                  <c:v>6.8368350587218742</c:v>
                </c:pt>
                <c:pt idx="70">
                  <c:v>7.5933575462427569</c:v>
                </c:pt>
                <c:pt idx="71">
                  <c:v>8.3488831617426627</c:v>
                </c:pt>
                <c:pt idx="72">
                  <c:v>9.1033073042901833</c:v>
                </c:pt>
                <c:pt idx="73">
                  <c:v>9.8565239468300518</c:v>
                </c:pt>
                <c:pt idx="74">
                  <c:v>10.608425496474894</c:v>
                </c:pt>
                <c:pt idx="75">
                  <c:v>11.358902652195297</c:v>
                </c:pt>
                <c:pt idx="76">
                  <c:v>12.107844259703342</c:v>
                </c:pt>
                <c:pt idx="77">
                  <c:v>12.855137163330497</c:v>
                </c:pt>
                <c:pt idx="78">
                  <c:v>13.600666054705769</c:v>
                </c:pt>
                <c:pt idx="79">
                  <c:v>14.344313318047384</c:v>
                </c:pt>
                <c:pt idx="80">
                  <c:v>15.085958871889858</c:v>
                </c:pt>
                <c:pt idx="81">
                  <c:v>15.825480007079065</c:v>
                </c:pt>
                <c:pt idx="82">
                  <c:v>16.562751220879164</c:v>
                </c:pt>
                <c:pt idx="83">
                  <c:v>17.297644047051435</c:v>
                </c:pt>
                <c:pt idx="84">
                  <c:v>18.030026881780515</c:v>
                </c:pt>
                <c:pt idx="85">
                  <c:v>18.759764805345668</c:v>
                </c:pt>
                <c:pt idx="86">
                  <c:v>19.486719399456817</c:v>
                </c:pt>
                <c:pt idx="87">
                  <c:v>20.210748560203385</c:v>
                </c:pt>
                <c:pt idx="88">
                  <c:v>20.931706306595743</c:v>
                </c:pt>
                <c:pt idx="89">
                  <c:v>21.649442584715388</c:v>
                </c:pt>
                <c:pt idx="90">
                  <c:v>22.363803067532643</c:v>
                </c:pt>
                <c:pt idx="91">
                  <c:v>23.074628950498337</c:v>
                </c:pt>
                <c:pt idx="92">
                  <c:v>23.781756743071426</c:v>
                </c:pt>
                <c:pt idx="93">
                  <c:v>24.485018056406304</c:v>
                </c:pt>
                <c:pt idx="94">
                  <c:v>25.184239387495126</c:v>
                </c:pt>
                <c:pt idx="95">
                  <c:v>25.879241900139206</c:v>
                </c:pt>
                <c:pt idx="96">
                  <c:v>26.569841203213969</c:v>
                </c:pt>
                <c:pt idx="97">
                  <c:v>27.255847126792254</c:v>
                </c:pt>
                <c:pt idx="98">
                  <c:v>27.937063496802381</c:v>
                </c:pt>
                <c:pt idx="99">
                  <c:v>28.613287909023093</c:v>
                </c:pt>
                <c:pt idx="100">
                  <c:v>29.284311503354871</c:v>
                </c:pt>
                <c:pt idx="101">
                  <c:v>29.949918739460188</c:v>
                </c:pt>
                <c:pt idx="102">
                  <c:v>30.609887175033165</c:v>
                </c:pt>
                <c:pt idx="103">
                  <c:v>31.263987248142172</c:v>
                </c:pt>
                <c:pt idx="104">
                  <c:v>31.911982065289664</c:v>
                </c:pt>
                <c:pt idx="105">
                  <c:v>32.553627197049394</c:v>
                </c:pt>
                <c:pt idx="106">
                  <c:v>33.188670483375894</c:v>
                </c:pt>
                <c:pt idx="107">
                  <c:v>33.816851850930227</c:v>
                </c:pt>
                <c:pt idx="108">
                  <c:v>34.43790314503287</c:v>
                </c:pt>
                <c:pt idx="109">
                  <c:v>35.051547979135727</c:v>
                </c:pt>
                <c:pt idx="110">
                  <c:v>35.657501604998821</c:v>
                </c:pt>
                <c:pt idx="111">
                  <c:v>36.255470807063197</c:v>
                </c:pt>
                <c:pt idx="112">
                  <c:v>36.845153824822546</c:v>
                </c:pt>
                <c:pt idx="113">
                  <c:v>37.426240307313002</c:v>
                </c:pt>
                <c:pt idx="114">
                  <c:v>37.998411304152661</c:v>
                </c:pt>
                <c:pt idx="115">
                  <c:v>38.561339297868315</c:v>
                </c:pt>
                <c:pt idx="116">
                  <c:v>39.114688282534487</c:v>
                </c:pt>
                <c:pt idx="117">
                  <c:v>39.658113894012601</c:v>
                </c:pt>
                <c:pt idx="118">
                  <c:v>40.191263597304768</c:v>
                </c:pt>
                <c:pt idx="119">
                  <c:v>40.713776936713202</c:v>
                </c:pt>
                <c:pt idx="120">
                  <c:v>41.225285854611791</c:v>
                </c:pt>
                <c:pt idx="121">
                  <c:v>41.725415084673031</c:v>
                </c:pt>
                <c:pt idx="122">
                  <c:v>42.213782625336002</c:v>
                </c:pt>
                <c:pt idx="123">
                  <c:v>42.690000299132713</c:v>
                </c:pt>
                <c:pt idx="124">
                  <c:v>43.153674403191005</c:v>
                </c:pt>
                <c:pt idx="125">
                  <c:v>43.604406455786012</c:v>
                </c:pt>
                <c:pt idx="126">
                  <c:v>44.041794043201243</c:v>
                </c:pt>
                <c:pt idx="127">
                  <c:v>44.465431770367623</c:v>
                </c:pt>
                <c:pt idx="128">
                  <c:v>44.874912317763396</c:v>
                </c:pt>
                <c:pt idx="129">
                  <c:v>45.269827605867107</c:v>
                </c:pt>
                <c:pt idx="130">
                  <c:v>45.649770067057382</c:v>
                </c:pt>
                <c:pt idx="131">
                  <c:v>46.014334023247052</c:v>
                </c:pt>
                <c:pt idx="132">
                  <c:v>46.363117165734288</c:v>
                </c:pt>
                <c:pt idx="133">
                  <c:v>46.695722131766949</c:v>
                </c:pt>
                <c:pt idx="134">
                  <c:v>47.011758170175227</c:v>
                </c:pt>
                <c:pt idx="135">
                  <c:v>47.310842886169894</c:v>
                </c:pt>
                <c:pt idx="136">
                  <c:v>47.592604053074794</c:v>
                </c:pt>
                <c:pt idx="137">
                  <c:v>47.856681476423809</c:v>
                </c:pt>
                <c:pt idx="138">
                  <c:v>48.102728893569015</c:v>
                </c:pt>
                <c:pt idx="139">
                  <c:v>48.330415889796676</c:v>
                </c:pt>
                <c:pt idx="140">
                  <c:v>48.539429810009942</c:v>
                </c:pt>
                <c:pt idx="141">
                  <c:v>48.729477643397075</c:v>
                </c:pt>
                <c:pt idx="142">
                  <c:v>48.900287857244422</c:v>
                </c:pt>
                <c:pt idx="143">
                  <c:v>49.051612155250567</c:v>
                </c:pt>
                <c:pt idx="144">
                  <c:v>49.183227135421028</c:v>
                </c:pt>
                <c:pt idx="145">
                  <c:v>49.294935822924373</c:v>
                </c:pt>
                <c:pt idx="146">
                  <c:v>49.386569054205779</c:v>
                </c:pt>
                <c:pt idx="147">
                  <c:v>49.457986690195796</c:v>
                </c:pt>
                <c:pt idx="148">
                  <c:v>49.509078638609118</c:v>
                </c:pt>
                <c:pt idx="149">
                  <c:v>49.539765668063559</c:v>
                </c:pt>
                <c:pt idx="150">
                  <c:v>49.549999989764338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EC-4788-B271-5C1CE1E85748}"/>
            </c:ext>
          </c:extLst>
        </c:ser>
        <c:ser>
          <c:idx val="32"/>
          <c:order val="32"/>
          <c:tx>
            <c:strRef>
              <c:f>TraySol!$M$8</c:f>
              <c:strCache>
                <c:ptCount val="1"/>
              </c:strCache>
            </c:strRef>
          </c:tx>
          <c:spPr>
            <a:ln w="28575">
              <a:solidFill>
                <a:srgbClr val="33CCCC"/>
              </a:solidFill>
              <a:prstDash val="solid"/>
            </a:ln>
          </c:spPr>
          <c:marker>
            <c:symbol val="none"/>
          </c:marker>
          <c:xVal>
            <c:numRef>
              <c:f>TraySol!$N$40:$N$190</c:f>
              <c:numCache>
                <c:formatCode>0.00</c:formatCode>
                <c:ptCount val="151"/>
                <c:pt idx="0">
                  <c:v>-128.93318421989724</c:v>
                </c:pt>
                <c:pt idx="1">
                  <c:v>-127.70792724450818</c:v>
                </c:pt>
                <c:pt idx="2">
                  <c:v>-126.51009261195979</c:v>
                </c:pt>
                <c:pt idx="3">
                  <c:v>-125.33881338298239</c:v>
                </c:pt>
                <c:pt idx="4">
                  <c:v>-124.19321963688586</c:v>
                </c:pt>
                <c:pt idx="5">
                  <c:v>-123.07244320963331</c:v>
                </c:pt>
                <c:pt idx="6">
                  <c:v>-121.97562173530687</c:v>
                </c:pt>
                <c:pt idx="7">
                  <c:v>-120.90190205715841</c:v>
                </c:pt>
                <c:pt idx="8">
                  <c:v>-119.85044307239026</c:v>
                </c:pt>
                <c:pt idx="9">
                  <c:v>-118.82041807179571</c:v>
                </c:pt>
                <c:pt idx="10">
                  <c:v>-117.81101663171353</c:v>
                </c:pt>
                <c:pt idx="11">
                  <c:v>-116.82144611168327</c:v>
                </c:pt>
                <c:pt idx="12">
                  <c:v>-115.85093280691952</c:v>
                </c:pt>
                <c:pt idx="13">
                  <c:v>-114.89872280041064</c:v>
                </c:pt>
                <c:pt idx="14">
                  <c:v>-113.96408255521193</c:v>
                </c:pt>
                <c:pt idx="15">
                  <c:v>-113.04629928341829</c:v>
                </c:pt>
                <c:pt idx="16">
                  <c:v>-112.14468112443295</c:v>
                </c:pt>
                <c:pt idx="17">
                  <c:v>-111.25855716152992</c:v>
                </c:pt>
                <c:pt idx="18">
                  <c:v>-110.38727730235658</c:v>
                </c:pt>
                <c:pt idx="19">
                  <c:v>-109.53021204595281</c:v>
                </c:pt>
                <c:pt idx="20">
                  <c:v>-108.68675215606753</c:v>
                </c:pt>
                <c:pt idx="21">
                  <c:v>-107.85630825802775</c:v>
                </c:pt>
                <c:pt idx="22">
                  <c:v>-107.03831037414851</c:v>
                </c:pt>
                <c:pt idx="23">
                  <c:v>-106.23220741064191</c:v>
                </c:pt>
                <c:pt idx="24">
                  <c:v>-105.43746660718385</c:v>
                </c:pt>
                <c:pt idx="25">
                  <c:v>-104.6535729586989</c:v>
                </c:pt>
                <c:pt idx="26">
                  <c:v>-103.88002861751612</c:v>
                </c:pt>
                <c:pt idx="27">
                  <c:v>-103.11635228281321</c:v>
                </c:pt>
                <c:pt idx="28">
                  <c:v>-102.36207858318178</c:v>
                </c:pt>
                <c:pt idx="29">
                  <c:v>-101.61675745720216</c:v>
                </c:pt>
                <c:pt idx="30">
                  <c:v>-100.87995353609496</c:v>
                </c:pt>
                <c:pt idx="31">
                  <c:v>-100.15124553180306</c:v>
                </c:pt>
                <c:pt idx="32">
                  <c:v>-99.430225633242358</c:v>
                </c:pt>
                <c:pt idx="33">
                  <c:v>-98.716498912929794</c:v>
                </c:pt>
                <c:pt idx="34">
                  <c:v>-98.009682745741344</c:v>
                </c:pt>
                <c:pt idx="35">
                  <c:v>-97.30940624116397</c:v>
                </c:pt>
                <c:pt idx="36">
                  <c:v>-96.615309690073772</c:v>
                </c:pt>
                <c:pt idx="37">
                  <c:v>-95.927044026791492</c:v>
                </c:pt>
                <c:pt idx="38">
                  <c:v>-95.244270306929437</c:v>
                </c:pt>
                <c:pt idx="39">
                  <c:v>-94.566659201344009</c:v>
                </c:pt>
                <c:pt idx="40">
                  <c:v>-93.893890506343126</c:v>
                </c:pt>
                <c:pt idx="41">
                  <c:v>-93.225652670158667</c:v>
                </c:pt>
                <c:pt idx="42">
                  <c:v>-92.561642335582917</c:v>
                </c:pt>
                <c:pt idx="43">
                  <c:v>-91.901563898575148</c:v>
                </c:pt>
                <c:pt idx="44">
                  <c:v>-91.245129082572134</c:v>
                </c:pt>
                <c:pt idx="45">
                  <c:v>-90.59205652817846</c:v>
                </c:pt>
                <c:pt idx="46">
                  <c:v>-89.942071397869043</c:v>
                </c:pt>
                <c:pt idx="47">
                  <c:v>-89.294904995303582</c:v>
                </c:pt>
                <c:pt idx="48">
                  <c:v>-88.650294398830212</c:v>
                </c:pt>
                <c:pt idx="49">
                  <c:v>-88.007982108741956</c:v>
                </c:pt>
                <c:pt idx="50">
                  <c:v>-87.367715707842535</c:v>
                </c:pt>
                <c:pt idx="51">
                  <c:v>-86.729247534877089</c:v>
                </c:pt>
                <c:pt idx="52">
                  <c:v>-86.092334370388983</c:v>
                </c:pt>
                <c:pt idx="53">
                  <c:v>-85.456737134571554</c:v>
                </c:pt>
                <c:pt idx="54">
                  <c:v>-84.822220596697392</c:v>
                </c:pt>
                <c:pt idx="55">
                  <c:v>-84.188553095723648</c:v>
                </c:pt>
                <c:pt idx="56">
                  <c:v>-83.555506271690433</c:v>
                </c:pt>
                <c:pt idx="57">
                  <c:v>-82.922854807551246</c:v>
                </c:pt>
                <c:pt idx="58">
                  <c:v>-82.290376181096832</c:v>
                </c:pt>
                <c:pt idx="59">
                  <c:v>-81.657850426660204</c:v>
                </c:pt>
                <c:pt idx="60">
                  <c:v>-81.02505990631677</c:v>
                </c:pt>
                <c:pt idx="61">
                  <c:v>-80.391789090321879</c:v>
                </c:pt>
                <c:pt idx="62">
                  <c:v>-79.757824346558309</c:v>
                </c:pt>
                <c:pt idx="63">
                  <c:v>-79.122953738797023</c:v>
                </c:pt>
                <c:pt idx="64">
                  <c:v>-78.486966833606445</c:v>
                </c:pt>
                <c:pt idx="65">
                  <c:v>-77.849654515780031</c:v>
                </c:pt>
                <c:pt idx="66">
                  <c:v>-77.210808812185704</c:v>
                </c:pt>
                <c:pt idx="67">
                  <c:v>-76.570222723976798</c:v>
                </c:pt>
                <c:pt idx="68">
                  <c:v>-75.92769006714208</c:v>
                </c:pt>
                <c:pt idx="69">
                  <c:v>-75.283005321409959</c:v>
                </c:pt>
                <c:pt idx="70">
                  <c:v>-74.635963487562066</c:v>
                </c:pt>
                <c:pt idx="71">
                  <c:v>-73.986359953253185</c:v>
                </c:pt>
                <c:pt idx="72">
                  <c:v>-73.333990367475664</c:v>
                </c:pt>
                <c:pt idx="73">
                  <c:v>-72.678650523852198</c:v>
                </c:pt>
                <c:pt idx="74">
                  <c:v>-72.020136252984827</c:v>
                </c:pt>
                <c:pt idx="75">
                  <c:v>-71.358243324136211</c:v>
                </c:pt>
                <c:pt idx="76">
                  <c:v>-70.692767356567387</c:v>
                </c:pt>
                <c:pt idx="77">
                  <c:v>-70.023503740906747</c:v>
                </c:pt>
                <c:pt idx="78">
                  <c:v>-69.350247570976705</c:v>
                </c:pt>
                <c:pt idx="79">
                  <c:v>-68.672793586558342</c:v>
                </c:pt>
                <c:pt idx="80">
                  <c:v>-67.990936127628942</c:v>
                </c:pt>
                <c:pt idx="81">
                  <c:v>-67.304469100664434</c:v>
                </c:pt>
                <c:pt idx="82">
                  <c:v>-66.613185957655929</c:v>
                </c:pt>
                <c:pt idx="83">
                  <c:v>-65.916879688549443</c:v>
                </c:pt>
                <c:pt idx="84">
                  <c:v>-65.21534282787708</c:v>
                </c:pt>
                <c:pt idx="85">
                  <c:v>-64.508367476409262</c:v>
                </c:pt>
                <c:pt idx="86">
                  <c:v>-63.795745338718902</c:v>
                </c:pt>
                <c:pt idx="87">
                  <c:v>-63.077267777608625</c:v>
                </c:pt>
                <c:pt idx="88">
                  <c:v>-62.352725886413772</c:v>
                </c:pt>
                <c:pt idx="89">
                  <c:v>-61.621910580252461</c:v>
                </c:pt>
                <c:pt idx="90">
                  <c:v>-60.884612707352176</c:v>
                </c:pt>
                <c:pt idx="91">
                  <c:v>-60.140623181636947</c:v>
                </c:pt>
                <c:pt idx="92">
                  <c:v>-59.389733137810367</c:v>
                </c:pt>
                <c:pt idx="93">
                  <c:v>-58.631734110216996</c:v>
                </c:pt>
                <c:pt idx="94">
                  <c:v>-57.86641823680462</c:v>
                </c:pt>
                <c:pt idx="95">
                  <c:v>-57.09357848954371</c:v>
                </c:pt>
                <c:pt idx="96">
                  <c:v>-56.313008932684987</c:v>
                </c:pt>
                <c:pt idx="97">
                  <c:v>-55.524505010249449</c:v>
                </c:pt>
                <c:pt idx="98">
                  <c:v>-54.727863864147388</c:v>
                </c:pt>
                <c:pt idx="99">
                  <c:v>-53.922884684308528</c:v>
                </c:pt>
                <c:pt idx="100">
                  <c:v>-53.109369092176252</c:v>
                </c:pt>
                <c:pt idx="101">
                  <c:v>-52.2871215588684</c:v>
                </c:pt>
                <c:pt idx="102">
                  <c:v>-51.455949859235574</c:v>
                </c:pt>
                <c:pt idx="103">
                  <c:v>-50.615665562951605</c:v>
                </c:pt>
                <c:pt idx="104">
                  <c:v>-49.766084563645563</c:v>
                </c:pt>
                <c:pt idx="105">
                  <c:v>-48.907027646930629</c:v>
                </c:pt>
                <c:pt idx="106">
                  <c:v>-48.038321097994611</c:v>
                </c:pt>
                <c:pt idx="107">
                  <c:v>-47.159797349192267</c:v>
                </c:pt>
                <c:pt idx="108">
                  <c:v>-46.271295667812829</c:v>
                </c:pt>
                <c:pt idx="109">
                  <c:v>-45.372662883888161</c:v>
                </c:pt>
                <c:pt idx="110">
                  <c:v>-44.463754157552714</c:v>
                </c:pt>
                <c:pt idx="111">
                  <c:v>-43.544433785066474</c:v>
                </c:pt>
                <c:pt idx="112">
                  <c:v>-42.614576042161097</c:v>
                </c:pt>
                <c:pt idx="113">
                  <c:v>-41.674066062870615</c:v>
                </c:pt>
                <c:pt idx="114">
                  <c:v>-40.722800751457854</c:v>
                </c:pt>
                <c:pt idx="115">
                  <c:v>-39.760689724448433</c:v>
                </c:pt>
                <c:pt idx="116">
                  <c:v>-38.787656279139348</c:v>
                </c:pt>
                <c:pt idx="117">
                  <c:v>-37.803638384257589</c:v>
                </c:pt>
                <c:pt idx="118">
                  <c:v>-36.808589687717102</c:v>
                </c:pt>
                <c:pt idx="119">
                  <c:v>-35.802480535660493</c:v>
                </c:pt>
                <c:pt idx="120">
                  <c:v>-34.785298996187692</c:v>
                </c:pt>
                <c:pt idx="121">
                  <c:v>-33.757051880375521</c:v>
                </c:pt>
                <c:pt idx="122">
                  <c:v>-32.717765752394257</c:v>
                </c:pt>
                <c:pt idx="123">
                  <c:v>-31.667487919741522</c:v>
                </c:pt>
                <c:pt idx="124">
                  <c:v>-30.606287393860786</c:v>
                </c:pt>
                <c:pt idx="125">
                  <c:v>-29.534255810706785</c:v>
                </c:pt>
                <c:pt idx="126">
                  <c:v>-28.451508300184653</c:v>
                </c:pt>
                <c:pt idx="127">
                  <c:v>-27.358184292847202</c:v>
                </c:pt>
                <c:pt idx="128">
                  <c:v>-26.254448251805723</c:v>
                </c:pt>
                <c:pt idx="129">
                  <c:v>-25.14049031751777</c:v>
                </c:pt>
                <c:pt idx="130">
                  <c:v>-24.016526852987489</c:v>
                </c:pt>
                <c:pt idx="131">
                  <c:v>-22.882800876966307</c:v>
                </c:pt>
                <c:pt idx="132">
                  <c:v>-21.739582373001991</c:v>
                </c:pt>
                <c:pt idx="133">
                  <c:v>-20.587168462661108</c:v>
                </c:pt>
                <c:pt idx="134">
                  <c:v>-19.425883431971748</c:v>
                </c:pt>
                <c:pt idx="135">
                  <c:v>-18.256078601092888</c:v>
                </c:pt>
                <c:pt idx="136">
                  <c:v>-17.078132028435672</c:v>
                </c:pt>
                <c:pt idx="137">
                  <c:v>-15.892448041921787</c:v>
                </c:pt>
                <c:pt idx="138">
                  <c:v>-14.699456591774208</c:v>
                </c:pt>
                <c:pt idx="139">
                  <c:v>-13.499612421159807</c:v>
                </c:pt>
                <c:pt idx="140">
                  <c:v>-12.293394053136455</c:v>
                </c:pt>
                <c:pt idx="141">
                  <c:v>-11.081302594650388</c:v>
                </c:pt>
                <c:pt idx="142">
                  <c:v>-9.8638603607619402</c:v>
                </c:pt>
                <c:pt idx="143">
                  <c:v>-8.641609324784552</c:v>
                </c:pt>
                <c:pt idx="144">
                  <c:v>-7.4151094025643536</c:v>
                </c:pt>
                <c:pt idx="145">
                  <c:v>-6.1849365816495974</c:v>
                </c:pt>
                <c:pt idx="146">
                  <c:v>-4.9516809085330387</c:v>
                </c:pt>
                <c:pt idx="147">
                  <c:v>-3.7159443494472151</c:v>
                </c:pt>
                <c:pt idx="148">
                  <c:v>-2.4783385422886233</c:v>
                </c:pt>
                <c:pt idx="149">
                  <c:v>-1.2394824590905875</c:v>
                </c:pt>
                <c:pt idx="150">
                  <c:v>-1.2395870151954635E-3</c:v>
                </c:pt>
              </c:numCache>
            </c:numRef>
          </c:xVal>
          <c:yVal>
            <c:numRef>
              <c:f>TraySol!$M$40:$M$190</c:f>
              <c:numCache>
                <c:formatCode>0.00</c:formatCode>
                <c:ptCount val="151"/>
                <c:pt idx="0">
                  <c:v>-50.996985931317397</c:v>
                </c:pt>
                <c:pt idx="1">
                  <c:v>-50.399954258233436</c:v>
                </c:pt>
                <c:pt idx="2">
                  <c:v>-49.793080100505563</c:v>
                </c:pt>
                <c:pt idx="3">
                  <c:v>-49.176845009904014</c:v>
                </c:pt>
                <c:pt idx="4">
                  <c:v>-48.551710098822554</c:v>
                </c:pt>
                <c:pt idx="5">
                  <c:v>-47.918116565255843</c:v>
                </c:pt>
                <c:pt idx="6">
                  <c:v>-47.276486283257753</c:v>
                </c:pt>
                <c:pt idx="7">
                  <c:v>-46.627222442844271</c:v>
                </c:pt>
                <c:pt idx="8">
                  <c:v>-45.970710225504092</c:v>
                </c:pt>
                <c:pt idx="9">
                  <c:v>-45.307317503492925</c:v>
                </c:pt>
                <c:pt idx="10">
                  <c:v>-44.637395552903627</c:v>
                </c:pt>
                <c:pt idx="11">
                  <c:v>-43.961279772131718</c:v>
                </c:pt>
                <c:pt idx="12">
                  <c:v>-43.27929039879487</c:v>
                </c:pt>
                <c:pt idx="13">
                  <c:v>-42.591733219430523</c:v>
                </c:pt>
                <c:pt idx="14">
                  <c:v>-41.898900267397408</c:v>
                </c:pt>
                <c:pt idx="15">
                  <c:v>-41.201070505360718</c:v>
                </c:pt>
                <c:pt idx="16">
                  <c:v>-40.498510489557447</c:v>
                </c:pt>
                <c:pt idx="17">
                  <c:v>-39.791475013737283</c:v>
                </c:pt>
                <c:pt idx="18">
                  <c:v>-39.080207731263044</c:v>
                </c:pt>
                <c:pt idx="19">
                  <c:v>-38.364941754350639</c:v>
                </c:pt>
                <c:pt idx="20">
                  <c:v>-37.645900229840876</c:v>
                </c:pt>
                <c:pt idx="21">
                  <c:v>-36.923296891235665</c:v>
                </c:pt>
                <c:pt idx="22">
                  <c:v>-36.197336587010795</c:v>
                </c:pt>
                <c:pt idx="23">
                  <c:v>-35.46821578544052</c:v>
                </c:pt>
                <c:pt idx="24">
                  <c:v>-34.736123056351275</c:v>
                </c:pt>
                <c:pt idx="25">
                  <c:v>-34.00123953036028</c:v>
                </c:pt>
                <c:pt idx="26">
                  <c:v>-33.263739336264393</c:v>
                </c:pt>
                <c:pt idx="27">
                  <c:v>-32.523790017325098</c:v>
                </c:pt>
                <c:pt idx="28">
                  <c:v>-31.78155292725269</c:v>
                </c:pt>
                <c:pt idx="29">
                  <c:v>-31.037183606732114</c:v>
                </c:pt>
                <c:pt idx="30">
                  <c:v>-30.290832141356347</c:v>
                </c:pt>
                <c:pt idx="31">
                  <c:v>-29.542643501843074</c:v>
                </c:pt>
                <c:pt idx="32">
                  <c:v>-28.79275786741097</c:v>
                </c:pt>
                <c:pt idx="33">
                  <c:v>-28.041310933184079</c:v>
                </c:pt>
                <c:pt idx="34">
                  <c:v>-27.288434202477802</c:v>
                </c:pt>
                <c:pt idx="35">
                  <c:v>-26.534255264800805</c:v>
                </c:pt>
                <c:pt idx="36">
                  <c:v>-25.778898060383739</c:v>
                </c:pt>
                <c:pt idx="37">
                  <c:v>-25.022483132019289</c:v>
                </c:pt>
                <c:pt idx="38">
                  <c:v>-24.26512786497058</c:v>
                </c:pt>
                <c:pt idx="39">
                  <c:v>-23.506946715674744</c:v>
                </c:pt>
                <c:pt idx="40">
                  <c:v>-22.748051429939323</c:v>
                </c:pt>
                <c:pt idx="41">
                  <c:v>-21.988551251298119</c:v>
                </c:pt>
                <c:pt idx="42">
                  <c:v>-21.228553120163355</c:v>
                </c:pt>
                <c:pt idx="43">
                  <c:v>-20.468161864381074</c:v>
                </c:pt>
                <c:pt idx="44">
                  <c:v>-19.707480381767397</c:v>
                </c:pt>
                <c:pt idx="45">
                  <c:v>-18.946609815174938</c:v>
                </c:pt>
                <c:pt idx="46">
                  <c:v>-18.185649720611266</c:v>
                </c:pt>
                <c:pt idx="47">
                  <c:v>-17.424698228904589</c:v>
                </c:pt>
                <c:pt idx="48">
                  <c:v>-16.663852201386263</c:v>
                </c:pt>
                <c:pt idx="49">
                  <c:v>-15.903207380035624</c:v>
                </c:pt>
                <c:pt idx="50">
                  <c:v>-15.142858532509067</c:v>
                </c:pt>
                <c:pt idx="51">
                  <c:v>-14.38289959245283</c:v>
                </c:pt>
                <c:pt idx="52">
                  <c:v>-13.623423795478274</c:v>
                </c:pt>
                <c:pt idx="53">
                  <c:v>-12.864523811157554</c:v>
                </c:pt>
                <c:pt idx="54">
                  <c:v>-12.106291871378801</c:v>
                </c:pt>
                <c:pt idx="55">
                  <c:v>-11.348819895381354</c:v>
                </c:pt>
                <c:pt idx="56">
                  <c:v>-10.592199611774291</c:v>
                </c:pt>
                <c:pt idx="57">
                  <c:v>-9.8365226778248882</c:v>
                </c:pt>
                <c:pt idx="58">
                  <c:v>-9.0818807962871659</c:v>
                </c:pt>
                <c:pt idx="59">
                  <c:v>-8.3283658300265415</c:v>
                </c:pt>
                <c:pt idx="60">
                  <c:v>-7.5760699146809429</c:v>
                </c:pt>
                <c:pt idx="61">
                  <c:v>-6.8250855695852266</c:v>
                </c:pt>
                <c:pt idx="62">
                  <c:v>-6.0755058071720072</c:v>
                </c:pt>
                <c:pt idx="63">
                  <c:v>-5.3274242410489023</c:v>
                </c:pt>
                <c:pt idx="64">
                  <c:v>-4.5809351929388953</c:v>
                </c:pt>
                <c:pt idx="65">
                  <c:v>-3.8361337986585511</c:v>
                </c:pt>
                <c:pt idx="66">
                  <c:v>-3.0931161132957499</c:v>
                </c:pt>
                <c:pt idx="67">
                  <c:v>-2.351979215736236</c:v>
                </c:pt>
                <c:pt idx="68">
                  <c:v>-1.6128213126762461</c:v>
                </c:pt>
                <c:pt idx="69">
                  <c:v>-0.8757418422456027</c:v>
                </c:pt>
                <c:pt idx="70">
                  <c:v>-0.14084157735280201</c:v>
                </c:pt>
                <c:pt idx="71">
                  <c:v>0.59177727114867196</c:v>
                </c:pt>
                <c:pt idx="72">
                  <c:v>1.3220109513879521</c:v>
                </c:pt>
                <c:pt idx="73">
                  <c:v>2.0497540674261927</c:v>
                </c:pt>
                <c:pt idx="74">
                  <c:v>2.7748994761710435</c:v>
                </c:pt>
                <c:pt idx="75">
                  <c:v>3.4973381842137456</c:v>
                </c:pt>
                <c:pt idx="76">
                  <c:v>4.2169592445628439</c:v>
                </c:pt>
                <c:pt idx="77">
                  <c:v>4.9336496532648511</c:v>
                </c:pt>
                <c:pt idx="78">
                  <c:v>5.64729424592025</c:v>
                </c:pt>
                <c:pt idx="79">
                  <c:v>6.3577755941218044</c:v>
                </c:pt>
                <c:pt idx="80">
                  <c:v>7.064973901862615</c:v>
                </c:pt>
                <c:pt idx="81">
                  <c:v>7.768766901982417</c:v>
                </c:pt>
                <c:pt idx="82">
                  <c:v>8.4690297527441203</c:v>
                </c:pt>
                <c:pt idx="83">
                  <c:v>9.1656349346565662</c:v>
                </c:pt>
                <c:pt idx="84">
                  <c:v>9.858452147686279</c:v>
                </c:pt>
                <c:pt idx="85">
                  <c:v>10.547348209028954</c:v>
                </c:pt>
                <c:pt idx="86">
                  <c:v>11.232186951641495</c:v>
                </c:pt>
                <c:pt idx="87">
                  <c:v>11.912829123767835</c:v>
                </c:pt>
                <c:pt idx="88">
                  <c:v>12.589132289726095</c:v>
                </c:pt>
                <c:pt idx="89">
                  <c:v>13.260950732261193</c:v>
                </c:pt>
                <c:pt idx="90">
                  <c:v>13.928135356806465</c:v>
                </c:pt>
                <c:pt idx="91">
                  <c:v>14.590533598038959</c:v>
                </c:pt>
                <c:pt idx="92">
                  <c:v>15.247989329157519</c:v>
                </c:pt>
                <c:pt idx="93">
                  <c:v>15.90034277435862</c:v>
                </c:pt>
                <c:pt idx="94">
                  <c:v>16.547430425034705</c:v>
                </c:pt>
                <c:pt idx="95">
                  <c:v>17.189084960270492</c:v>
                </c:pt>
                <c:pt idx="96">
                  <c:v>17.82513517226694</c:v>
                </c:pt>
                <c:pt idx="97">
                  <c:v>18.455405897378313</c:v>
                </c:pt>
                <c:pt idx="98">
                  <c:v>19.079717953505593</c:v>
                </c:pt>
                <c:pt idx="99">
                  <c:v>19.697888084649875</c:v>
                </c:pt>
                <c:pt idx="100">
                  <c:v>20.30972891348938</c:v>
                </c:pt>
                <c:pt idx="101">
                  <c:v>20.915048902906662</c:v>
                </c:pt>
                <c:pt idx="102">
                  <c:v>21.513652327454764</c:v>
                </c:pt>
                <c:pt idx="103">
                  <c:v>22.105339255812964</c:v>
                </c:pt>
                <c:pt idx="104">
                  <c:v>22.689905545344757</c:v>
                </c:pt>
                <c:pt idx="105">
                  <c:v>23.267142849929328</c:v>
                </c:pt>
                <c:pt idx="106">
                  <c:v>23.836838642295533</c:v>
                </c:pt>
                <c:pt idx="107">
                  <c:v>24.398776252138916</c:v>
                </c:pt>
                <c:pt idx="108">
                  <c:v>24.952734921350824</c:v>
                </c:pt>
                <c:pt idx="109">
                  <c:v>25.498489877728744</c:v>
                </c:pt>
                <c:pt idx="110">
                  <c:v>26.035812428570026</c:v>
                </c:pt>
                <c:pt idx="111">
                  <c:v>26.564470075573482</c:v>
                </c:pt>
                <c:pt idx="112">
                  <c:v>27.084226652484226</c:v>
                </c:pt>
                <c:pt idx="113">
                  <c:v>27.594842486914033</c:v>
                </c:pt>
                <c:pt idx="114">
                  <c:v>28.096074587750593</c:v>
                </c:pt>
                <c:pt idx="115">
                  <c:v>28.587676859532259</c:v>
                </c:pt>
                <c:pt idx="116">
                  <c:v>29.069400345107134</c:v>
                </c:pt>
                <c:pt idx="117">
                  <c:v>29.540993497816352</c:v>
                </c:pt>
                <c:pt idx="118">
                  <c:v>30.002202484336692</c:v>
                </c:pt>
                <c:pt idx="119">
                  <c:v>30.452771519187046</c:v>
                </c:pt>
                <c:pt idx="120">
                  <c:v>30.892443231743741</c:v>
                </c:pt>
                <c:pt idx="121">
                  <c:v>31.320959066420798</c:v>
                </c:pt>
                <c:pt idx="122">
                  <c:v>31.738059716449847</c:v>
                </c:pt>
                <c:pt idx="123">
                  <c:v>32.143485591442612</c:v>
                </c:pt>
                <c:pt idx="124">
                  <c:v>32.536977318633276</c:v>
                </c:pt>
                <c:pt idx="125">
                  <c:v>32.918276277381409</c:v>
                </c:pt>
                <c:pt idx="126">
                  <c:v>33.287125166168614</c:v>
                </c:pt>
                <c:pt idx="127">
                  <c:v>33.643268600945341</c:v>
                </c:pt>
                <c:pt idx="128">
                  <c:v>33.986453743282141</c:v>
                </c:pt>
                <c:pt idx="129">
                  <c:v>34.316430956355234</c:v>
                </c:pt>
                <c:pt idx="130">
                  <c:v>34.632954486354095</c:v>
                </c:pt>
                <c:pt idx="131">
                  <c:v>34.9357831664462</c:v>
                </c:pt>
                <c:pt idx="132">
                  <c:v>35.22468113997602</c:v>
                </c:pt>
                <c:pt idx="133">
                  <c:v>35.499418599121427</c:v>
                </c:pt>
                <c:pt idx="134">
                  <c:v>35.759772534788098</c:v>
                </c:pt>
                <c:pt idx="135">
                  <c:v>36.005527493102079</c:v>
                </c:pt>
                <c:pt idx="136">
                  <c:v>36.236476333470939</c:v>
                </c:pt>
                <c:pt idx="137">
                  <c:v>36.4524209828365</c:v>
                </c:pt>
                <c:pt idx="138">
                  <c:v>36.653173180445698</c:v>
                </c:pt>
                <c:pt idx="139">
                  <c:v>36.838555207232297</c:v>
                </c:pt>
                <c:pt idx="140">
                  <c:v>37.008400593739218</c:v>
                </c:pt>
                <c:pt idx="141">
                  <c:v>37.162554800427365</c:v>
                </c:pt>
                <c:pt idx="142">
                  <c:v>37.300875864220345</c:v>
                </c:pt>
                <c:pt idx="143">
                  <c:v>37.42323500522938</c:v>
                </c:pt>
                <c:pt idx="144">
                  <c:v>37.529517187793694</c:v>
                </c:pt>
                <c:pt idx="145">
                  <c:v>37.619621630258969</c:v>
                </c:pt>
                <c:pt idx="146">
                  <c:v>37.693462258300293</c:v>
                </c:pt>
                <c:pt idx="147">
                  <c:v>37.750968097071734</c:v>
                </c:pt>
                <c:pt idx="148">
                  <c:v>37.792083598026721</c:v>
                </c:pt>
                <c:pt idx="149">
                  <c:v>37.816768896893876</c:v>
                </c:pt>
                <c:pt idx="150">
                  <c:v>37.82499999176823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EC-4788-B271-5C1CE1E85748}"/>
            </c:ext>
          </c:extLst>
        </c:ser>
        <c:ser>
          <c:idx val="33"/>
          <c:order val="33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TraySol!$Q$40:$Q$190</c:f>
              <c:numCache>
                <c:formatCode>0.00</c:formatCode>
                <c:ptCount val="151"/>
                <c:pt idx="0">
                  <c:v>-114.86986546135728</c:v>
                </c:pt>
                <c:pt idx="1">
                  <c:v>-113.69438560475903</c:v>
                </c:pt>
                <c:pt idx="2">
                  <c:v>-112.55623338450086</c:v>
                </c:pt>
                <c:pt idx="3">
                  <c:v>-111.45320362213174</c:v>
                </c:pt>
                <c:pt idx="4">
                  <c:v>-110.38322142986695</c:v>
                </c:pt>
                <c:pt idx="5">
                  <c:v>-109.34433625604082</c:v>
                </c:pt>
                <c:pt idx="6">
                  <c:v>-108.33471561004707</c:v>
                </c:pt>
                <c:pt idx="7">
                  <c:v>-107.35263864890442</c:v>
                </c:pt>
                <c:pt idx="8">
                  <c:v>-106.39648976296724</c:v>
                </c:pt>
                <c:pt idx="9">
                  <c:v>-105.46475226264212</c:v>
                </c:pt>
                <c:pt idx="10">
                  <c:v>-104.55600223970887</c:v>
                </c:pt>
                <c:pt idx="11">
                  <c:v>-103.66890265463144</c:v>
                </c:pt>
                <c:pt idx="12">
                  <c:v>-102.80219768393988</c:v>
                </c:pt>
                <c:pt idx="13">
                  <c:v>-101.95470734841398</c:v>
                </c:pt>
                <c:pt idx="14">
                  <c:v>-101.12532243261462</c:v>
                </c:pt>
                <c:pt idx="15">
                  <c:v>-100.31299969864267</c:v>
                </c:pt>
                <c:pt idx="16">
                  <c:v>-99.516757391326294</c:v>
                </c:pt>
                <c:pt idx="17">
                  <c:v>-98.735671027928873</c:v>
                </c:pt>
                <c:pt idx="18">
                  <c:v>-97.968869462573707</c:v>
                </c:pt>
                <c:pt idx="19">
                  <c:v>-97.215531213637846</c:v>
                </c:pt>
                <c:pt idx="20">
                  <c:v>-96.47488104114764</c:v>
                </c:pt>
                <c:pt idx="21">
                  <c:v>-95.746186760540212</c:v>
                </c:pt>
                <c:pt idx="22">
                  <c:v>-95.028756278905846</c:v>
                </c:pt>
                <c:pt idx="23">
                  <c:v>-94.32193483988209</c:v>
                </c:pt>
                <c:pt idx="24">
                  <c:v>-93.625102463650578</c:v>
                </c:pt>
                <c:pt idx="25">
                  <c:v>-92.937671568927385</c:v>
                </c:pt>
                <c:pt idx="26">
                  <c:v>-92.259084764381299</c:v>
                </c:pt>
                <c:pt idx="27">
                  <c:v>-91.588812797531816</c:v>
                </c:pt>
                <c:pt idx="28">
                  <c:v>-90.926352649829269</c:v>
                </c:pt>
                <c:pt idx="29">
                  <c:v>-90.271225767292492</c:v>
                </c:pt>
                <c:pt idx="30">
                  <c:v>-89.622976416748969</c:v>
                </c:pt>
                <c:pt idx="31">
                  <c:v>-88.981170158382341</c:v>
                </c:pt>
                <c:pt idx="32">
                  <c:v>-88.345392425931863</c:v>
                </c:pt>
                <c:pt idx="33">
                  <c:v>-87.715247206502724</c:v>
                </c:pt>
                <c:pt idx="34">
                  <c:v>-87.090355812529666</c:v>
                </c:pt>
                <c:pt idx="35">
                  <c:v>-86.470355738989568</c:v>
                </c:pt>
                <c:pt idx="36">
                  <c:v>-85.854899599479353</c:v>
                </c:pt>
                <c:pt idx="37">
                  <c:v>-85.243654135261863</c:v>
                </c:pt>
                <c:pt idx="38">
                  <c:v>-84.636299291838085</c:v>
                </c:pt>
                <c:pt idx="39">
                  <c:v>-84.032527358027437</c:v>
                </c:pt>
                <c:pt idx="40">
                  <c:v>-83.432042162932007</c:v>
                </c:pt>
                <c:pt idx="41">
                  <c:v>-82.834558326524387</c:v>
                </c:pt>
                <c:pt idx="42">
                  <c:v>-82.239800559938104</c:v>
                </c:pt>
                <c:pt idx="43">
                  <c:v>-81.647503011850915</c:v>
                </c:pt>
                <c:pt idx="44">
                  <c:v>-81.057408657640792</c:v>
                </c:pt>
                <c:pt idx="45">
                  <c:v>-80.469268728260758</c:v>
                </c:pt>
                <c:pt idx="46">
                  <c:v>-79.882842176024226</c:v>
                </c:pt>
                <c:pt idx="47">
                  <c:v>-79.297895174721162</c:v>
                </c:pt>
                <c:pt idx="48">
                  <c:v>-78.714200651692693</c:v>
                </c:pt>
                <c:pt idx="49">
                  <c:v>-78.131537849686993</c:v>
                </c:pt>
                <c:pt idx="50">
                  <c:v>-77.549691916496897</c:v>
                </c:pt>
                <c:pt idx="51">
                  <c:v>-76.968453520544116</c:v>
                </c:pt>
                <c:pt idx="52">
                  <c:v>-76.387618490728045</c:v>
                </c:pt>
                <c:pt idx="53">
                  <c:v>-75.806987478996916</c:v>
                </c:pt>
                <c:pt idx="54">
                  <c:v>-75.226365644229773</c:v>
                </c:pt>
                <c:pt idx="55">
                  <c:v>-74.645562356138072</c:v>
                </c:pt>
                <c:pt idx="56">
                  <c:v>-74.064390918007234</c:v>
                </c:pt>
                <c:pt idx="57">
                  <c:v>-73.482668307202459</c:v>
                </c:pt>
                <c:pt idx="58">
                  <c:v>-72.900214932459207</c:v>
                </c:pt>
                <c:pt idx="59">
                  <c:v>-72.316854407067865</c:v>
                </c:pt>
                <c:pt idx="60">
                  <c:v>-71.732413337146653</c:v>
                </c:pt>
                <c:pt idx="61">
                  <c:v>-71.146721124273284</c:v>
                </c:pt>
                <c:pt idx="62">
                  <c:v>-70.559609781819873</c:v>
                </c:pt>
                <c:pt idx="63">
                  <c:v>-69.970913764402567</c:v>
                </c:pt>
                <c:pt idx="64">
                  <c:v>-69.38046980992209</c:v>
                </c:pt>
                <c:pt idx="65">
                  <c:v>-68.788116793730438</c:v>
                </c:pt>
                <c:pt idx="66">
                  <c:v>-68.193695594516214</c:v>
                </c:pt>
                <c:pt idx="67">
                  <c:v>-67.597048971553235</c:v>
                </c:pt>
                <c:pt idx="68">
                  <c:v>-66.998021453007624</c:v>
                </c:pt>
                <c:pt idx="69">
                  <c:v>-66.396459235045896</c:v>
                </c:pt>
                <c:pt idx="70">
                  <c:v>-65.792210091530677</c:v>
                </c:pt>
                <c:pt idx="71">
                  <c:v>-65.185123294133774</c:v>
                </c:pt>
                <c:pt idx="72">
                  <c:v>-64.575049542735314</c:v>
                </c:pt>
                <c:pt idx="73">
                  <c:v>-63.961840906016711</c:v>
                </c:pt>
                <c:pt idx="74">
                  <c:v>-63.345350772189569</c:v>
                </c:pt>
                <c:pt idx="75">
                  <c:v>-62.725433809837817</c:v>
                </c:pt>
                <c:pt idx="76">
                  <c:v>-62.101945938881371</c:v>
                </c:pt>
                <c:pt idx="77">
                  <c:v>-61.474744311699702</c:v>
                </c:pt>
                <c:pt idx="78">
                  <c:v>-60.843687304481833</c:v>
                </c:pt>
                <c:pt idx="79">
                  <c:v>-60.208634518895373</c:v>
                </c:pt>
                <c:pt idx="80">
                  <c:v>-59.569446794190583</c:v>
                </c:pt>
                <c:pt idx="81">
                  <c:v>-58.925986229878234</c:v>
                </c:pt>
                <c:pt idx="82">
                  <c:v>-58.278116219139051</c:v>
                </c:pt>
                <c:pt idx="83">
                  <c:v>-57.625701493139601</c:v>
                </c:pt>
                <c:pt idx="84">
                  <c:v>-56.968608176445123</c:v>
                </c:pt>
                <c:pt idx="85">
                  <c:v>-56.306703853730937</c:v>
                </c:pt>
                <c:pt idx="86">
                  <c:v>-55.639857648003279</c:v>
                </c:pt>
                <c:pt idx="87">
                  <c:v>-54.967940310547071</c:v>
                </c:pt>
                <c:pt idx="88">
                  <c:v>-54.290824322819688</c:v>
                </c:pt>
                <c:pt idx="89">
                  <c:v>-53.608384010508821</c:v>
                </c:pt>
                <c:pt idx="90">
                  <c:v>-52.92049566996748</c:v>
                </c:pt>
                <c:pt idx="91">
                  <c:v>-52.227037707229478</c:v>
                </c:pt>
                <c:pt idx="92">
                  <c:v>-51.527890789793538</c:v>
                </c:pt>
                <c:pt idx="93">
                  <c:v>-50.822938011345904</c:v>
                </c:pt>
                <c:pt idx="94">
                  <c:v>-50.112065069565197</c:v>
                </c:pt>
                <c:pt idx="95">
                  <c:v>-49.395160457122799</c:v>
                </c:pt>
                <c:pt idx="96">
                  <c:v>-48.672115665955133</c:v>
                </c:pt>
                <c:pt idx="97">
                  <c:v>-47.942825404839517</c:v>
                </c:pt>
                <c:pt idx="98">
                  <c:v>-47.207187830255577</c:v>
                </c:pt>
                <c:pt idx="99">
                  <c:v>-46.465104790454376</c:v>
                </c:pt>
                <c:pt idx="100">
                  <c:v>-45.716482082593124</c:v>
                </c:pt>
                <c:pt idx="101">
                  <c:v>-44.961229722717434</c:v>
                </c:pt>
                <c:pt idx="102">
                  <c:v>-44.199262228292064</c:v>
                </c:pt>
                <c:pt idx="103">
                  <c:v>-43.430498912889846</c:v>
                </c:pt>
                <c:pt idx="104">
                  <c:v>-42.654864192548267</c:v>
                </c:pt>
                <c:pt idx="105">
                  <c:v>-41.872287903197325</c:v>
                </c:pt>
                <c:pt idx="106">
                  <c:v>-41.08270562844271</c:v>
                </c:pt>
                <c:pt idx="107">
                  <c:v>-40.286059036866874</c:v>
                </c:pt>
                <c:pt idx="108">
                  <c:v>-39.482296227875871</c:v>
                </c:pt>
                <c:pt idx="109">
                  <c:v>-38.671372084980504</c:v>
                </c:pt>
                <c:pt idx="110">
                  <c:v>-37.853248635254126</c:v>
                </c:pt>
                <c:pt idx="111">
                  <c:v>-37.027895413556443</c:v>
                </c:pt>
                <c:pt idx="112">
                  <c:v>-36.195289829956778</c:v>
                </c:pt>
                <c:pt idx="113">
                  <c:v>-35.355417538628167</c:v>
                </c:pt>
                <c:pt idx="114">
                  <c:v>-34.50827280632393</c:v>
                </c:pt>
                <c:pt idx="115">
                  <c:v>-33.653858878383978</c:v>
                </c:pt>
                <c:pt idx="116">
                  <c:v>-32.792188340060179</c:v>
                </c:pt>
                <c:pt idx="117">
                  <c:v>-31.923283470792565</c:v>
                </c:pt>
                <c:pt idx="118">
                  <c:v>-31.047176588920873</c:v>
                </c:pt>
                <c:pt idx="119">
                  <c:v>-30.163910384174883</c:v>
                </c:pt>
                <c:pt idx="120">
                  <c:v>-29.273538235161276</c:v>
                </c:pt>
                <c:pt idx="121">
                  <c:v>-28.37612450895233</c:v>
                </c:pt>
                <c:pt idx="122">
                  <c:v>-27.471744839787981</c:v>
                </c:pt>
                <c:pt idx="123">
                  <c:v>-26.560486383833311</c:v>
                </c:pt>
                <c:pt idx="124">
                  <c:v>-25.642448046884358</c:v>
                </c:pt>
                <c:pt idx="125">
                  <c:v>-24.717740681899052</c:v>
                </c:pt>
                <c:pt idx="126">
                  <c:v>-23.786487253242122</c:v>
                </c:pt>
                <c:pt idx="127">
                  <c:v>-22.848822964579785</c:v>
                </c:pt>
                <c:pt idx="128">
                  <c:v>-21.904895347443631</c:v>
                </c:pt>
                <c:pt idx="129">
                  <c:v>-20.954864307605071</c:v>
                </c:pt>
                <c:pt idx="130">
                  <c:v>-19.998902126566726</c:v>
                </c:pt>
                <c:pt idx="131">
                  <c:v>-19.037193415676953</c:v>
                </c:pt>
                <c:pt idx="132">
                  <c:v>-18.069935020626488</c:v>
                </c:pt>
                <c:pt idx="133">
                  <c:v>-17.097335874369328</c:v>
                </c:pt>
                <c:pt idx="134">
                  <c:v>-16.119616796843101</c:v>
                </c:pt>
                <c:pt idx="135">
                  <c:v>-15.137010240230827</c:v>
                </c:pt>
                <c:pt idx="136">
                  <c:v>-14.149759978911742</c:v>
                </c:pt>
                <c:pt idx="137">
                  <c:v>-13.158120743689055</c:v>
                </c:pt>
                <c:pt idx="138">
                  <c:v>-12.162357800344591</c:v>
                </c:pt>
                <c:pt idx="139">
                  <c:v>-11.162746473064507</c:v>
                </c:pt>
                <c:pt idx="140">
                  <c:v>-10.159571613785886</c:v>
                </c:pt>
                <c:pt idx="141">
                  <c:v>-9.153127019028803</c:v>
                </c:pt>
                <c:pt idx="142">
                  <c:v>-8.1437147963056979</c:v>
                </c:pt>
                <c:pt idx="143">
                  <c:v>-7.1316446827073863</c:v>
                </c:pt>
                <c:pt idx="144">
                  <c:v>-6.1172333187750887</c:v>
                </c:pt>
                <c:pt idx="145">
                  <c:v>-5.1008034812478664</c:v>
                </c:pt>
                <c:pt idx="146">
                  <c:v>-4.0826832787299825</c:v>
                </c:pt>
                <c:pt idx="147">
                  <c:v>-3.063205314733775</c:v>
                </c:pt>
                <c:pt idx="148">
                  <c:v>-2.0427058229372999</c:v>
                </c:pt>
                <c:pt idx="149">
                  <c:v>-1.0215237798052461</c:v>
                </c:pt>
                <c:pt idx="150">
                  <c:v>-1.0215814641510717E-3</c:v>
                </c:pt>
              </c:numCache>
            </c:numRef>
          </c:xVal>
          <c:yVal>
            <c:numRef>
              <c:f>TraySol!$P$40:$P$190</c:f>
              <c:numCache>
                <c:formatCode>0.00</c:formatCode>
                <c:ptCount val="151"/>
                <c:pt idx="0">
                  <c:v>-59.629505702376548</c:v>
                </c:pt>
                <c:pt idx="1">
                  <c:v>-58.935849935142386</c:v>
                </c:pt>
                <c:pt idx="2">
                  <c:v>-58.2360188608763</c:v>
                </c:pt>
                <c:pt idx="3">
                  <c:v>-57.530477762419792</c:v>
                </c:pt>
                <c:pt idx="4">
                  <c:v>-56.819657908188418</c:v>
                </c:pt>
                <c:pt idx="5">
                  <c:v>-56.103959429432564</c:v>
                </c:pt>
                <c:pt idx="6">
                  <c:v>-55.383753967437315</c:v>
                </c:pt>
                <c:pt idx="7">
                  <c:v>-54.659387103181132</c:v>
                </c:pt>
                <c:pt idx="8">
                  <c:v>-53.931180583142009</c:v>
                </c:pt>
                <c:pt idx="9">
                  <c:v>-53.199434355435557</c:v>
                </c:pt>
                <c:pt idx="10">
                  <c:v>-52.46442843047808</c:v>
                </c:pt>
                <c:pt idx="11">
                  <c:v>-51.72642458003844</c:v>
                </c:pt>
                <c:pt idx="12">
                  <c:v>-50.985667887985556</c:v>
                </c:pt>
                <c:pt idx="13">
                  <c:v>-50.242388165336081</c:v>
                </c:pt>
                <c:pt idx="14">
                  <c:v>-49.496801241421821</c:v>
                </c:pt>
                <c:pt idx="15">
                  <c:v>-48.74911014217389</c:v>
                </c:pt>
                <c:pt idx="16">
                  <c:v>-47.999506165689667</c:v>
                </c:pt>
                <c:pt idx="17">
                  <c:v>-47.248169864437358</c:v>
                </c:pt>
                <c:pt idx="18">
                  <c:v>-46.495271942668722</c:v>
                </c:pt>
                <c:pt idx="19">
                  <c:v>-45.740974076869662</c:v>
                </c:pt>
                <c:pt idx="20">
                  <c:v>-44.985429666383766</c:v>
                </c:pt>
                <c:pt idx="21">
                  <c:v>-44.228784520695029</c:v>
                </c:pt>
                <c:pt idx="22">
                  <c:v>-43.471177489260754</c:v>
                </c:pt>
                <c:pt idx="23">
                  <c:v>-42.71274103923588</c:v>
                </c:pt>
                <c:pt idx="24">
                  <c:v>-41.953601785927418</c:v>
                </c:pt>
                <c:pt idx="25">
                  <c:v>-41.193880980361769</c:v>
                </c:pt>
                <c:pt idx="26">
                  <c:v>-40.43369495792885</c:v>
                </c:pt>
                <c:pt idx="27">
                  <c:v>-39.673155551692474</c:v>
                </c:pt>
                <c:pt idx="28">
                  <c:v>-38.912370473611503</c:v>
                </c:pt>
                <c:pt idx="29">
                  <c:v>-38.151443666609623</c:v>
                </c:pt>
                <c:pt idx="30">
                  <c:v>-37.390475630150405</c:v>
                </c:pt>
                <c:pt idx="31">
                  <c:v>-36.629563721722931</c:v>
                </c:pt>
                <c:pt idx="32">
                  <c:v>-35.868802436415365</c:v>
                </c:pt>
                <c:pt idx="33">
                  <c:v>-35.108283666549085</c:v>
                </c:pt>
                <c:pt idx="34">
                  <c:v>-34.348096943160314</c:v>
                </c:pt>
                <c:pt idx="35">
                  <c:v>-33.58832966094927</c:v>
                </c:pt>
                <c:pt idx="36">
                  <c:v>-32.829067288167096</c:v>
                </c:pt>
                <c:pt idx="37">
                  <c:v>-32.070393562774328</c:v>
                </c:pt>
                <c:pt idx="38">
                  <c:v>-31.312390676082131</c:v>
                </c:pt>
                <c:pt idx="39">
                  <c:v>-30.555139444977669</c:v>
                </c:pt>
                <c:pt idx="40">
                  <c:v>-29.798719473734465</c:v>
                </c:pt>
                <c:pt idx="41">
                  <c:v>-29.043209306318403</c:v>
                </c:pt>
                <c:pt idx="42">
                  <c:v>-28.288686570018896</c:v>
                </c:pt>
                <c:pt idx="43">
                  <c:v>-27.535228111160293</c:v>
                </c:pt>
                <c:pt idx="44">
                  <c:v>-26.78291012358217</c:v>
                </c:pt>
                <c:pt idx="45">
                  <c:v>-26.031808270516393</c:v>
                </c:pt>
                <c:pt idx="46">
                  <c:v>-25.281997800433345</c:v>
                </c:pt>
                <c:pt idx="47">
                  <c:v>-24.533553657380722</c:v>
                </c:pt>
                <c:pt idx="48">
                  <c:v>-23.786550586291412</c:v>
                </c:pt>
                <c:pt idx="49">
                  <c:v>-23.041063233696775</c:v>
                </c:pt>
                <c:pt idx="50">
                  <c:v>-22.297166244243058</c:v>
                </c:pt>
                <c:pt idx="51">
                  <c:v>-21.554934353374108</c:v>
                </c:pt>
                <c:pt idx="52">
                  <c:v>-20.814442476512085</c:v>
                </c:pt>
                <c:pt idx="53">
                  <c:v>-20.075765795038791</c:v>
                </c:pt>
                <c:pt idx="54">
                  <c:v>-19.338979839352987</c:v>
                </c:pt>
                <c:pt idx="55">
                  <c:v>-18.604160569254645</c:v>
                </c:pt>
                <c:pt idx="56">
                  <c:v>-17.871384451884524</c:v>
                </c:pt>
                <c:pt idx="57">
                  <c:v>-17.140728537425289</c:v>
                </c:pt>
                <c:pt idx="58">
                  <c:v>-16.412270532751563</c:v>
                </c:pt>
                <c:pt idx="59">
                  <c:v>-15.686088873196809</c:v>
                </c:pt>
                <c:pt idx="60">
                  <c:v>-14.962262792588504</c:v>
                </c:pt>
                <c:pt idx="61">
                  <c:v>-14.240872391685485</c:v>
                </c:pt>
                <c:pt idx="62">
                  <c:v>-13.521998705136923</c:v>
                </c:pt>
                <c:pt idx="63">
                  <c:v>-12.805723767066226</c:v>
                </c:pt>
                <c:pt idx="64">
                  <c:v>-12.092130675370186</c:v>
                </c:pt>
                <c:pt idx="65">
                  <c:v>-11.381303654808576</c:v>
                </c:pt>
                <c:pt idx="66">
                  <c:v>-10.673328118947495</c:v>
                </c:pt>
                <c:pt idx="67">
                  <c:v>-9.9682907310052542</c:v>
                </c:pt>
                <c:pt idx="68">
                  <c:v>-9.2662794636380852</c:v>
                </c:pt>
                <c:pt idx="69">
                  <c:v>-8.5673836576896036</c:v>
                </c:pt>
                <c:pt idx="70">
                  <c:v>-7.8716940799156276</c:v>
                </c:pt>
                <c:pt idx="71">
                  <c:v>-7.179302979683797</c:v>
                </c:pt>
                <c:pt idx="72">
                  <c:v>-6.4903041446345497</c:v>
                </c:pt>
                <c:pt idx="73">
                  <c:v>-5.8047929552779323</c:v>
                </c:pt>
                <c:pt idx="74">
                  <c:v>-5.1228664384874918</c:v>
                </c:pt>
                <c:pt idx="75">
                  <c:v>-4.444623319840403</c:v>
                </c:pt>
                <c:pt idx="76">
                  <c:v>-3.7701640747393554</c:v>
                </c:pt>
                <c:pt idx="77">
                  <c:v>-3.0995909782386946</c:v>
                </c:pt>
                <c:pt idx="78">
                  <c:v>-2.4330081534839962</c:v>
                </c:pt>
                <c:pt idx="79">
                  <c:v>-1.7705216186599841</c:v>
                </c:pt>
                <c:pt idx="80">
                  <c:v>-1.1122393323278743</c:v>
                </c:pt>
                <c:pt idx="81">
                  <c:v>-0.45827123701879202</c:v>
                </c:pt>
                <c:pt idx="82">
                  <c:v>0.19127069906508609</c:v>
                </c:pt>
                <c:pt idx="83">
                  <c:v>0.83627244240523169</c:v>
                </c:pt>
                <c:pt idx="84">
                  <c:v>1.4766178567556807</c:v>
                </c:pt>
                <c:pt idx="85">
                  <c:v>2.1121886681613375</c:v>
                </c:pt>
                <c:pt idx="86">
                  <c:v>2.7428644326159599</c:v>
                </c:pt>
                <c:pt idx="87">
                  <c:v>3.3685225065867854</c:v>
                </c:pt>
                <c:pt idx="88">
                  <c:v>3.989038020649275</c:v>
                </c:pt>
                <c:pt idx="89">
                  <c:v>4.6042838564919464</c:v>
                </c:pt>
                <c:pt idx="90">
                  <c:v>5.2141306275678545</c:v>
                </c:pt>
                <c:pt idx="91">
                  <c:v>5.8184466636858474</c:v>
                </c:pt>
                <c:pt idx="92">
                  <c:v>6.4170979998515492</c:v>
                </c:pt>
                <c:pt idx="93">
                  <c:v>7.0099483696835563</c:v>
                </c:pt>
                <c:pt idx="94">
                  <c:v>7.5968592037467317</c:v>
                </c:pt>
                <c:pt idx="95">
                  <c:v>8.1776896331593036</c:v>
                </c:pt>
                <c:pt idx="96">
                  <c:v>8.7522964988450838</c:v>
                </c:pt>
                <c:pt idx="97">
                  <c:v>9.3205343668156218</c:v>
                </c:pt>
                <c:pt idx="98">
                  <c:v>9.8822555498793463</c:v>
                </c:pt>
                <c:pt idx="99">
                  <c:v>10.437310136186113</c:v>
                </c:pt>
                <c:pt idx="100">
                  <c:v>10.985546025023979</c:v>
                </c:pt>
                <c:pt idx="101">
                  <c:v>11.526808970293615</c:v>
                </c:pt>
                <c:pt idx="102">
                  <c:v>12.060942632089777</c:v>
                </c:pt>
                <c:pt idx="103">
                  <c:v>12.587788636822182</c:v>
                </c:pt>
                <c:pt idx="104">
                  <c:v>13.107186646308477</c:v>
                </c:pt>
                <c:pt idx="105">
                  <c:v>13.618974436266711</c:v>
                </c:pt>
                <c:pt idx="106">
                  <c:v>14.122987984629759</c:v>
                </c:pt>
                <c:pt idx="107">
                  <c:v>14.619061570090977</c:v>
                </c:pt>
                <c:pt idx="108">
                  <c:v>15.107027881276025</c:v>
                </c:pt>
                <c:pt idx="109">
                  <c:v>15.586718136915522</c:v>
                </c:pt>
                <c:pt idx="110">
                  <c:v>16.057962217367219</c:v>
                </c:pt>
                <c:pt idx="111">
                  <c:v>16.520588807806803</c:v>
                </c:pt>
                <c:pt idx="112">
                  <c:v>16.974425553368818</c:v>
                </c:pt>
                <c:pt idx="113">
                  <c:v>17.419299226477975</c:v>
                </c:pt>
                <c:pt idx="114">
                  <c:v>17.855035906561582</c:v>
                </c:pt>
                <c:pt idx="115">
                  <c:v>18.281461172279094</c:v>
                </c:pt>
                <c:pt idx="116">
                  <c:v>18.69840030634299</c:v>
                </c:pt>
                <c:pt idx="117">
                  <c:v>19.105678512936919</c:v>
                </c:pt>
                <c:pt idx="118">
                  <c:v>19.503121147661915</c:v>
                </c:pt>
                <c:pt idx="119">
                  <c:v>19.890553959860227</c:v>
                </c:pt>
                <c:pt idx="120">
                  <c:v>20.267803347078484</c:v>
                </c:pt>
                <c:pt idx="121">
                  <c:v>20.634696621338165</c:v>
                </c:pt>
                <c:pt idx="122">
                  <c:v>20.991062286782707</c:v>
                </c:pt>
                <c:pt idx="123">
                  <c:v>21.3367303281658</c:v>
                </c:pt>
                <c:pt idx="124">
                  <c:v>21.671532509538594</c:v>
                </c:pt>
                <c:pt idx="125">
                  <c:v>21.995302682381151</c:v>
                </c:pt>
                <c:pt idx="126">
                  <c:v>22.307877102310755</c:v>
                </c:pt>
                <c:pt idx="127">
                  <c:v>22.609094753385008</c:v>
                </c:pt>
                <c:pt idx="128">
                  <c:v>22.898797678903492</c:v>
                </c:pt>
                <c:pt idx="129">
                  <c:v>23.176831317499548</c:v>
                </c:pt>
                <c:pt idx="130">
                  <c:v>23.44304484320368</c:v>
                </c:pt>
                <c:pt idx="131">
                  <c:v>23.697291508057063</c:v>
                </c:pt>
                <c:pt idx="132">
                  <c:v>23.939428985754262</c:v>
                </c:pt>
                <c:pt idx="133">
                  <c:v>24.169319714705679</c:v>
                </c:pt>
                <c:pt idx="134">
                  <c:v>24.386831238830112</c:v>
                </c:pt>
                <c:pt idx="135">
                  <c:v>24.591836544320088</c:v>
                </c:pt>
                <c:pt idx="136">
                  <c:v>24.784214390567854</c:v>
                </c:pt>
                <c:pt idx="137">
                  <c:v>24.963849633399988</c:v>
                </c:pt>
                <c:pt idx="138">
                  <c:v>25.130633538745585</c:v>
                </c:pt>
                <c:pt idx="139">
                  <c:v>25.284464084856637</c:v>
                </c:pt>
                <c:pt idx="140">
                  <c:v>25.425246251211618</c:v>
                </c:pt>
                <c:pt idx="141">
                  <c:v>25.552892292265781</c:v>
                </c:pt>
                <c:pt idx="142">
                  <c:v>25.667321994262224</c:v>
                </c:pt>
                <c:pt idx="143">
                  <c:v>25.768462913390351</c:v>
                </c:pt>
                <c:pt idx="144">
                  <c:v>25.856250593668761</c:v>
                </c:pt>
                <c:pt idx="145">
                  <c:v>25.930628763040346</c:v>
                </c:pt>
                <c:pt idx="146">
                  <c:v>25.991549506296309</c:v>
                </c:pt>
                <c:pt idx="147">
                  <c:v>26.038973413591947</c:v>
                </c:pt>
                <c:pt idx="148">
                  <c:v>26.07286970347846</c:v>
                </c:pt>
                <c:pt idx="149">
                  <c:v>26.093216319550955</c:v>
                </c:pt>
                <c:pt idx="150">
                  <c:v>26.099999993215945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EC-4788-B271-5C1CE1E85748}"/>
            </c:ext>
          </c:extLst>
        </c:ser>
        <c:ser>
          <c:idx val="34"/>
          <c:order val="34"/>
          <c:tx>
            <c:strRef>
              <c:f>TraySol!$Y$9</c:f>
              <c:strCache>
                <c:ptCount val="1"/>
                <c:pt idx="0">
                  <c:v>w = -10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TraySol!$V$40:$V$44</c:f>
              <c:numCache>
                <c:formatCode>0.00</c:formatCode>
                <c:ptCount val="5"/>
                <c:pt idx="0">
                  <c:v>-150.72646176483875</c:v>
                </c:pt>
                <c:pt idx="1">
                  <c:v>-145.21470100381231</c:v>
                </c:pt>
                <c:pt idx="2">
                  <c:v>-138.33425314424704</c:v>
                </c:pt>
                <c:pt idx="3">
                  <c:v>-128.93318421989724</c:v>
                </c:pt>
                <c:pt idx="4">
                  <c:v>-114.86986546135728</c:v>
                </c:pt>
              </c:numCache>
            </c:numRef>
          </c:xVal>
          <c:yVal>
            <c:numRef>
              <c:f>TraySol!$Y$40:$Y$44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EC-4788-B271-5C1CE1E85748}"/>
            </c:ext>
          </c:extLst>
        </c:ser>
        <c:ser>
          <c:idx val="35"/>
          <c:order val="35"/>
          <c:tx>
            <c:strRef>
              <c:f>TraySol!$AB$9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TraySol!$V$85:$V$89</c:f>
              <c:numCache>
                <c:formatCode>0.00</c:formatCode>
                <c:ptCount val="5"/>
                <c:pt idx="0">
                  <c:v>-117.27456619016218</c:v>
                </c:pt>
                <c:pt idx="1">
                  <c:v>-108.64175667586379</c:v>
                </c:pt>
                <c:pt idx="2">
                  <c:v>-99.861811873146223</c:v>
                </c:pt>
                <c:pt idx="3">
                  <c:v>-90.59205652817846</c:v>
                </c:pt>
                <c:pt idx="4">
                  <c:v>-80.469268728260758</c:v>
                </c:pt>
              </c:numCache>
            </c:numRef>
          </c:xVal>
          <c:yVal>
            <c:numRef>
              <c:f>TraySol!$AB$85:$AB$89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5EC-4788-B271-5C1CE1E85748}"/>
            </c:ext>
          </c:extLst>
        </c:ser>
        <c:ser>
          <c:idx val="36"/>
          <c:order val="36"/>
          <c:tx>
            <c:strRef>
              <c:f>TraySol!$AC$9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TraySol!$V$100:$V$104</c:f>
              <c:numCache>
                <c:formatCode>0.00</c:formatCode>
                <c:ptCount val="5"/>
                <c:pt idx="0">
                  <c:v>-108.26758666285335</c:v>
                </c:pt>
                <c:pt idx="1">
                  <c:v>-98.974940093683216</c:v>
                </c:pt>
                <c:pt idx="2">
                  <c:v>-90</c:v>
                </c:pt>
                <c:pt idx="3">
                  <c:v>-81.02505990631677</c:v>
                </c:pt>
                <c:pt idx="4">
                  <c:v>-71.732413337146653</c:v>
                </c:pt>
              </c:numCache>
            </c:numRef>
          </c:xVal>
          <c:yVal>
            <c:numRef>
              <c:f>TraySol!$AC$100:$AC$104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5EC-4788-B271-5C1CE1E85748}"/>
            </c:ext>
          </c:extLst>
        </c:ser>
        <c:ser>
          <c:idx val="37"/>
          <c:order val="37"/>
          <c:tx>
            <c:strRef>
              <c:f>TraySol!$AD$9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TraySol!$V$115:$V$119</c:f>
              <c:numCache>
                <c:formatCode>0.00</c:formatCode>
                <c:ptCount val="5"/>
                <c:pt idx="0">
                  <c:v>-99.530731271739242</c:v>
                </c:pt>
                <c:pt idx="1">
                  <c:v>-89.407943471821554</c:v>
                </c:pt>
                <c:pt idx="2">
                  <c:v>-80.138188126853791</c:v>
                </c:pt>
                <c:pt idx="3">
                  <c:v>-71.358243324136211</c:v>
                </c:pt>
                <c:pt idx="4">
                  <c:v>-62.725433809837817</c:v>
                </c:pt>
              </c:numCache>
            </c:numRef>
          </c:xVal>
          <c:yVal>
            <c:numRef>
              <c:f>TraySol!$AD$115:$AD$119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5EC-4788-B271-5C1CE1E85748}"/>
            </c:ext>
          </c:extLst>
        </c:ser>
        <c:ser>
          <c:idx val="38"/>
          <c:order val="38"/>
          <c:tx>
            <c:strRef>
              <c:f>TraySol!$AE$9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TraySol!$V$130:$V$134</c:f>
              <c:numCache>
                <c:formatCode>0.00</c:formatCode>
                <c:ptCount val="5"/>
                <c:pt idx="0">
                  <c:v>-90.377023583250988</c:v>
                </c:pt>
                <c:pt idx="1">
                  <c:v>-79.120046463905013</c:v>
                </c:pt>
                <c:pt idx="2">
                  <c:v>-69.465268890732489</c:v>
                </c:pt>
                <c:pt idx="3">
                  <c:v>-60.884612707352176</c:v>
                </c:pt>
                <c:pt idx="4">
                  <c:v>-52.92049566996748</c:v>
                </c:pt>
              </c:numCache>
            </c:numRef>
          </c:xVal>
          <c:yVal>
            <c:numRef>
              <c:f>TraySol!$AE$130:$AE$134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5EC-4788-B271-5C1CE1E85748}"/>
            </c:ext>
          </c:extLst>
        </c:ser>
        <c:ser>
          <c:idx val="39"/>
          <c:order val="39"/>
          <c:tx>
            <c:strRef>
              <c:f>TraySol!$AF$9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TraySol!$V$145:$V$149</c:f>
              <c:numCache>
                <c:formatCode>0.00</c:formatCode>
                <c:ptCount val="5"/>
                <c:pt idx="0">
                  <c:v>-79.687000301357344</c:v>
                </c:pt>
                <c:pt idx="1">
                  <c:v>-66.953700716581693</c:v>
                </c:pt>
                <c:pt idx="2">
                  <c:v>-57.025129046143419</c:v>
                </c:pt>
                <c:pt idx="3">
                  <c:v>-48.907027646930629</c:v>
                </c:pt>
                <c:pt idx="4">
                  <c:v>-41.872287903197325</c:v>
                </c:pt>
              </c:numCache>
            </c:numRef>
          </c:xVal>
          <c:yVal>
            <c:numRef>
              <c:f>TraySol!$AF$145:$AF$149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5EC-4788-B271-5C1CE1E85748}"/>
            </c:ext>
          </c:extLst>
        </c:ser>
        <c:ser>
          <c:idx val="40"/>
          <c:order val="40"/>
          <c:tx>
            <c:strRef>
              <c:f>TraySol!$AG$9</c:f>
              <c:strCache>
                <c:ptCount val="1"/>
                <c:pt idx="0">
                  <c:v>w = -2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TraySol!$V$160:$V$164</c:f>
              <c:numCache>
                <c:formatCode>0.00</c:formatCode>
                <c:ptCount val="5"/>
                <c:pt idx="0">
                  <c:v>-65.13013453864275</c:v>
                </c:pt>
                <c:pt idx="1">
                  <c:v>-51.066815780102715</c:v>
                </c:pt>
                <c:pt idx="2">
                  <c:v>-41.665746855752879</c:v>
                </c:pt>
                <c:pt idx="3">
                  <c:v>-34.785298996187692</c:v>
                </c:pt>
                <c:pt idx="4">
                  <c:v>-29.273538235161276</c:v>
                </c:pt>
              </c:numCache>
            </c:numRef>
          </c:xVal>
          <c:yVal>
            <c:numRef>
              <c:f>TraySol!$AG$160:$AG$164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5EC-4788-B271-5C1CE1E85748}"/>
            </c:ext>
          </c:extLst>
        </c:ser>
        <c:ser>
          <c:idx val="41"/>
          <c:order val="41"/>
          <c:tx>
            <c:strRef>
              <c:f>TraySol!$AH$9</c:f>
              <c:strCache>
                <c:ptCount val="1"/>
                <c:pt idx="0">
                  <c:v>w = -1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TraySol!$V$175:$V$179</c:f>
              <c:numCache>
                <c:formatCode>0.00</c:formatCode>
                <c:ptCount val="5"/>
                <c:pt idx="0">
                  <c:v>-41.109884994402513</c:v>
                </c:pt>
                <c:pt idx="1">
                  <c:v>-28.90561494195439</c:v>
                </c:pt>
                <c:pt idx="2">
                  <c:v>-22.440724015068746</c:v>
                </c:pt>
                <c:pt idx="3">
                  <c:v>-18.256078601092888</c:v>
                </c:pt>
                <c:pt idx="4">
                  <c:v>-15.137010240230827</c:v>
                </c:pt>
              </c:numCache>
            </c:numRef>
          </c:xVal>
          <c:yVal>
            <c:numRef>
              <c:f>TraySol!$AH$175:$AH$179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5EC-4788-B271-5C1CE1E85748}"/>
            </c:ext>
          </c:extLst>
        </c:ser>
        <c:ser>
          <c:idx val="42"/>
          <c:order val="42"/>
          <c:tx>
            <c:strRef>
              <c:f>TraySol!$AI$9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TraySol!$V$191:$V$195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TraySol!$AI$191:$AI$195</c:f>
              <c:numCache>
                <c:formatCode>0.00</c:formatCode>
                <c:ptCount val="5"/>
                <c:pt idx="0">
                  <c:v>72.999999979162595</c:v>
                </c:pt>
                <c:pt idx="1">
                  <c:v>61.274999986470881</c:v>
                </c:pt>
                <c:pt idx="2">
                  <c:v>49.549999989764338</c:v>
                </c:pt>
                <c:pt idx="3">
                  <c:v>37.82499999176823</c:v>
                </c:pt>
                <c:pt idx="4">
                  <c:v>26.099999993215945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5EC-4788-B271-5C1CE1E85748}"/>
            </c:ext>
          </c:extLst>
        </c:ser>
        <c:ser>
          <c:idx val="43"/>
          <c:order val="43"/>
          <c:tx>
            <c:strRef>
              <c:f>TraySol!$AJ$9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TraySol!$V$206:$V$210</c:f>
              <c:numCache>
                <c:formatCode>0.00</c:formatCode>
                <c:ptCount val="5"/>
                <c:pt idx="0">
                  <c:v>41.109884994402513</c:v>
                </c:pt>
                <c:pt idx="1">
                  <c:v>28.90561494195439</c:v>
                </c:pt>
                <c:pt idx="2">
                  <c:v>22.440724015068746</c:v>
                </c:pt>
                <c:pt idx="3">
                  <c:v>18.256078601092888</c:v>
                </c:pt>
                <c:pt idx="4">
                  <c:v>15.137010240230827</c:v>
                </c:pt>
              </c:numCache>
            </c:numRef>
          </c:xVal>
          <c:yVal>
            <c:numRef>
              <c:f>TraySol!$AJ$206:$AJ$210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5EC-4788-B271-5C1CE1E85748}"/>
            </c:ext>
          </c:extLst>
        </c:ser>
        <c:ser>
          <c:idx val="44"/>
          <c:order val="44"/>
          <c:tx>
            <c:strRef>
              <c:f>TraySol!$AK$9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TraySol!$V$221:$V$225</c:f>
              <c:numCache>
                <c:formatCode>0.00</c:formatCode>
                <c:ptCount val="5"/>
                <c:pt idx="0">
                  <c:v>65.13013453864275</c:v>
                </c:pt>
                <c:pt idx="1">
                  <c:v>51.066815780102715</c:v>
                </c:pt>
                <c:pt idx="2">
                  <c:v>41.665746855752879</c:v>
                </c:pt>
                <c:pt idx="3">
                  <c:v>34.785298996187692</c:v>
                </c:pt>
                <c:pt idx="4">
                  <c:v>29.273538235161276</c:v>
                </c:pt>
              </c:numCache>
            </c:numRef>
          </c:xVal>
          <c:yVal>
            <c:numRef>
              <c:f>TraySol!$AK$221:$AK$225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5EC-4788-B271-5C1CE1E85748}"/>
            </c:ext>
          </c:extLst>
        </c:ser>
        <c:ser>
          <c:idx val="45"/>
          <c:order val="45"/>
          <c:tx>
            <c:strRef>
              <c:f>TraySol!$AL$9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TraySol!$V$236:$V$240</c:f>
              <c:numCache>
                <c:formatCode>0.00</c:formatCode>
                <c:ptCount val="5"/>
                <c:pt idx="0">
                  <c:v>79.687000301357344</c:v>
                </c:pt>
                <c:pt idx="1">
                  <c:v>66.953700716581693</c:v>
                </c:pt>
                <c:pt idx="2">
                  <c:v>57.025129046143419</c:v>
                </c:pt>
                <c:pt idx="3">
                  <c:v>48.907027646930629</c:v>
                </c:pt>
                <c:pt idx="4">
                  <c:v>41.872287903197325</c:v>
                </c:pt>
              </c:numCache>
            </c:numRef>
          </c:xVal>
          <c:yVal>
            <c:numRef>
              <c:f>TraySol!$AL$236:$AL$240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A5EC-4788-B271-5C1CE1E85748}"/>
            </c:ext>
          </c:extLst>
        </c:ser>
        <c:ser>
          <c:idx val="46"/>
          <c:order val="46"/>
          <c:tx>
            <c:strRef>
              <c:f>TraySol!$AM$9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TraySol!$V$251:$V$255</c:f>
              <c:numCache>
                <c:formatCode>0.00</c:formatCode>
                <c:ptCount val="5"/>
                <c:pt idx="0">
                  <c:v>90.377023583250988</c:v>
                </c:pt>
                <c:pt idx="1">
                  <c:v>79.120046463905013</c:v>
                </c:pt>
                <c:pt idx="2">
                  <c:v>69.465268890732489</c:v>
                </c:pt>
                <c:pt idx="3">
                  <c:v>60.884612707352176</c:v>
                </c:pt>
                <c:pt idx="4">
                  <c:v>52.92049566996748</c:v>
                </c:pt>
              </c:numCache>
            </c:numRef>
          </c:xVal>
          <c:yVal>
            <c:numRef>
              <c:f>TraySol!$AM$251:$AM$255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5EC-4788-B271-5C1CE1E85748}"/>
            </c:ext>
          </c:extLst>
        </c:ser>
        <c:ser>
          <c:idx val="47"/>
          <c:order val="47"/>
          <c:tx>
            <c:strRef>
              <c:f>TraySol!$AN$9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TraySol!$V$266:$V$270</c:f>
              <c:numCache>
                <c:formatCode>0.00</c:formatCode>
                <c:ptCount val="5"/>
                <c:pt idx="0">
                  <c:v>99.530731271739242</c:v>
                </c:pt>
                <c:pt idx="1">
                  <c:v>89.407943471821554</c:v>
                </c:pt>
                <c:pt idx="2">
                  <c:v>80.138188126853791</c:v>
                </c:pt>
                <c:pt idx="3">
                  <c:v>71.358243324136211</c:v>
                </c:pt>
                <c:pt idx="4">
                  <c:v>62.725433809837817</c:v>
                </c:pt>
              </c:numCache>
            </c:numRef>
          </c:xVal>
          <c:yVal>
            <c:numRef>
              <c:f>TraySol!$AN$266:$AN$270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5EC-4788-B271-5C1CE1E85748}"/>
            </c:ext>
          </c:extLst>
        </c:ser>
        <c:ser>
          <c:idx val="48"/>
          <c:order val="48"/>
          <c:tx>
            <c:strRef>
              <c:f>TraySol!$AO$9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TraySol!$V$281:$V$285</c:f>
              <c:numCache>
                <c:formatCode>0.00</c:formatCode>
                <c:ptCount val="5"/>
                <c:pt idx="0">
                  <c:v>108.26758666285335</c:v>
                </c:pt>
                <c:pt idx="1">
                  <c:v>98.974940093683216</c:v>
                </c:pt>
                <c:pt idx="2">
                  <c:v>90</c:v>
                </c:pt>
                <c:pt idx="3">
                  <c:v>81.02505990631677</c:v>
                </c:pt>
                <c:pt idx="4">
                  <c:v>71.732413337146653</c:v>
                </c:pt>
              </c:numCache>
            </c:numRef>
          </c:xVal>
          <c:yVal>
            <c:numRef>
              <c:f>TraySol!$AO$281:$AO$285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5EC-4788-B271-5C1CE1E85748}"/>
            </c:ext>
          </c:extLst>
        </c:ser>
        <c:ser>
          <c:idx val="49"/>
          <c:order val="49"/>
          <c:tx>
            <c:strRef>
              <c:f>TraySol!$AP$9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TraySol!$V$296:$V$300</c:f>
              <c:numCache>
                <c:formatCode>0.00</c:formatCode>
                <c:ptCount val="5"/>
                <c:pt idx="0">
                  <c:v>117.27456619016218</c:v>
                </c:pt>
                <c:pt idx="1">
                  <c:v>108.64175667586379</c:v>
                </c:pt>
                <c:pt idx="2">
                  <c:v>99.861811873146223</c:v>
                </c:pt>
                <c:pt idx="3">
                  <c:v>90.59205652817846</c:v>
                </c:pt>
                <c:pt idx="4">
                  <c:v>80.469268728260758</c:v>
                </c:pt>
              </c:numCache>
            </c:numRef>
          </c:xVal>
          <c:yVal>
            <c:numRef>
              <c:f>TraySol!$AP$296:$AP$300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5EC-4788-B271-5C1CE1E85748}"/>
            </c:ext>
          </c:extLst>
        </c:ser>
        <c:ser>
          <c:idx val="50"/>
          <c:order val="50"/>
          <c:tx>
            <c:strRef>
              <c:f>TraySol!$AQ$9</c:f>
              <c:strCache>
                <c:ptCount val="1"/>
                <c:pt idx="0">
                  <c:v>w = 8</c:v>
                </c:pt>
              </c:strCache>
            </c:strRef>
          </c:tx>
          <c:marker>
            <c:symbol val="none"/>
          </c:marker>
          <c:xVal>
            <c:numRef>
              <c:f>TraySol!$V$311:$V$315</c:f>
              <c:numCache>
                <c:formatCode>0.00</c:formatCode>
                <c:ptCount val="5"/>
                <c:pt idx="0">
                  <c:v>127.07950433003251</c:v>
                </c:pt>
                <c:pt idx="1">
                  <c:v>119.1153872926478</c:v>
                </c:pt>
                <c:pt idx="2">
                  <c:v>110.5347311092675</c:v>
                </c:pt>
                <c:pt idx="3">
                  <c:v>100.87995353609496</c:v>
                </c:pt>
                <c:pt idx="4">
                  <c:v>89.622976416748969</c:v>
                </c:pt>
              </c:numCache>
            </c:numRef>
          </c:xVal>
          <c:yVal>
            <c:numRef>
              <c:f>TraySol!$AQ$311:$AQ$315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5EC-4788-B271-5C1CE1E85748}"/>
            </c:ext>
          </c:extLst>
        </c:ser>
        <c:ser>
          <c:idx val="51"/>
          <c:order val="51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TraySol!$T$191:$T$311</c:f>
              <c:numCache>
                <c:formatCode>0.00</c:formatCode>
                <c:ptCount val="121"/>
                <c:pt idx="0">
                  <c:v>1.151289623710297E-3</c:v>
                </c:pt>
                <c:pt idx="1">
                  <c:v>1.1512068071264505</c:v>
                </c:pt>
                <c:pt idx="2">
                  <c:v>2.301919503453425</c:v>
                </c:pt>
                <c:pt idx="3">
                  <c:v>3.4516456620721296</c:v>
                </c:pt>
                <c:pt idx="4">
                  <c:v>4.5998962102581649</c:v>
                </c:pt>
                <c:pt idx="5">
                  <c:v>5.7461870727650073</c:v>
                </c:pt>
                <c:pt idx="6">
                  <c:v>6.8900407751315154</c:v>
                </c:pt>
                <c:pt idx="7">
                  <c:v>8.0309879946157121</c:v>
                </c:pt>
                <c:pt idx="8">
                  <c:v>9.1685690471407497</c:v>
                </c:pt>
                <c:pt idx="9">
                  <c:v>10.30233529957262</c:v>
                </c:pt>
                <c:pt idx="10">
                  <c:v>11.431850497722815</c:v>
                </c:pt>
                <c:pt idx="11">
                  <c:v>12.556692001653323</c:v>
                </c:pt>
                <c:pt idx="12">
                  <c:v>13.676451921132312</c:v>
                </c:pt>
                <c:pt idx="13">
                  <c:v>14.79073814541804</c:v>
                </c:pt>
                <c:pt idx="14">
                  <c:v>15.899175262913031</c:v>
                </c:pt>
                <c:pt idx="15">
                  <c:v>17.001405367602221</c:v>
                </c:pt>
                <c:pt idx="16">
                  <c:v>18.097088750528407</c:v>
                </c:pt>
                <c:pt idx="17">
                  <c:v>19.185904475875457</c:v>
                </c:pt>
                <c:pt idx="18">
                  <c:v>20.267550842458853</c:v>
                </c:pt>
                <c:pt idx="19">
                  <c:v>21.341745732593445</c:v>
                </c:pt>
                <c:pt idx="20">
                  <c:v>22.408226851355522</c:v>
                </c:pt>
                <c:pt idx="21">
                  <c:v>23.466751860221198</c:v>
                </c:pt>
                <c:pt idx="22">
                  <c:v>24.51709840988493</c:v>
                </c:pt>
                <c:pt idx="23">
                  <c:v>25.559064077779997</c:v>
                </c:pt>
                <c:pt idx="24">
                  <c:v>26.592466216404016</c:v>
                </c:pt>
                <c:pt idx="25">
                  <c:v>27.61714171901388</c:v>
                </c:pt>
                <c:pt idx="26">
                  <c:v>28.632946709594595</c:v>
                </c:pt>
                <c:pt idx="27">
                  <c:v>29.639756164229698</c:v>
                </c:pt>
                <c:pt idx="28">
                  <c:v>30.637463471114327</c:v>
                </c:pt>
                <c:pt idx="29">
                  <c:v>31.62597993646866</c:v>
                </c:pt>
                <c:pt idx="30">
                  <c:v>32.605234243532813</c:v>
                </c:pt>
                <c:pt idx="31">
                  <c:v>33.575171871668715</c:v>
                </c:pt>
                <c:pt idx="32">
                  <c:v>34.535754482369249</c:v>
                </c:pt>
                <c:pt idx="33">
                  <c:v>35.486959278693035</c:v>
                </c:pt>
                <c:pt idx="34">
                  <c:v>36.428778344310466</c:v>
                </c:pt>
                <c:pt idx="35">
                  <c:v>37.361217967978625</c:v>
                </c:pt>
                <c:pt idx="36">
                  <c:v>38.284297958867086</c:v>
                </c:pt>
                <c:pt idx="37">
                  <c:v>39.198050957738701</c:v>
                </c:pt>
                <c:pt idx="38">
                  <c:v>40.102521748565636</c:v>
                </c:pt>
                <c:pt idx="39">
                  <c:v>40.997766574729141</c:v>
                </c:pt>
                <c:pt idx="40">
                  <c:v>41.883852463524327</c:v>
                </c:pt>
                <c:pt idx="41">
                  <c:v>42.760856562273759</c:v>
                </c:pt>
                <c:pt idx="42">
                  <c:v>43.628865488945046</c:v>
                </c:pt>
                <c:pt idx="43">
                  <c:v>44.487974699780693</c:v>
                </c:pt>
                <c:pt idx="44">
                  <c:v>45.338287876076244</c:v>
                </c:pt>
                <c:pt idx="45">
                  <c:v>46.179916331896571</c:v>
                </c:pt>
                <c:pt idx="46">
                  <c:v>47.012978444194211</c:v>
                </c:pt>
                <c:pt idx="47">
                  <c:v>47.83759910649367</c:v>
                </c:pt>
                <c:pt idx="48">
                  <c:v>48.653909207031631</c:v>
                </c:pt>
                <c:pt idx="49">
                  <c:v>49.462045131990706</c:v>
                </c:pt>
                <c:pt idx="50">
                  <c:v>50.26214829424076</c:v>
                </c:pt>
                <c:pt idx="51">
                  <c:v>51.054364687799179</c:v>
                </c:pt>
                <c:pt idx="52">
                  <c:v>51.838844468043952</c:v>
                </c:pt>
                <c:pt idx="53">
                  <c:v>52.615741557556646</c:v>
                </c:pt>
                <c:pt idx="54">
                  <c:v>53.385213277337876</c:v>
                </c:pt>
                <c:pt idx="55">
                  <c:v>54.147420003021487</c:v>
                </c:pt>
                <c:pt idx="56">
                  <c:v>54.902524845617521</c:v>
                </c:pt>
                <c:pt idx="57">
                  <c:v>55.650693356232225</c:v>
                </c:pt>
                <c:pt idx="58">
                  <c:v>56.392093254149501</c:v>
                </c:pt>
                <c:pt idx="59">
                  <c:v>57.126894177606651</c:v>
                </c:pt>
                <c:pt idx="60">
                  <c:v>57.855267456559552</c:v>
                </c:pt>
                <c:pt idx="61">
                  <c:v>58.577385906705132</c:v>
                </c:pt>
                <c:pt idx="62">
                  <c:v>59.293423644013316</c:v>
                </c:pt>
                <c:pt idx="63">
                  <c:v>60.003555919012399</c:v>
                </c:pt>
                <c:pt idx="64">
                  <c:v>60.707958970073228</c:v>
                </c:pt>
                <c:pt idx="65">
                  <c:v>61.406809894944224</c:v>
                </c:pt>
                <c:pt idx="66">
                  <c:v>62.100286539804102</c:v>
                </c:pt>
                <c:pt idx="67">
                  <c:v>62.788567405116886</c:v>
                </c:pt>
                <c:pt idx="68">
                  <c:v>63.471831567598322</c:v>
                </c:pt>
                <c:pt idx="69">
                  <c:v>64.150258617629049</c:v>
                </c:pt>
                <c:pt idx="70">
                  <c:v>64.824028611481083</c:v>
                </c:pt>
                <c:pt idx="71">
                  <c:v>65.493322037756769</c:v>
                </c:pt>
                <c:pt idx="72">
                  <c:v>66.158319797474618</c:v>
                </c:pt>
                <c:pt idx="73">
                  <c:v>66.819203197273552</c:v>
                </c:pt>
                <c:pt idx="74">
                  <c:v>67.47615395524565</c:v>
                </c:pt>
                <c:pt idx="75">
                  <c:v>68.129354218946531</c:v>
                </c:pt>
                <c:pt idx="76">
                  <c:v>68.778986595173208</c:v>
                </c:pt>
                <c:pt idx="77">
                  <c:v>69.425234191140163</c:v>
                </c:pt>
                <c:pt idx="78">
                  <c:v>70.068280666725713</c:v>
                </c:pt>
                <c:pt idx="79">
                  <c:v>70.708310297502749</c:v>
                </c:pt>
                <c:pt idx="80">
                  <c:v>71.345508048309384</c:v>
                </c:pt>
                <c:pt idx="81">
                  <c:v>71.980059657157966</c:v>
                </c:pt>
                <c:pt idx="82">
                  <c:v>72.612151729322449</c:v>
                </c:pt>
                <c:pt idx="83">
                  <c:v>73.241971841486844</c:v>
                </c:pt>
                <c:pt idx="84">
                  <c:v>73.869708655879521</c:v>
                </c:pt>
                <c:pt idx="85">
                  <c:v>74.495552044361432</c:v>
                </c:pt>
                <c:pt idx="86">
                  <c:v>75.119693222477508</c:v>
                </c:pt>
                <c:pt idx="87">
                  <c:v>75.742324893524994</c:v>
                </c:pt>
                <c:pt idx="88">
                  <c:v>76.363641402734217</c:v>
                </c:pt>
                <c:pt idx="89">
                  <c:v>76.983838901701134</c:v>
                </c:pt>
                <c:pt idx="90">
                  <c:v>77.603115523254857</c:v>
                </c:pt>
                <c:pt idx="91">
                  <c:v>78.221671566986927</c:v>
                </c:pt>
                <c:pt idx="92">
                  <c:v>78.839709695714717</c:v>
                </c:pt>
                <c:pt idx="93">
                  <c:v>79.457435143195553</c:v>
                </c:pt>
                <c:pt idx="94">
                  <c:v>80.075055933455033</c:v>
                </c:pt>
                <c:pt idx="95">
                  <c:v>80.692783112139281</c:v>
                </c:pt>
                <c:pt idx="96">
                  <c:v>81.31083099034889</c:v>
                </c:pt>
                <c:pt idx="97">
                  <c:v>81.929417401460384</c:v>
                </c:pt>
                <c:pt idx="98">
                  <c:v>82.548763971491127</c:v>
                </c:pt>
                <c:pt idx="99">
                  <c:v>83.169096403613295</c:v>
                </c:pt>
                <c:pt idx="100">
                  <c:v>83.790644777475109</c:v>
                </c:pt>
                <c:pt idx="101">
                  <c:v>84.413643864039003</c:v>
                </c:pt>
                <c:pt idx="102">
                  <c:v>85.038333456700244</c:v>
                </c:pt>
                <c:pt idx="103">
                  <c:v>85.664958719504114</c:v>
                </c:pt>
                <c:pt idx="104">
                  <c:v>86.293770553333957</c:v>
                </c:pt>
                <c:pt idx="105">
                  <c:v>86.925025980998385</c:v>
                </c:pt>
                <c:pt idx="106">
                  <c:v>87.558988552201541</c:v>
                </c:pt>
                <c:pt idx="107">
                  <c:v>88.195928769435255</c:v>
                </c:pt>
                <c:pt idx="108">
                  <c:v>88.836124535886881</c:v>
                </c:pt>
                <c:pt idx="109">
                  <c:v>89.479861626510299</c:v>
                </c:pt>
                <c:pt idx="110">
                  <c:v>90.127434183458419</c:v>
                </c:pt>
                <c:pt idx="111">
                  <c:v>90.779145237123714</c:v>
                </c:pt>
                <c:pt idx="112">
                  <c:v>91.435307254077415</c:v>
                </c:pt>
                <c:pt idx="113">
                  <c:v>92.096242713236393</c:v>
                </c:pt>
                <c:pt idx="114">
                  <c:v>92.762284711616374</c:v>
                </c:pt>
                <c:pt idx="115">
                  <c:v>93.433777601052711</c:v>
                </c:pt>
                <c:pt idx="116">
                  <c:v>94.111077657276752</c:v>
                </c:pt>
                <c:pt idx="117">
                  <c:v>94.79455378273029</c:v>
                </c:pt>
                <c:pt idx="118">
                  <c:v>95.484588244474594</c:v>
                </c:pt>
                <c:pt idx="119">
                  <c:v>96.181577448499695</c:v>
                </c:pt>
                <c:pt idx="120">
                  <c:v>96.885932751662921</c:v>
                </c:pt>
              </c:numCache>
            </c:numRef>
          </c:xVal>
          <c:yVal>
            <c:numRef>
              <c:f>TraySol!$S$191:$S$311</c:f>
              <c:numCache>
                <c:formatCode>0.00</c:formatCode>
                <c:ptCount val="121"/>
                <c:pt idx="0">
                  <c:v>33.43861260095958</c:v>
                </c:pt>
                <c:pt idx="1">
                  <c:v>33.430967730354176</c:v>
                </c:pt>
                <c:pt idx="2">
                  <c:v>33.40803946229174</c:v>
                </c:pt>
                <c:pt idx="3">
                  <c:v>33.36984687883043</c:v>
                </c:pt>
                <c:pt idx="4">
                  <c:v>33.316421685376902</c:v>
                </c:pt>
                <c:pt idx="5">
                  <c:v>33.247808091258563</c:v>
                </c:pt>
                <c:pt idx="6">
                  <c:v>33.164062633504003</c:v>
                </c:pt>
                <c:pt idx="7">
                  <c:v>33.065253953125207</c:v>
                </c:pt>
                <c:pt idx="8">
                  <c:v>32.951462525973341</c:v>
                </c:pt>
                <c:pt idx="9">
                  <c:v>32.82278035062869</c:v>
                </c:pt>
                <c:pt idx="10">
                  <c:v>32.679310596134542</c:v>
                </c:pt>
                <c:pt idx="11">
                  <c:v>32.521167212689136</c:v>
                </c:pt>
                <c:pt idx="12">
                  <c:v>32.348474508666108</c:v>
                </c:pt>
                <c:pt idx="13">
                  <c:v>32.161366697539627</c:v>
                </c:pt>
                <c:pt idx="14">
                  <c:v>31.95998741844334</c:v>
                </c:pt>
                <c:pt idx="15">
                  <c:v>31.744489234193374</c:v>
                </c:pt>
                <c:pt idx="16">
                  <c:v>31.515033110655878</c:v>
                </c:pt>
                <c:pt idx="17">
                  <c:v>31.271787881338732</c:v>
                </c:pt>
                <c:pt idx="18">
                  <c:v>31.014929701041353</c:v>
                </c:pt>
                <c:pt idx="19">
                  <c:v>30.744641492305263</c:v>
                </c:pt>
                <c:pt idx="20">
                  <c:v>30.461112388280561</c:v>
                </c:pt>
                <c:pt idx="21">
                  <c:v>30.164537175457902</c:v>
                </c:pt>
                <c:pt idx="22">
                  <c:v>29.85511573952374</c:v>
                </c:pt>
                <c:pt idx="23">
                  <c:v>29.533052517377655</c:v>
                </c:pt>
                <c:pt idx="24">
                  <c:v>29.198555958113587</c:v>
                </c:pt>
                <c:pt idx="25">
                  <c:v>28.851837995515474</c:v>
                </c:pt>
                <c:pt idx="26">
                  <c:v>28.493113534355807</c:v>
                </c:pt>
                <c:pt idx="27">
                  <c:v>28.122599952520027</c:v>
                </c:pt>
                <c:pt idx="28">
                  <c:v>27.740516620713066</c:v>
                </c:pt>
                <c:pt idx="29">
                  <c:v>27.347084441240156</c:v>
                </c:pt>
                <c:pt idx="30">
                  <c:v>26.942525407097222</c:v>
                </c:pt>
                <c:pt idx="31">
                  <c:v>26.527062182358392</c:v>
                </c:pt>
                <c:pt idx="32">
                  <c:v>26.100917704612584</c:v>
                </c:pt>
                <c:pt idx="33">
                  <c:v>25.664314809978208</c:v>
                </c:pt>
                <c:pt idx="34">
                  <c:v>25.217475881019396</c:v>
                </c:pt>
                <c:pt idx="35">
                  <c:v>24.760622517695893</c:v>
                </c:pt>
                <c:pt idx="36">
                  <c:v>24.293975231305936</c:v>
                </c:pt>
                <c:pt idx="37">
                  <c:v>23.817753161225397</c:v>
                </c:pt>
                <c:pt idx="38">
                  <c:v>23.332173814108117</c:v>
                </c:pt>
                <c:pt idx="39">
                  <c:v>22.837452825090821</c:v>
                </c:pt>
                <c:pt idx="40">
                  <c:v>22.333803740441923</c:v>
                </c:pt>
                <c:pt idx="41">
                  <c:v>21.821437821004196</c:v>
                </c:pt>
                <c:pt idx="42">
                  <c:v>21.300563865708725</c:v>
                </c:pt>
                <c:pt idx="43">
                  <c:v>20.771388054377482</c:v>
                </c:pt>
                <c:pt idx="44">
                  <c:v>20.234113808986919</c:v>
                </c:pt>
                <c:pt idx="45">
                  <c:v>19.688941672530049</c:v>
                </c:pt>
                <c:pt idx="46">
                  <c:v>19.136069204592673</c:v>
                </c:pt>
                <c:pt idx="47">
                  <c:v>18.575690892746351</c:v>
                </c:pt>
                <c:pt idx="48">
                  <c:v>18.007998078856119</c:v>
                </c:pt>
                <c:pt idx="49">
                  <c:v>17.433178899406002</c:v>
                </c:pt>
                <c:pt idx="50">
                  <c:v>16.851418238955063</c:v>
                </c:pt>
                <c:pt idx="51">
                  <c:v>16.262897695853681</c:v>
                </c:pt>
                <c:pt idx="52">
                  <c:v>15.667795559371228</c:v>
                </c:pt>
                <c:pt idx="53">
                  <c:v>15.066286797412005</c:v>
                </c:pt>
                <c:pt idx="54">
                  <c:v>14.458543054024958</c:v>
                </c:pt>
                <c:pt idx="55">
                  <c:v>13.844732655944966</c:v>
                </c:pt>
                <c:pt idx="56">
                  <c:v>13.225020627436493</c:v>
                </c:pt>
                <c:pt idx="57">
                  <c:v>12.599568712746276</c:v>
                </c:pt>
                <c:pt idx="58">
                  <c:v>11.968535405507566</c:v>
                </c:pt>
                <c:pt idx="59">
                  <c:v>11.332075984475438</c:v>
                </c:pt>
                <c:pt idx="60">
                  <c:v>10.690342555009337</c:v>
                </c:pt>
                <c:pt idx="61">
                  <c:v>10.043484095756625</c:v>
                </c:pt>
                <c:pt idx="62">
                  <c:v>9.3916465100263622</c:v>
                </c:pt>
                <c:pt idx="63">
                  <c:v>8.7349726813794035</c:v>
                </c:pt>
                <c:pt idx="64">
                  <c:v>8.0736025329950394</c:v>
                </c:pt>
                <c:pt idx="65">
                  <c:v>7.4076730904094035</c:v>
                </c:pt>
                <c:pt idx="66">
                  <c:v>6.7373185472529258</c:v>
                </c:pt>
                <c:pt idx="67">
                  <c:v>6.0626703336468779</c:v>
                </c:pt>
                <c:pt idx="68">
                  <c:v>5.3838571869490437</c:v>
                </c:pt>
                <c:pt idx="69">
                  <c:v>4.7010052245682203</c:v>
                </c:pt>
                <c:pt idx="70">
                  <c:v>4.0142380185956057</c:v>
                </c:pt>
                <c:pt idx="71">
                  <c:v>3.3236766720274176</c:v>
                </c:pt>
                <c:pt idx="72">
                  <c:v>2.6294398963795658</c:v>
                </c:pt>
                <c:pt idx="73">
                  <c:v>1.9316440905187591</c:v>
                </c:pt>
                <c:pt idx="74">
                  <c:v>1.2304034205583605</c:v>
                </c:pt>
                <c:pt idx="75">
                  <c:v>0.52582990068913205</c:v>
                </c:pt>
                <c:pt idx="76">
                  <c:v>-0.18196652516398615</c:v>
                </c:pt>
                <c:pt idx="77">
                  <c:v>-0.8928779009474539</c:v>
                </c:pt>
                <c:pt idx="78">
                  <c:v>-1.6067981754170404</c:v>
                </c:pt>
                <c:pt idx="79">
                  <c:v>-2.3236231184588405</c:v>
                </c:pt>
                <c:pt idx="80">
                  <c:v>-3.0432502368275749</c:v>
                </c:pt>
                <c:pt idx="81">
                  <c:v>-3.765578689319085</c:v>
                </c:pt>
                <c:pt idx="82">
                  <c:v>-4.4905092013778471</c:v>
                </c:pt>
                <c:pt idx="83">
                  <c:v>-5.2179439791249536</c:v>
                </c:pt>
                <c:pt idx="84">
                  <c:v>-5.9477866227767748</c:v>
                </c:pt>
                <c:pt idx="85">
                  <c:v>-6.6799420394096813</c:v>
                </c:pt>
                <c:pt idx="86">
                  <c:v>-7.4143163550120619</c:v>
                </c:pt>
                <c:pt idx="87">
                  <c:v>-8.1508168257504678</c:v>
                </c:pt>
                <c:pt idx="88">
                  <c:v>-8.8893517483625999</c:v>
                </c:pt>
                <c:pt idx="89">
                  <c:v>-9.6298303695761689</c:v>
                </c:pt>
                <c:pt idx="90">
                  <c:v>-10.372162794438054</c:v>
                </c:pt>
                <c:pt idx="91">
                  <c:v>-11.116259893424541</c:v>
                </c:pt>
                <c:pt idx="92">
                  <c:v>-11.862033208188592</c:v>
                </c:pt>
                <c:pt idx="93">
                  <c:v>-12.609394855785524</c:v>
                </c:pt>
                <c:pt idx="94">
                  <c:v>-13.358257431203214</c:v>
                </c:pt>
                <c:pt idx="95">
                  <c:v>-14.108533908007388</c:v>
                </c:pt>
                <c:pt idx="96">
                  <c:v>-14.860137536896175</c:v>
                </c:pt>
                <c:pt idx="97">
                  <c:v>-15.612981741940956</c:v>
                </c:pt>
                <c:pt idx="98">
                  <c:v>-16.366980014273068</c:v>
                </c:pt>
                <c:pt idx="99">
                  <c:v>-17.122045802956464</c:v>
                </c:pt>
                <c:pt idx="100">
                  <c:v>-17.878092402767265</c:v>
                </c:pt>
                <c:pt idx="101">
                  <c:v>-18.635032838579804</c:v>
                </c:pt>
                <c:pt idx="102">
                  <c:v>-19.392779746035799</c:v>
                </c:pt>
                <c:pt idx="103">
                  <c:v>-20.151245248150829</c:v>
                </c:pt>
                <c:pt idx="104">
                  <c:v>-20.910340827485342</c:v>
                </c:pt>
                <c:pt idx="105">
                  <c:v>-21.66997719348123</c:v>
                </c:pt>
                <c:pt idx="106">
                  <c:v>-22.430064144535876</c:v>
                </c:pt>
                <c:pt idx="107">
                  <c:v>-23.190510424354002</c:v>
                </c:pt>
                <c:pt idx="108">
                  <c:v>-23.9512235720847</c:v>
                </c:pt>
                <c:pt idx="109">
                  <c:v>-24.712109765715539</c:v>
                </c:pt>
                <c:pt idx="110">
                  <c:v>-25.47307365815702</c:v>
                </c:pt>
                <c:pt idx="111">
                  <c:v>-26.234018205409825</c:v>
                </c:pt>
                <c:pt idx="112">
                  <c:v>-26.994844486163601</c:v>
                </c:pt>
                <c:pt idx="113">
                  <c:v>-27.755451512129284</c:v>
                </c:pt>
                <c:pt idx="114">
                  <c:v>-28.515736028356116</c:v>
                </c:pt>
                <c:pt idx="115">
                  <c:v>-29.275592302732306</c:v>
                </c:pt>
                <c:pt idx="116">
                  <c:v>-30.03491190380997</c:v>
                </c:pt>
                <c:pt idx="117">
                  <c:v>-30.793583466035273</c:v>
                </c:pt>
                <c:pt idx="118">
                  <c:v>-31.551492441400399</c:v>
                </c:pt>
                <c:pt idx="119">
                  <c:v>-32.308520836465277</c:v>
                </c:pt>
                <c:pt idx="120">
                  <c:v>-33.064546933626374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5EC-4788-B271-5C1CE1E85748}"/>
            </c:ext>
          </c:extLst>
        </c:ser>
        <c:ser>
          <c:idx val="52"/>
          <c:order val="52"/>
          <c:tx>
            <c:strRef>
              <c:f>TraySol!$C$3</c:f>
              <c:strCache>
                <c:ptCount val="1"/>
                <c:pt idx="0">
                  <c:v>SOLSTICIO DE 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TraySol!$E$191:$E$311</c:f>
              <c:numCache>
                <c:formatCode>0.00</c:formatCode>
                <c:ptCount val="121"/>
                <c:pt idx="0">
                  <c:v>3.1378138733201516E-3</c:v>
                </c:pt>
                <c:pt idx="1">
                  <c:v>3.13549292226784</c:v>
                </c:pt>
                <c:pt idx="2">
                  <c:v>6.257147848211539</c:v>
                </c:pt>
                <c:pt idx="3">
                  <c:v>9.3515290370814697</c:v>
                </c:pt>
                <c:pt idx="4">
                  <c:v>12.40597653030861</c:v>
                </c:pt>
                <c:pt idx="5">
                  <c:v>15.40892597593769</c:v>
                </c:pt>
                <c:pt idx="6">
                  <c:v>18.350156518646141</c:v>
                </c:pt>
                <c:pt idx="7">
                  <c:v>21.220956933774321</c:v>
                </c:pt>
                <c:pt idx="8">
                  <c:v>24.01420876635963</c:v>
                </c:pt>
                <c:pt idx="9">
                  <c:v>26.724392678511297</c:v>
                </c:pt>
                <c:pt idx="10">
                  <c:v>29.347529640723778</c:v>
                </c:pt>
                <c:pt idx="11">
                  <c:v>31.881071688261308</c:v>
                </c:pt>
                <c:pt idx="12">
                  <c:v>34.323757837776064</c:v>
                </c:pt>
                <c:pt idx="13">
                  <c:v>36.675449873929125</c:v>
                </c:pt>
                <c:pt idx="14">
                  <c:v>38.936960661463367</c:v>
                </c:pt>
                <c:pt idx="15">
                  <c:v>41.109884994402513</c:v>
                </c:pt>
                <c:pt idx="16">
                  <c:v>43.196440234664735</c:v>
                </c:pt>
                <c:pt idx="17">
                  <c:v>45.199321446446717</c:v>
                </c:pt>
                <c:pt idx="18">
                  <c:v>47.12157358728912</c:v>
                </c:pt>
                <c:pt idx="19">
                  <c:v>48.966481643407519</c:v>
                </c:pt>
                <c:pt idx="20">
                  <c:v>50.737478387006291</c:v>
                </c:pt>
                <c:pt idx="21">
                  <c:v>52.438068631019092</c:v>
                </c:pt>
                <c:pt idx="22">
                  <c:v>54.071768385162081</c:v>
                </c:pt>
                <c:pt idx="23">
                  <c:v>55.642057096282635</c:v>
                </c:pt>
                <c:pt idx="24">
                  <c:v>57.152341113033863</c:v>
                </c:pt>
                <c:pt idx="25">
                  <c:v>58.605926589384609</c:v>
                </c:pt>
                <c:pt idx="26">
                  <c:v>60.006000186366123</c:v>
                </c:pt>
                <c:pt idx="27">
                  <c:v>61.355616112198412</c:v>
                </c:pt>
                <c:pt idx="28">
                  <c:v>62.65768823360041</c:v>
                </c:pt>
                <c:pt idx="29">
                  <c:v>63.914986180046505</c:v>
                </c:pt>
                <c:pt idx="30">
                  <c:v>65.13013453864275</c:v>
                </c:pt>
                <c:pt idx="31">
                  <c:v>66.305614395240937</c:v>
                </c:pt>
                <c:pt idx="32">
                  <c:v>67.443766615499143</c:v>
                </c:pt>
                <c:pt idx="33">
                  <c:v>68.546796377868276</c:v>
                </c:pt>
                <c:pt idx="34">
                  <c:v>69.61677857013305</c:v>
                </c:pt>
                <c:pt idx="35">
                  <c:v>70.655663743959181</c:v>
                </c:pt>
                <c:pt idx="36">
                  <c:v>71.665284389952888</c:v>
                </c:pt>
                <c:pt idx="37">
                  <c:v>72.647361351095554</c:v>
                </c:pt>
                <c:pt idx="38">
                  <c:v>73.603510237032765</c:v>
                </c:pt>
                <c:pt idx="39">
                  <c:v>74.535247737357906</c:v>
                </c:pt>
                <c:pt idx="40">
                  <c:v>75.443997760291168</c:v>
                </c:pt>
                <c:pt idx="41">
                  <c:v>76.331097345368562</c:v>
                </c:pt>
                <c:pt idx="42">
                  <c:v>77.19780231606012</c:v>
                </c:pt>
                <c:pt idx="43">
                  <c:v>78.045292651586038</c:v>
                </c:pt>
                <c:pt idx="44">
                  <c:v>78.874677567385334</c:v>
                </c:pt>
                <c:pt idx="45">
                  <c:v>79.687000301357344</c:v>
                </c:pt>
                <c:pt idx="46">
                  <c:v>80.48324260867372</c:v>
                </c:pt>
                <c:pt idx="47">
                  <c:v>81.264328972071112</c:v>
                </c:pt>
                <c:pt idx="48">
                  <c:v>82.031130537426307</c:v>
                </c:pt>
                <c:pt idx="49">
                  <c:v>82.78446878636214</c:v>
                </c:pt>
                <c:pt idx="50">
                  <c:v>83.52511895885236</c:v>
                </c:pt>
                <c:pt idx="51">
                  <c:v>84.253813239459788</c:v>
                </c:pt>
                <c:pt idx="52">
                  <c:v>84.971243721094154</c:v>
                </c:pt>
                <c:pt idx="53">
                  <c:v>85.678065160117939</c:v>
                </c:pt>
                <c:pt idx="54">
                  <c:v>86.374897536349408</c:v>
                </c:pt>
                <c:pt idx="55">
                  <c:v>87.062328431072615</c:v>
                </c:pt>
                <c:pt idx="56">
                  <c:v>87.740915235618701</c:v>
                </c:pt>
                <c:pt idx="57">
                  <c:v>88.411187202468184</c:v>
                </c:pt>
                <c:pt idx="58">
                  <c:v>89.073647350170745</c:v>
                </c:pt>
                <c:pt idx="59">
                  <c:v>89.728774232707508</c:v>
                </c:pt>
                <c:pt idx="60">
                  <c:v>90.377023583250988</c:v>
                </c:pt>
                <c:pt idx="61">
                  <c:v>91.018829841617659</c:v>
                </c:pt>
                <c:pt idx="62">
                  <c:v>91.654607574068137</c:v>
                </c:pt>
                <c:pt idx="63">
                  <c:v>92.284752793497262</c:v>
                </c:pt>
                <c:pt idx="64">
                  <c:v>92.909644187470334</c:v>
                </c:pt>
                <c:pt idx="65">
                  <c:v>93.529644261010446</c:v>
                </c:pt>
                <c:pt idx="66">
                  <c:v>94.145100400520647</c:v>
                </c:pt>
                <c:pt idx="67">
                  <c:v>94.756345864738122</c:v>
                </c:pt>
                <c:pt idx="68">
                  <c:v>95.363700708161915</c:v>
                </c:pt>
                <c:pt idx="69">
                  <c:v>95.967472641972577</c:v>
                </c:pt>
                <c:pt idx="70">
                  <c:v>96.567957837067993</c:v>
                </c:pt>
                <c:pt idx="71">
                  <c:v>97.165441673475613</c:v>
                </c:pt>
                <c:pt idx="72">
                  <c:v>97.760199440061896</c:v>
                </c:pt>
                <c:pt idx="73">
                  <c:v>98.352496988149085</c:v>
                </c:pt>
                <c:pt idx="74">
                  <c:v>98.942591342359194</c:v>
                </c:pt>
                <c:pt idx="75">
                  <c:v>99.530731271739242</c:v>
                </c:pt>
                <c:pt idx="76">
                  <c:v>100.11715782397576</c:v>
                </c:pt>
                <c:pt idx="77">
                  <c:v>100.70210482527884</c:v>
                </c:pt>
                <c:pt idx="78">
                  <c:v>101.28579934830731</c:v>
                </c:pt>
                <c:pt idx="79">
                  <c:v>101.86846215031299</c:v>
                </c:pt>
                <c:pt idx="80">
                  <c:v>102.45030808350309</c:v>
                </c:pt>
                <c:pt idx="81">
                  <c:v>103.03154647945588</c:v>
                </c:pt>
                <c:pt idx="82">
                  <c:v>103.61238150927194</c:v>
                </c:pt>
                <c:pt idx="83">
                  <c:v>104.19301252100308</c:v>
                </c:pt>
                <c:pt idx="84">
                  <c:v>104.77363435577023</c:v>
                </c:pt>
                <c:pt idx="85">
                  <c:v>105.35443764386193</c:v>
                </c:pt>
                <c:pt idx="86">
                  <c:v>105.93560908199277</c:v>
                </c:pt>
                <c:pt idx="87">
                  <c:v>106.51733169279753</c:v>
                </c:pt>
                <c:pt idx="88">
                  <c:v>107.09978506754079</c:v>
                </c:pt>
                <c:pt idx="89">
                  <c:v>107.68314559293212</c:v>
                </c:pt>
                <c:pt idx="90">
                  <c:v>108.26758666285335</c:v>
                </c:pt>
                <c:pt idx="91">
                  <c:v>108.8532788757267</c:v>
                </c:pt>
                <c:pt idx="92">
                  <c:v>109.44039021818013</c:v>
                </c:pt>
                <c:pt idx="93">
                  <c:v>110.02908623559742</c:v>
                </c:pt>
                <c:pt idx="94">
                  <c:v>110.61953019007791</c:v>
                </c:pt>
                <c:pt idx="95">
                  <c:v>111.21188320626956</c:v>
                </c:pt>
                <c:pt idx="96">
                  <c:v>111.8063044054838</c:v>
                </c:pt>
                <c:pt idx="97">
                  <c:v>112.40295102844676</c:v>
                </c:pt>
                <c:pt idx="98">
                  <c:v>113.00197854699236</c:v>
                </c:pt>
                <c:pt idx="99">
                  <c:v>113.60354076495409</c:v>
                </c:pt>
                <c:pt idx="100">
                  <c:v>114.20778990846931</c:v>
                </c:pt>
                <c:pt idx="101">
                  <c:v>114.81487670586623</c:v>
                </c:pt>
                <c:pt idx="102">
                  <c:v>115.42495045726469</c:v>
                </c:pt>
                <c:pt idx="103">
                  <c:v>116.03815909398328</c:v>
                </c:pt>
                <c:pt idx="104">
                  <c:v>116.65464922781041</c:v>
                </c:pt>
                <c:pt idx="105">
                  <c:v>117.27456619016218</c:v>
                </c:pt>
                <c:pt idx="106">
                  <c:v>117.89805406111864</c:v>
                </c:pt>
                <c:pt idx="107">
                  <c:v>118.52525568830031</c:v>
                </c:pt>
                <c:pt idx="108">
                  <c:v>119.15631269551814</c:v>
                </c:pt>
                <c:pt idx="109">
                  <c:v>119.79136548110462</c:v>
                </c:pt>
                <c:pt idx="110">
                  <c:v>120.43055320580943</c:v>
                </c:pt>
                <c:pt idx="111">
                  <c:v>121.07401377012177</c:v>
                </c:pt>
                <c:pt idx="112">
                  <c:v>121.72188378086094</c:v>
                </c:pt>
                <c:pt idx="113">
                  <c:v>122.37429850686038</c:v>
                </c:pt>
                <c:pt idx="114">
                  <c:v>123.03139182355487</c:v>
                </c:pt>
                <c:pt idx="115">
                  <c:v>123.69329614626908</c:v>
                </c:pt>
                <c:pt idx="116">
                  <c:v>124.36014235199674</c:v>
                </c:pt>
                <c:pt idx="117">
                  <c:v>125.03205968945294</c:v>
                </c:pt>
                <c:pt idx="118">
                  <c:v>125.70917567718031</c:v>
                </c:pt>
                <c:pt idx="119">
                  <c:v>126.39161598949117</c:v>
                </c:pt>
                <c:pt idx="120">
                  <c:v>127.07950433003251</c:v>
                </c:pt>
              </c:numCache>
            </c:numRef>
          </c:xVal>
          <c:yVal>
            <c:numRef>
              <c:f>TraySol!$D$191:$D$311</c:f>
              <c:numCache>
                <c:formatCode>0.00</c:formatCode>
                <c:ptCount val="121"/>
                <c:pt idx="0">
                  <c:v>72.999999979162595</c:v>
                </c:pt>
                <c:pt idx="1">
                  <c:v>72.979175516053232</c:v>
                </c:pt>
                <c:pt idx="2">
                  <c:v>72.916856189892371</c:v>
                </c:pt>
                <c:pt idx="3">
                  <c:v>72.813498817786282</c:v>
                </c:pt>
                <c:pt idx="4">
                  <c:v>72.669846590265536</c:v>
                </c:pt>
                <c:pt idx="5">
                  <c:v>72.486903449432646</c:v>
                </c:pt>
                <c:pt idx="6">
                  <c:v>72.265901081663372</c:v>
                </c:pt>
                <c:pt idx="7">
                  <c:v>72.00826094919627</c:v>
                </c:pt>
                <c:pt idx="8">
                  <c:v>71.715553870047017</c:v>
                </c:pt>
                <c:pt idx="9">
                  <c:v>71.389459493909868</c:v>
                </c:pt>
                <c:pt idx="10">
                  <c:v>71.031727658781108</c:v>
                </c:pt>
                <c:pt idx="11">
                  <c:v>70.644143133345494</c:v>
                </c:pt>
                <c:pt idx="12">
                  <c:v>70.22849473611609</c:v>
                </c:pt>
                <c:pt idx="13">
                  <c:v>69.78654934027243</c:v>
                </c:pt>
                <c:pt idx="14">
                  <c:v>69.320030866760547</c:v>
                </c:pt>
                <c:pt idx="15">
                  <c:v>68.830604058393178</c:v>
                </c:pt>
                <c:pt idx="16">
                  <c:v>68.319862616757675</c:v>
                </c:pt>
                <c:pt idx="17">
                  <c:v>67.789321161505086</c:v>
                </c:pt>
                <c:pt idx="18">
                  <c:v>67.240410421222862</c:v>
                </c:pt>
                <c:pt idx="19">
                  <c:v>66.674475067810377</c:v>
                </c:pt>
                <c:pt idx="20">
                  <c:v>66.092773644480275</c:v>
                </c:pt>
                <c:pt idx="21">
                  <c:v>65.496480096458143</c:v>
                </c:pt>
                <c:pt idx="22">
                  <c:v>64.886686481846823</c:v>
                </c:pt>
                <c:pt idx="23">
                  <c:v>64.264406509984042</c:v>
                </c:pt>
                <c:pt idx="24">
                  <c:v>63.630579620800368</c:v>
                </c:pt>
                <c:pt idx="25">
                  <c:v>62.986075378252323</c:v>
                </c:pt>
                <c:pt idx="26">
                  <c:v>62.331698002516966</c:v>
                </c:pt>
                <c:pt idx="27">
                  <c:v>61.668190909043432</c:v>
                </c:pt>
                <c:pt idx="28">
                  <c:v>60.996241158164715</c:v>
                </c:pt>
                <c:pt idx="29">
                  <c:v>60.316483747562017</c:v>
                </c:pt>
                <c:pt idx="30">
                  <c:v>59.629505702376541</c:v>
                </c:pt>
                <c:pt idx="31">
                  <c:v>58.9358499351424</c:v>
                </c:pt>
                <c:pt idx="32">
                  <c:v>58.2360188608763</c:v>
                </c:pt>
                <c:pt idx="33">
                  <c:v>57.530477762419785</c:v>
                </c:pt>
                <c:pt idx="34">
                  <c:v>56.819657908188425</c:v>
                </c:pt>
                <c:pt idx="35">
                  <c:v>56.103959429432564</c:v>
                </c:pt>
                <c:pt idx="36">
                  <c:v>55.383753967437343</c:v>
                </c:pt>
                <c:pt idx="37">
                  <c:v>54.659387103181146</c:v>
                </c:pt>
                <c:pt idx="38">
                  <c:v>53.931180583142002</c:v>
                </c:pt>
                <c:pt idx="39">
                  <c:v>53.19943435543555</c:v>
                </c:pt>
                <c:pt idx="40">
                  <c:v>52.464428430478058</c:v>
                </c:pt>
                <c:pt idx="41">
                  <c:v>51.726424580038426</c:v>
                </c:pt>
                <c:pt idx="42">
                  <c:v>50.985667887985556</c:v>
                </c:pt>
                <c:pt idx="43">
                  <c:v>50.242388165336067</c:v>
                </c:pt>
                <c:pt idx="44">
                  <c:v>49.496801241421842</c:v>
                </c:pt>
                <c:pt idx="45">
                  <c:v>48.749110142173883</c:v>
                </c:pt>
                <c:pt idx="46">
                  <c:v>47.999506165689652</c:v>
                </c:pt>
                <c:pt idx="47">
                  <c:v>47.248169864437365</c:v>
                </c:pt>
                <c:pt idx="48">
                  <c:v>46.495271942668708</c:v>
                </c:pt>
                <c:pt idx="49">
                  <c:v>45.740974076869669</c:v>
                </c:pt>
                <c:pt idx="50">
                  <c:v>44.98542966638378</c:v>
                </c:pt>
                <c:pt idx="51">
                  <c:v>44.228784520695029</c:v>
                </c:pt>
                <c:pt idx="52">
                  <c:v>43.471177489260761</c:v>
                </c:pt>
                <c:pt idx="53">
                  <c:v>42.712741039235873</c:v>
                </c:pt>
                <c:pt idx="54">
                  <c:v>41.953601785927432</c:v>
                </c:pt>
                <c:pt idx="55">
                  <c:v>41.193880980361769</c:v>
                </c:pt>
                <c:pt idx="56">
                  <c:v>40.43369495792885</c:v>
                </c:pt>
                <c:pt idx="57">
                  <c:v>39.673155551692474</c:v>
                </c:pt>
                <c:pt idx="58">
                  <c:v>38.912370473611482</c:v>
                </c:pt>
                <c:pt idx="59">
                  <c:v>38.151443666609623</c:v>
                </c:pt>
                <c:pt idx="60">
                  <c:v>37.390475630150441</c:v>
                </c:pt>
                <c:pt idx="61">
                  <c:v>36.629563721722946</c:v>
                </c:pt>
                <c:pt idx="62">
                  <c:v>35.868802436415365</c:v>
                </c:pt>
                <c:pt idx="63">
                  <c:v>35.108283666549099</c:v>
                </c:pt>
                <c:pt idx="64">
                  <c:v>34.348096943160314</c:v>
                </c:pt>
                <c:pt idx="65">
                  <c:v>33.588329660949263</c:v>
                </c:pt>
                <c:pt idx="66">
                  <c:v>32.82906728816711</c:v>
                </c:pt>
                <c:pt idx="67">
                  <c:v>32.070393562774335</c:v>
                </c:pt>
                <c:pt idx="68">
                  <c:v>31.312390676082131</c:v>
                </c:pt>
                <c:pt idx="69">
                  <c:v>30.555139444977662</c:v>
                </c:pt>
                <c:pt idx="70">
                  <c:v>29.798719473734465</c:v>
                </c:pt>
                <c:pt idx="71">
                  <c:v>29.04320930631841</c:v>
                </c:pt>
                <c:pt idx="72">
                  <c:v>28.288686570018896</c:v>
                </c:pt>
                <c:pt idx="73">
                  <c:v>27.535228111160286</c:v>
                </c:pt>
                <c:pt idx="74">
                  <c:v>26.782910123582177</c:v>
                </c:pt>
                <c:pt idx="75">
                  <c:v>26.031808270516386</c:v>
                </c:pt>
                <c:pt idx="76">
                  <c:v>25.281997800433359</c:v>
                </c:pt>
                <c:pt idx="77">
                  <c:v>24.533553657380722</c:v>
                </c:pt>
                <c:pt idx="78">
                  <c:v>23.786550586291412</c:v>
                </c:pt>
                <c:pt idx="79">
                  <c:v>23.041063233696789</c:v>
                </c:pt>
                <c:pt idx="80">
                  <c:v>22.297166244243073</c:v>
                </c:pt>
                <c:pt idx="81">
                  <c:v>21.554934353374108</c:v>
                </c:pt>
                <c:pt idx="82">
                  <c:v>20.814442476512085</c:v>
                </c:pt>
                <c:pt idx="83">
                  <c:v>20.075765795038805</c:v>
                </c:pt>
                <c:pt idx="84">
                  <c:v>19.338979839352987</c:v>
                </c:pt>
                <c:pt idx="85">
                  <c:v>18.604160569254631</c:v>
                </c:pt>
                <c:pt idx="86">
                  <c:v>17.871384451884524</c:v>
                </c:pt>
                <c:pt idx="87">
                  <c:v>17.140728537425304</c:v>
                </c:pt>
                <c:pt idx="88">
                  <c:v>16.412270532751563</c:v>
                </c:pt>
                <c:pt idx="89">
                  <c:v>15.686088873196823</c:v>
                </c:pt>
                <c:pt idx="90">
                  <c:v>14.962262792588504</c:v>
                </c:pt>
                <c:pt idx="91">
                  <c:v>14.2408723916855</c:v>
                </c:pt>
                <c:pt idx="92">
                  <c:v>13.521998705136923</c:v>
                </c:pt>
                <c:pt idx="93">
                  <c:v>12.80572376706624</c:v>
                </c:pt>
                <c:pt idx="94">
                  <c:v>12.092130675370186</c:v>
                </c:pt>
                <c:pt idx="95">
                  <c:v>11.381303654808576</c:v>
                </c:pt>
                <c:pt idx="96">
                  <c:v>10.673328118947481</c:v>
                </c:pt>
                <c:pt idx="97">
                  <c:v>9.9682907310052542</c:v>
                </c:pt>
                <c:pt idx="98">
                  <c:v>9.2662794636380994</c:v>
                </c:pt>
                <c:pt idx="99">
                  <c:v>8.5673836576896036</c:v>
                </c:pt>
                <c:pt idx="100">
                  <c:v>7.8716940799156419</c:v>
                </c:pt>
                <c:pt idx="101">
                  <c:v>7.179302979683797</c:v>
                </c:pt>
                <c:pt idx="102">
                  <c:v>6.4903041446345497</c:v>
                </c:pt>
                <c:pt idx="103">
                  <c:v>5.8047929552779323</c:v>
                </c:pt>
                <c:pt idx="104">
                  <c:v>5.1228664384874918</c:v>
                </c:pt>
                <c:pt idx="105">
                  <c:v>4.444623319840403</c:v>
                </c:pt>
                <c:pt idx="106">
                  <c:v>3.7701640747393554</c:v>
                </c:pt>
                <c:pt idx="107">
                  <c:v>3.0995909782386946</c:v>
                </c:pt>
                <c:pt idx="108">
                  <c:v>2.4330081534840104</c:v>
                </c:pt>
                <c:pt idx="109">
                  <c:v>1.7705216186599841</c:v>
                </c:pt>
                <c:pt idx="110">
                  <c:v>1.1122393323278743</c:v>
                </c:pt>
                <c:pt idx="111">
                  <c:v>0.45827123701879202</c:v>
                </c:pt>
                <c:pt idx="112">
                  <c:v>-0.19127069906508609</c:v>
                </c:pt>
                <c:pt idx="113">
                  <c:v>-0.83627244240523169</c:v>
                </c:pt>
                <c:pt idx="114">
                  <c:v>-1.4766178567556807</c:v>
                </c:pt>
                <c:pt idx="115">
                  <c:v>-2.1121886681613375</c:v>
                </c:pt>
                <c:pt idx="116">
                  <c:v>-2.7428644326159741</c:v>
                </c:pt>
                <c:pt idx="117">
                  <c:v>-3.3685225065867854</c:v>
                </c:pt>
                <c:pt idx="118">
                  <c:v>-3.989038020649275</c:v>
                </c:pt>
                <c:pt idx="119">
                  <c:v>-4.6042838564919464</c:v>
                </c:pt>
                <c:pt idx="120">
                  <c:v>-5.2141306275678403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5EC-4788-B271-5C1CE1E85748}"/>
            </c:ext>
          </c:extLst>
        </c:ser>
        <c:ser>
          <c:idx val="53"/>
          <c:order val="53"/>
          <c:tx>
            <c:strRef>
              <c:f>TraySol!$G$8</c:f>
              <c:strCache>
                <c:ptCount val="1"/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TraySol!$H$191:$H$311</c:f>
              <c:numCache>
                <c:formatCode>0.00</c:formatCode>
                <c:ptCount val="121"/>
                <c:pt idx="0">
                  <c:v>2.0372914124334421E-3</c:v>
                </c:pt>
                <c:pt idx="1">
                  <c:v>2.0367385709851633</c:v>
                </c:pt>
                <c:pt idx="2">
                  <c:v>4.0701752325224332</c:v>
                </c:pt>
                <c:pt idx="3">
                  <c:v>6.0970456941544278</c:v>
                </c:pt>
                <c:pt idx="4">
                  <c:v>8.1141598481488728</c:v>
                </c:pt>
                <c:pt idx="5">
                  <c:v>10.118436277573247</c:v>
                </c:pt>
                <c:pt idx="6">
                  <c:v>12.106933813455912</c:v>
                </c:pt>
                <c:pt idx="7">
                  <c:v>14.076879392710099</c:v>
                </c:pt>
                <c:pt idx="8">
                  <c:v>16.025691645688113</c:v>
                </c:pt>
                <c:pt idx="9">
                  <c:v>17.950999836443017</c:v>
                </c:pt>
                <c:pt idx="10">
                  <c:v>19.850657976505463</c:v>
                </c:pt>
                <c:pt idx="11">
                  <c:v>21.722754121706924</c:v>
                </c:pt>
                <c:pt idx="12">
                  <c:v>23.565615030816673</c:v>
                </c:pt>
                <c:pt idx="13">
                  <c:v>25.377806506797167</c:v>
                </c:pt>
                <c:pt idx="14">
                  <c:v>27.158129851605167</c:v>
                </c:pt>
                <c:pt idx="15">
                  <c:v>28.90561494195439</c:v>
                </c:pt>
                <c:pt idx="16">
                  <c:v>30.619510477195615</c:v>
                </c:pt>
                <c:pt idx="17">
                  <c:v>32.299271964406309</c:v>
                </c:pt>
                <c:pt idx="18">
                  <c:v>33.94454799429527</c:v>
                </c:pt>
                <c:pt idx="19">
                  <c:v>35.555165329783293</c:v>
                </c:pt>
                <c:pt idx="20">
                  <c:v>37.131113282511883</c:v>
                </c:pt>
                <c:pt idx="21">
                  <c:v>38.672527796233027</c:v>
                </c:pt>
                <c:pt idx="22">
                  <c:v>40.179675594656885</c:v>
                </c:pt>
                <c:pt idx="23">
                  <c:v>41.652938688764571</c:v>
                </c:pt>
                <c:pt idx="24">
                  <c:v>43.092799477885585</c:v>
                </c:pt>
                <c:pt idx="25">
                  <c:v>44.499826622222287</c:v>
                </c:pt>
                <c:pt idx="26">
                  <c:v>45.874661813467519</c:v>
                </c:pt>
                <c:pt idx="27">
                  <c:v>47.218007525531583</c:v>
                </c:pt>
                <c:pt idx="28">
                  <c:v>48.530615789491399</c:v>
                </c:pt>
                <c:pt idx="29">
                  <c:v>49.813278005591705</c:v>
                </c:pt>
                <c:pt idx="30">
                  <c:v>51.066815780102715</c:v>
                </c:pt>
                <c:pt idx="31">
                  <c:v>52.292072755491759</c:v>
                </c:pt>
                <c:pt idx="32">
                  <c:v>53.489907388040173</c:v>
                </c:pt>
                <c:pt idx="33">
                  <c:v>54.661186617017584</c:v>
                </c:pt>
                <c:pt idx="34">
                  <c:v>55.806780363114143</c:v>
                </c:pt>
                <c:pt idx="35">
                  <c:v>56.927556790366715</c:v>
                </c:pt>
                <c:pt idx="36">
                  <c:v>58.024378264693127</c:v>
                </c:pt>
                <c:pt idx="37">
                  <c:v>59.098097942841612</c:v>
                </c:pt>
                <c:pt idx="38">
                  <c:v>60.149556927609737</c:v>
                </c:pt>
                <c:pt idx="39">
                  <c:v>61.179581928204243</c:v>
                </c:pt>
                <c:pt idx="40">
                  <c:v>62.188983368286451</c:v>
                </c:pt>
                <c:pt idx="41">
                  <c:v>63.178553888316685</c:v>
                </c:pt>
                <c:pt idx="42">
                  <c:v>64.149067193080484</c:v>
                </c:pt>
                <c:pt idx="43">
                  <c:v>65.101277199589376</c:v>
                </c:pt>
                <c:pt idx="44">
                  <c:v>66.035917444788055</c:v>
                </c:pt>
                <c:pt idx="45">
                  <c:v>66.953700716581693</c:v>
                </c:pt>
                <c:pt idx="46">
                  <c:v>67.855318875567022</c:v>
                </c:pt>
                <c:pt idx="47">
                  <c:v>68.741442838470093</c:v>
                </c:pt>
                <c:pt idx="48">
                  <c:v>69.612722697643434</c:v>
                </c:pt>
                <c:pt idx="49">
                  <c:v>70.469787954047163</c:v>
                </c:pt>
                <c:pt idx="50">
                  <c:v>71.313247843932487</c:v>
                </c:pt>
                <c:pt idx="51">
                  <c:v>72.143691741972219</c:v>
                </c:pt>
                <c:pt idx="52">
                  <c:v>72.961689625851491</c:v>
                </c:pt>
                <c:pt idx="53">
                  <c:v>73.767792589358109</c:v>
                </c:pt>
                <c:pt idx="54">
                  <c:v>74.56253339281615</c:v>
                </c:pt>
                <c:pt idx="55">
                  <c:v>75.346427041301126</c:v>
                </c:pt>
                <c:pt idx="56">
                  <c:v>76.119971382483911</c:v>
                </c:pt>
                <c:pt idx="57">
                  <c:v>76.883647717186761</c:v>
                </c:pt>
                <c:pt idx="58">
                  <c:v>77.637921416818216</c:v>
                </c:pt>
                <c:pt idx="59">
                  <c:v>78.383242542797845</c:v>
                </c:pt>
                <c:pt idx="60">
                  <c:v>79.120046463905013</c:v>
                </c:pt>
                <c:pt idx="61">
                  <c:v>79.84875446819693</c:v>
                </c:pt>
                <c:pt idx="62">
                  <c:v>80.569774366757642</c:v>
                </c:pt>
                <c:pt idx="63">
                  <c:v>81.283501087070206</c:v>
                </c:pt>
                <c:pt idx="64">
                  <c:v>81.990317254258656</c:v>
                </c:pt>
                <c:pt idx="65">
                  <c:v>82.690593758836016</c:v>
                </c:pt>
                <c:pt idx="66">
                  <c:v>83.384690309926242</c:v>
                </c:pt>
                <c:pt idx="67">
                  <c:v>84.072955973208508</c:v>
                </c:pt>
                <c:pt idx="68">
                  <c:v>84.755729693070563</c:v>
                </c:pt>
                <c:pt idx="69">
                  <c:v>85.433340798655991</c:v>
                </c:pt>
                <c:pt idx="70">
                  <c:v>86.106109493656874</c:v>
                </c:pt>
                <c:pt idx="71">
                  <c:v>86.774347329841333</c:v>
                </c:pt>
                <c:pt idx="72">
                  <c:v>87.438357664417083</c:v>
                </c:pt>
                <c:pt idx="73">
                  <c:v>88.098436101424852</c:v>
                </c:pt>
                <c:pt idx="74">
                  <c:v>88.754870917427851</c:v>
                </c:pt>
                <c:pt idx="75">
                  <c:v>89.407943471821554</c:v>
                </c:pt>
                <c:pt idx="76">
                  <c:v>90.057928602130957</c:v>
                </c:pt>
                <c:pt idx="77">
                  <c:v>90.705095004696418</c:v>
                </c:pt>
                <c:pt idx="78">
                  <c:v>91.349705601169788</c:v>
                </c:pt>
                <c:pt idx="79">
                  <c:v>91.99201789125803</c:v>
                </c:pt>
                <c:pt idx="80">
                  <c:v>92.632284292157465</c:v>
                </c:pt>
                <c:pt idx="81">
                  <c:v>93.270752465122911</c:v>
                </c:pt>
                <c:pt idx="82">
                  <c:v>93.907665629611017</c:v>
                </c:pt>
                <c:pt idx="83">
                  <c:v>94.543262865428431</c:v>
                </c:pt>
                <c:pt idx="84">
                  <c:v>95.177779403302608</c:v>
                </c:pt>
                <c:pt idx="85">
                  <c:v>95.811446904276366</c:v>
                </c:pt>
                <c:pt idx="86">
                  <c:v>96.444493728309567</c:v>
                </c:pt>
                <c:pt idx="87">
                  <c:v>97.077145192448739</c:v>
                </c:pt>
                <c:pt idx="88">
                  <c:v>97.709623818903154</c:v>
                </c:pt>
                <c:pt idx="89">
                  <c:v>98.342149573339796</c:v>
                </c:pt>
                <c:pt idx="90">
                  <c:v>98.974940093683216</c:v>
                </c:pt>
                <c:pt idx="91">
                  <c:v>99.608210909678121</c:v>
                </c:pt>
                <c:pt idx="92">
                  <c:v>100.24217565344168</c:v>
                </c:pt>
                <c:pt idx="93">
                  <c:v>100.87704626120296</c:v>
                </c:pt>
                <c:pt idx="94">
                  <c:v>101.51303316639357</c:v>
                </c:pt>
                <c:pt idx="95">
                  <c:v>102.15034548421997</c:v>
                </c:pt>
                <c:pt idx="96">
                  <c:v>102.7891911878143</c:v>
                </c:pt>
                <c:pt idx="97">
                  <c:v>103.4297772760232</c:v>
                </c:pt>
                <c:pt idx="98">
                  <c:v>104.07230993285792</c:v>
                </c:pt>
                <c:pt idx="99">
                  <c:v>104.71699467859004</c:v>
                </c:pt>
                <c:pt idx="100">
                  <c:v>105.36403651243791</c:v>
                </c:pt>
                <c:pt idx="101">
                  <c:v>106.01364004674681</c:v>
                </c:pt>
                <c:pt idx="102">
                  <c:v>106.66600963252432</c:v>
                </c:pt>
                <c:pt idx="103">
                  <c:v>107.3213494761478</c:v>
                </c:pt>
                <c:pt idx="104">
                  <c:v>107.97986374701517</c:v>
                </c:pt>
                <c:pt idx="105">
                  <c:v>108.64175667586379</c:v>
                </c:pt>
                <c:pt idx="106">
                  <c:v>109.30723264343261</c:v>
                </c:pt>
                <c:pt idx="107">
                  <c:v>109.97649625909327</c:v>
                </c:pt>
                <c:pt idx="108">
                  <c:v>110.64975242902329</c:v>
                </c:pt>
                <c:pt idx="109">
                  <c:v>111.32720641344166</c:v>
                </c:pt>
                <c:pt idx="110">
                  <c:v>112.00906387237104</c:v>
                </c:pt>
                <c:pt idx="111">
                  <c:v>112.69553089933557</c:v>
                </c:pt>
                <c:pt idx="112">
                  <c:v>113.38681404234407</c:v>
                </c:pt>
                <c:pt idx="113">
                  <c:v>114.08312031145054</c:v>
                </c:pt>
                <c:pt idx="114">
                  <c:v>114.78465717212292</c:v>
                </c:pt>
                <c:pt idx="115">
                  <c:v>115.49163252359072</c:v>
                </c:pt>
                <c:pt idx="116">
                  <c:v>116.20425466128111</c:v>
                </c:pt>
                <c:pt idx="117">
                  <c:v>116.92273222239137</c:v>
                </c:pt>
                <c:pt idx="118">
                  <c:v>117.64727411358622</c:v>
                </c:pt>
                <c:pt idx="119">
                  <c:v>118.37808941974751</c:v>
                </c:pt>
                <c:pt idx="120">
                  <c:v>119.1153872926478</c:v>
                </c:pt>
              </c:numCache>
            </c:numRef>
          </c:xVal>
          <c:yVal>
            <c:numRef>
              <c:f>TraySol!$G$191:$G$311</c:f>
              <c:numCache>
                <c:formatCode>0.00</c:formatCode>
                <c:ptCount val="121"/>
                <c:pt idx="0">
                  <c:v>61.274999986470881</c:v>
                </c:pt>
                <c:pt idx="1">
                  <c:v>61.261474147957607</c:v>
                </c:pt>
                <c:pt idx="2">
                  <c:v>61.220935595326267</c:v>
                </c:pt>
                <c:pt idx="3">
                  <c:v>61.153500805292005</c:v>
                </c:pt>
                <c:pt idx="4">
                  <c:v>61.059362076748585</c:v>
                </c:pt>
                <c:pt idx="5">
                  <c:v>60.938784896351507</c:v>
                </c:pt>
                <c:pt idx="6">
                  <c:v>60.792104351070144</c:v>
                </c:pt>
                <c:pt idx="7">
                  <c:v>60.61972071266527</c:v>
                </c:pt>
                <c:pt idx="8">
                  <c:v>60.422094326395722</c:v>
                </c:pt>
                <c:pt idx="9">
                  <c:v>60.199739950246197</c:v>
                </c:pt>
                <c:pt idx="10">
                  <c:v>59.95322069780778</c:v>
                </c:pt>
                <c:pt idx="11">
                  <c:v>59.683141737891177</c:v>
                </c:pt>
                <c:pt idx="12">
                  <c:v>59.390143897703709</c:v>
                </c:pt>
                <c:pt idx="13">
                  <c:v>59.074897304998032</c:v>
                </c:pt>
                <c:pt idx="14">
                  <c:v>58.738095189227806</c:v>
                </c:pt>
                <c:pt idx="15">
                  <c:v>58.380447943724477</c:v>
                </c:pt>
                <c:pt idx="16">
                  <c:v>58.002677531501114</c:v>
                </c:pt>
                <c:pt idx="17">
                  <c:v>57.605512297635528</c:v>
                </c:pt>
                <c:pt idx="18">
                  <c:v>57.189682232236578</c:v>
                </c:pt>
                <c:pt idx="19">
                  <c:v>56.755914710494601</c:v>
                </c:pt>
                <c:pt idx="20">
                  <c:v>56.304930720772063</c:v>
                </c:pt>
                <c:pt idx="21">
                  <c:v>55.837441578408715</c:v>
                </c:pt>
                <c:pt idx="22">
                  <c:v>55.354146112018157</c:v>
                </c:pt>
                <c:pt idx="23">
                  <c:v>54.855728300512396</c:v>
                </c:pt>
                <c:pt idx="24">
                  <c:v>54.342855332767371</c:v>
                </c:pt>
                <c:pt idx="25">
                  <c:v>53.816176057520728</c:v>
                </c:pt>
                <c:pt idx="26">
                  <c:v>53.276319788511309</c:v>
                </c:pt>
                <c:pt idx="27">
                  <c:v>52.723895428750374</c:v>
                </c:pt>
                <c:pt idx="28">
                  <c:v>52.15949087787542</c:v>
                </c:pt>
                <c:pt idx="29">
                  <c:v>51.583672687522416</c:v>
                </c:pt>
                <c:pt idx="30">
                  <c:v>50.996985931317411</c:v>
                </c:pt>
                <c:pt idx="31">
                  <c:v>50.399954258233464</c:v>
                </c:pt>
                <c:pt idx="32">
                  <c:v>49.793080100505584</c:v>
                </c:pt>
                <c:pt idx="33">
                  <c:v>49.176845009904028</c:v>
                </c:pt>
                <c:pt idx="34">
                  <c:v>48.551710098822554</c:v>
                </c:pt>
                <c:pt idx="35">
                  <c:v>47.918116565255829</c:v>
                </c:pt>
                <c:pt idx="36">
                  <c:v>47.276486283257753</c:v>
                </c:pt>
                <c:pt idx="37">
                  <c:v>46.62722244284425</c:v>
                </c:pt>
                <c:pt idx="38">
                  <c:v>45.970710225504099</c:v>
                </c:pt>
                <c:pt idx="39">
                  <c:v>45.307317503492946</c:v>
                </c:pt>
                <c:pt idx="40">
                  <c:v>44.637395552903655</c:v>
                </c:pt>
                <c:pt idx="41">
                  <c:v>43.961279772131732</c:v>
                </c:pt>
                <c:pt idx="42">
                  <c:v>43.279290398794878</c:v>
                </c:pt>
                <c:pt idx="43">
                  <c:v>42.591733219430509</c:v>
                </c:pt>
                <c:pt idx="44">
                  <c:v>41.898900267397423</c:v>
                </c:pt>
                <c:pt idx="45">
                  <c:v>41.20107050536074</c:v>
                </c:pt>
                <c:pt idx="46">
                  <c:v>40.498510489557454</c:v>
                </c:pt>
                <c:pt idx="47">
                  <c:v>39.791475013737276</c:v>
                </c:pt>
                <c:pt idx="48">
                  <c:v>39.080207731263037</c:v>
                </c:pt>
                <c:pt idx="49">
                  <c:v>38.364941754350646</c:v>
                </c:pt>
                <c:pt idx="50">
                  <c:v>37.645900229840862</c:v>
                </c:pt>
                <c:pt idx="51">
                  <c:v>36.923296891235687</c:v>
                </c:pt>
                <c:pt idx="52">
                  <c:v>36.197336587010795</c:v>
                </c:pt>
                <c:pt idx="53">
                  <c:v>35.46821578544052</c:v>
                </c:pt>
                <c:pt idx="54">
                  <c:v>34.736123056351282</c:v>
                </c:pt>
                <c:pt idx="55">
                  <c:v>34.001239530360273</c:v>
                </c:pt>
                <c:pt idx="56">
                  <c:v>33.263739336264386</c:v>
                </c:pt>
                <c:pt idx="57">
                  <c:v>32.523790017325119</c:v>
                </c:pt>
                <c:pt idx="58">
                  <c:v>31.78155292725269</c:v>
                </c:pt>
                <c:pt idx="59">
                  <c:v>31.037183606732114</c:v>
                </c:pt>
                <c:pt idx="60">
                  <c:v>30.290832141356375</c:v>
                </c:pt>
                <c:pt idx="61">
                  <c:v>29.542643501843095</c:v>
                </c:pt>
                <c:pt idx="62">
                  <c:v>28.792757867410977</c:v>
                </c:pt>
                <c:pt idx="63">
                  <c:v>28.041310933184072</c:v>
                </c:pt>
                <c:pt idx="64">
                  <c:v>27.288434202477802</c:v>
                </c:pt>
                <c:pt idx="65">
                  <c:v>26.534255264800805</c:v>
                </c:pt>
                <c:pt idx="66">
                  <c:v>25.778898060383725</c:v>
                </c:pt>
                <c:pt idx="67">
                  <c:v>25.022483132019289</c:v>
                </c:pt>
                <c:pt idx="68">
                  <c:v>24.26512786497058</c:v>
                </c:pt>
                <c:pt idx="69">
                  <c:v>23.506946715674744</c:v>
                </c:pt>
                <c:pt idx="70">
                  <c:v>22.748051429939323</c:v>
                </c:pt>
                <c:pt idx="71">
                  <c:v>21.988551251298119</c:v>
                </c:pt>
                <c:pt idx="72">
                  <c:v>21.228553120163355</c:v>
                </c:pt>
                <c:pt idx="73">
                  <c:v>20.468161864381088</c:v>
                </c:pt>
                <c:pt idx="74">
                  <c:v>19.707480381767411</c:v>
                </c:pt>
                <c:pt idx="75">
                  <c:v>18.946609815174924</c:v>
                </c:pt>
                <c:pt idx="76">
                  <c:v>18.185649720611266</c:v>
                </c:pt>
                <c:pt idx="77">
                  <c:v>17.424698228904589</c:v>
                </c:pt>
                <c:pt idx="78">
                  <c:v>16.663852201386263</c:v>
                </c:pt>
                <c:pt idx="79">
                  <c:v>15.903207380035639</c:v>
                </c:pt>
                <c:pt idx="80">
                  <c:v>15.142858532509067</c:v>
                </c:pt>
                <c:pt idx="81">
                  <c:v>14.38289959245283</c:v>
                </c:pt>
                <c:pt idx="82">
                  <c:v>13.623423795478274</c:v>
                </c:pt>
                <c:pt idx="83">
                  <c:v>12.864523811157568</c:v>
                </c:pt>
                <c:pt idx="84">
                  <c:v>12.106291871378801</c:v>
                </c:pt>
                <c:pt idx="85">
                  <c:v>11.34881989538134</c:v>
                </c:pt>
                <c:pt idx="86">
                  <c:v>10.592199611774291</c:v>
                </c:pt>
                <c:pt idx="87">
                  <c:v>9.8365226778249024</c:v>
                </c:pt>
                <c:pt idx="88">
                  <c:v>9.0818807962871801</c:v>
                </c:pt>
                <c:pt idx="89">
                  <c:v>8.3283658300265415</c:v>
                </c:pt>
                <c:pt idx="90">
                  <c:v>7.5760699146809571</c:v>
                </c:pt>
                <c:pt idx="91">
                  <c:v>6.8250855695852266</c:v>
                </c:pt>
                <c:pt idx="92">
                  <c:v>6.0755058071720214</c:v>
                </c:pt>
                <c:pt idx="93">
                  <c:v>5.3274242410489165</c:v>
                </c:pt>
                <c:pt idx="94">
                  <c:v>4.5809351929388811</c:v>
                </c:pt>
                <c:pt idx="95">
                  <c:v>3.8361337986585511</c:v>
                </c:pt>
                <c:pt idx="96">
                  <c:v>3.0931161132957499</c:v>
                </c:pt>
                <c:pt idx="97">
                  <c:v>2.351979215736236</c:v>
                </c:pt>
                <c:pt idx="98">
                  <c:v>1.6128213126762461</c:v>
                </c:pt>
                <c:pt idx="99">
                  <c:v>0.8757418422456027</c:v>
                </c:pt>
                <c:pt idx="100">
                  <c:v>0.14084157735281622</c:v>
                </c:pt>
                <c:pt idx="101">
                  <c:v>-0.59177727114867196</c:v>
                </c:pt>
                <c:pt idx="102">
                  <c:v>-1.3220109513879379</c:v>
                </c:pt>
                <c:pt idx="103">
                  <c:v>-2.0497540674261927</c:v>
                </c:pt>
                <c:pt idx="104">
                  <c:v>-2.7748994761710435</c:v>
                </c:pt>
                <c:pt idx="105">
                  <c:v>-3.4973381842137456</c:v>
                </c:pt>
                <c:pt idx="106">
                  <c:v>-4.2169592445628439</c:v>
                </c:pt>
                <c:pt idx="107">
                  <c:v>-4.9336496532648511</c:v>
                </c:pt>
                <c:pt idx="108">
                  <c:v>-5.64729424592025</c:v>
                </c:pt>
                <c:pt idx="109">
                  <c:v>-6.3577755941218044</c:v>
                </c:pt>
                <c:pt idx="110">
                  <c:v>-7.0649739018626008</c:v>
                </c:pt>
                <c:pt idx="111">
                  <c:v>-7.768766901982417</c:v>
                </c:pt>
                <c:pt idx="112">
                  <c:v>-8.4690297527441203</c:v>
                </c:pt>
                <c:pt idx="113">
                  <c:v>-9.1656349346565662</c:v>
                </c:pt>
                <c:pt idx="114">
                  <c:v>-9.8584521476862932</c:v>
                </c:pt>
                <c:pt idx="115">
                  <c:v>-10.547348209028954</c:v>
                </c:pt>
                <c:pt idx="116">
                  <c:v>-11.232186951641495</c:v>
                </c:pt>
                <c:pt idx="117">
                  <c:v>-11.912829123767835</c:v>
                </c:pt>
                <c:pt idx="118">
                  <c:v>-12.589132289726095</c:v>
                </c:pt>
                <c:pt idx="119">
                  <c:v>-13.260950732261179</c:v>
                </c:pt>
                <c:pt idx="120">
                  <c:v>-13.92813535680645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5EC-4788-B271-5C1CE1E85748}"/>
            </c:ext>
          </c:extLst>
        </c:ser>
        <c:ser>
          <c:idx val="54"/>
          <c:order val="54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TraySol!$K$191:$K$311</c:f>
              <c:numCache>
                <c:formatCode>0.00</c:formatCode>
                <c:ptCount val="121"/>
                <c:pt idx="0">
                  <c:v>1.5413447353594351E-3</c:v>
                </c:pt>
                <c:pt idx="1">
                  <c:v>1.5411292666668182</c:v>
                </c:pt>
                <c:pt idx="2">
                  <c:v>3.0809686692833047</c:v>
                </c:pt>
                <c:pt idx="3">
                  <c:v>4.6182363737591707</c:v>
                </c:pt>
                <c:pt idx="4">
                  <c:v>6.1516664841947666</c:v>
                </c:pt>
                <c:pt idx="5">
                  <c:v>7.6800167111045026</c:v>
                </c:pt>
                <c:pt idx="6">
                  <c:v>9.2020756880470653</c:v>
                </c:pt>
                <c:pt idx="7">
                  <c:v>10.716669834794835</c:v>
                </c:pt>
                <c:pt idx="8">
                  <c:v>12.222669677417878</c:v>
                </c:pt>
                <c:pt idx="9">
                  <c:v>13.718995549944374</c:v>
                </c:pt>
                <c:pt idx="10">
                  <c:v>15.20462261798572</c:v>
                </c:pt>
                <c:pt idx="11">
                  <c:v>16.678585181266207</c:v>
                </c:pt>
                <c:pt idx="12">
                  <c:v>18.139980228747671</c:v>
                </c:pt>
                <c:pt idx="13">
                  <c:v>19.587970236412133</c:v>
                </c:pt>
                <c:pt idx="14">
                  <c:v>21.021785213241433</c:v>
                </c:pt>
                <c:pt idx="15">
                  <c:v>22.440724015068746</c:v>
                </c:pt>
                <c:pt idx="16">
                  <c:v>23.844154958431638</c:v>
                </c:pt>
                <c:pt idx="17">
                  <c:v>25.231515777097272</c:v>
                </c:pt>
                <c:pt idx="18">
                  <c:v>26.602312972414374</c:v>
                </c:pt>
                <c:pt idx="19">
                  <c:v>27.95612061503272</c:v>
                </c:pt>
                <c:pt idx="20">
                  <c:v>29.292578659872721</c:v>
                </c:pt>
                <c:pt idx="21">
                  <c:v>30.61139083862939</c:v>
                </c:pt>
                <c:pt idx="22">
                  <c:v>31.912322194741147</c:v>
                </c:pt>
                <c:pt idx="23">
                  <c:v>33.195196324846698</c:v>
                </c:pt>
                <c:pt idx="24">
                  <c:v>34.459892388536041</c:v>
                </c:pt>
                <c:pt idx="25">
                  <c:v>35.706341944918158</c:v>
                </c:pt>
                <c:pt idx="26">
                  <c:v>36.934525670421507</c:v>
                </c:pt>
                <c:pt idx="27">
                  <c:v>38.144470007550417</c:v>
                </c:pt>
                <c:pt idx="28">
                  <c:v>39.336243789250901</c:v>
                </c:pt>
                <c:pt idx="29">
                  <c:v>40.509954878287154</c:v>
                </c:pt>
                <c:pt idx="30">
                  <c:v>41.665746855752879</c:v>
                </c:pt>
                <c:pt idx="31">
                  <c:v>42.803795787680201</c:v>
                </c:pt>
                <c:pt idx="32">
                  <c:v>43.92430709376525</c:v>
                </c:pt>
                <c:pt idx="33">
                  <c:v>45.027512537588109</c:v>
                </c:pt>
                <c:pt idx="34">
                  <c:v>46.113667353422798</c:v>
                </c:pt>
                <c:pt idx="35">
                  <c:v>47.183047520843807</c:v>
                </c:pt>
                <c:pt idx="36">
                  <c:v>48.235947194862078</c:v>
                </c:pt>
                <c:pt idx="37">
                  <c:v>49.272676296266461</c:v>
                </c:pt>
                <c:pt idx="38">
                  <c:v>50.293558264197195</c:v>
                </c:pt>
                <c:pt idx="39">
                  <c:v>51.298927970723433</c:v>
                </c:pt>
                <c:pt idx="40">
                  <c:v>52.289129795306422</c:v>
                </c:pt>
                <c:pt idx="41">
                  <c:v>53.264515855481719</c:v>
                </c:pt>
                <c:pt idx="42">
                  <c:v>54.225444388853411</c:v>
                </c:pt>
                <c:pt idx="43">
                  <c:v>55.172278280527308</c:v>
                </c:pt>
                <c:pt idx="44">
                  <c:v>56.105383729391718</c:v>
                </c:pt>
                <c:pt idx="45">
                  <c:v>57.025129046143419</c:v>
                </c:pt>
                <c:pt idx="46">
                  <c:v>57.931883575634238</c:v>
                </c:pt>
                <c:pt idx="47">
                  <c:v>58.826016735940712</c:v>
                </c:pt>
                <c:pt idx="48">
                  <c:v>59.707897166520169</c:v>
                </c:pt>
                <c:pt idx="49">
                  <c:v>60.577891977881563</c:v>
                </c:pt>
                <c:pt idx="50">
                  <c:v>61.436366095350223</c:v>
                </c:pt>
                <c:pt idx="51">
                  <c:v>62.283681689726301</c:v>
                </c:pt>
                <c:pt idx="52">
                  <c:v>63.120197687905922</c:v>
                </c:pt>
                <c:pt idx="53">
                  <c:v>63.946269356844923</c:v>
                </c:pt>
                <c:pt idx="54">
                  <c:v>64.762247954579621</c:v>
                </c:pt>
                <c:pt idx="55">
                  <c:v>65.568480442373186</c:v>
                </c:pt>
                <c:pt idx="56">
                  <c:v>66.365309252417248</c:v>
                </c:pt>
                <c:pt idx="57">
                  <c:v>67.153072105881947</c:v>
                </c:pt>
                <c:pt idx="58">
                  <c:v>67.932101876469645</c:v>
                </c:pt>
                <c:pt idx="59">
                  <c:v>68.702726494979316</c:v>
                </c:pt>
                <c:pt idx="60">
                  <c:v>69.465268890732489</c:v>
                </c:pt>
                <c:pt idx="61">
                  <c:v>70.220046966040769</c:v>
                </c:pt>
                <c:pt idx="62">
                  <c:v>70.967373600209257</c:v>
                </c:pt>
                <c:pt idx="63">
                  <c:v>71.707556679869313</c:v>
                </c:pt>
                <c:pt idx="64">
                  <c:v>72.440899152715417</c:v>
                </c:pt>
                <c:pt idx="65">
                  <c:v>73.167699101985633</c:v>
                </c:pt>
                <c:pt idx="66">
                  <c:v>73.888249839272106</c:v>
                </c:pt>
                <c:pt idx="67">
                  <c:v>74.602840013478996</c:v>
                </c:pt>
                <c:pt idx="68">
                  <c:v>75.311753733958568</c:v>
                </c:pt>
                <c:pt idx="69">
                  <c:v>76.01527070605384</c:v>
                </c:pt>
                <c:pt idx="70">
                  <c:v>76.71366637745939</c:v>
                </c:pt>
                <c:pt idx="71">
                  <c:v>77.407212093978046</c:v>
                </c:pt>
                <c:pt idx="72">
                  <c:v>78.096175263407233</c:v>
                </c:pt>
                <c:pt idx="73">
                  <c:v>78.780819526427152</c:v>
                </c:pt>
                <c:pt idx="74">
                  <c:v>79.461404933493668</c:v>
                </c:pt>
                <c:pt idx="75">
                  <c:v>80.138188126853791</c:v>
                </c:pt>
                <c:pt idx="76">
                  <c:v>80.811422526909467</c:v>
                </c:pt>
                <c:pt idx="77">
                  <c:v>81.481358522250432</c:v>
                </c:pt>
                <c:pt idx="78">
                  <c:v>82.148243662764926</c:v>
                </c:pt>
                <c:pt idx="79">
                  <c:v>82.812322855314093</c:v>
                </c:pt>
                <c:pt idx="80">
                  <c:v>83.473838561527728</c:v>
                </c:pt>
                <c:pt idx="81">
                  <c:v>84.133030997340924</c:v>
                </c:pt>
                <c:pt idx="82">
                  <c:v>84.790138333947411</c:v>
                </c:pt>
                <c:pt idx="83">
                  <c:v>85.44539689989567</c:v>
                </c:pt>
                <c:pt idx="84">
                  <c:v>86.099041384097163</c:v>
                </c:pt>
                <c:pt idx="85">
                  <c:v>86.751305039554367</c:v>
                </c:pt>
                <c:pt idx="86">
                  <c:v>87.402419887649685</c:v>
                </c:pt>
                <c:pt idx="87">
                  <c:v>88.052616922864786</c:v>
                </c:pt>
                <c:pt idx="88">
                  <c:v>88.70212631782276</c:v>
                </c:pt>
                <c:pt idx="89">
                  <c:v>89.351177628566433</c:v>
                </c:pt>
                <c:pt idx="90">
                  <c:v>90</c:v>
                </c:pt>
                <c:pt idx="91">
                  <c:v>90.648822371433553</c:v>
                </c:pt>
                <c:pt idx="92">
                  <c:v>91.29787368217724</c:v>
                </c:pt>
                <c:pt idx="93">
                  <c:v>91.947383077135214</c:v>
                </c:pt>
                <c:pt idx="94">
                  <c:v>92.597580112350315</c:v>
                </c:pt>
                <c:pt idx="95">
                  <c:v>93.248694960445661</c:v>
                </c:pt>
                <c:pt idx="96">
                  <c:v>93.900958615902852</c:v>
                </c:pt>
                <c:pt idx="97">
                  <c:v>94.55460310010433</c:v>
                </c:pt>
                <c:pt idx="98">
                  <c:v>95.209861666052589</c:v>
                </c:pt>
                <c:pt idx="99">
                  <c:v>95.866969002659062</c:v>
                </c:pt>
                <c:pt idx="100">
                  <c:v>96.526161438472258</c:v>
                </c:pt>
                <c:pt idx="101">
                  <c:v>97.187677144685907</c:v>
                </c:pt>
                <c:pt idx="102">
                  <c:v>97.851756337235074</c:v>
                </c:pt>
                <c:pt idx="103">
                  <c:v>98.518641477749568</c:v>
                </c:pt>
                <c:pt idx="104">
                  <c:v>99.188577473090547</c:v>
                </c:pt>
                <c:pt idx="105">
                  <c:v>99.861811873146223</c:v>
                </c:pt>
                <c:pt idx="106">
                  <c:v>100.53859506650633</c:v>
                </c:pt>
                <c:pt idx="107">
                  <c:v>101.21918047357285</c:v>
                </c:pt>
                <c:pt idx="108">
                  <c:v>101.90382473659277</c:v>
                </c:pt>
                <c:pt idx="109">
                  <c:v>102.59278790602195</c:v>
                </c:pt>
                <c:pt idx="110">
                  <c:v>103.28633362254061</c:v>
                </c:pt>
                <c:pt idx="111">
                  <c:v>103.98472929394615</c:v>
                </c:pt>
                <c:pt idx="112">
                  <c:v>104.68824626604145</c:v>
                </c:pt>
                <c:pt idx="113">
                  <c:v>105.397159986521</c:v>
                </c:pt>
                <c:pt idx="114">
                  <c:v>106.11175016072789</c:v>
                </c:pt>
                <c:pt idx="115">
                  <c:v>106.83230089801437</c:v>
                </c:pt>
                <c:pt idx="116">
                  <c:v>107.55910084728458</c:v>
                </c:pt>
                <c:pt idx="117">
                  <c:v>108.29244332013069</c:v>
                </c:pt>
                <c:pt idx="118">
                  <c:v>109.03262639979074</c:v>
                </c:pt>
                <c:pt idx="119">
                  <c:v>109.77995303395922</c:v>
                </c:pt>
                <c:pt idx="120">
                  <c:v>110.5347311092675</c:v>
                </c:pt>
              </c:numCache>
            </c:numRef>
          </c:xVal>
          <c:yVal>
            <c:numRef>
              <c:f>TraySol!$J$191:$J$311</c:f>
              <c:numCache>
                <c:formatCode>0.00</c:formatCode>
                <c:ptCount val="121"/>
                <c:pt idx="0">
                  <c:v>49.549999989764338</c:v>
                </c:pt>
                <c:pt idx="1">
                  <c:v>49.539765668063559</c:v>
                </c:pt>
                <c:pt idx="2">
                  <c:v>49.509078638609118</c:v>
                </c:pt>
                <c:pt idx="3">
                  <c:v>49.457986690195796</c:v>
                </c:pt>
                <c:pt idx="4">
                  <c:v>49.386569054205779</c:v>
                </c:pt>
                <c:pt idx="5">
                  <c:v>49.294935822924373</c:v>
                </c:pt>
                <c:pt idx="6">
                  <c:v>49.183227135421028</c:v>
                </c:pt>
                <c:pt idx="7">
                  <c:v>49.051612155250567</c:v>
                </c:pt>
                <c:pt idx="8">
                  <c:v>48.900287857244422</c:v>
                </c:pt>
                <c:pt idx="9">
                  <c:v>48.729477643397075</c:v>
                </c:pt>
                <c:pt idx="10">
                  <c:v>48.539429810009942</c:v>
                </c:pt>
                <c:pt idx="11">
                  <c:v>48.330415889796676</c:v>
                </c:pt>
                <c:pt idx="12">
                  <c:v>48.102728893569015</c:v>
                </c:pt>
                <c:pt idx="13">
                  <c:v>47.856681476423809</c:v>
                </c:pt>
                <c:pt idx="14">
                  <c:v>47.592604053074794</c:v>
                </c:pt>
                <c:pt idx="15">
                  <c:v>47.310842886169894</c:v>
                </c:pt>
                <c:pt idx="16">
                  <c:v>47.011758170175227</c:v>
                </c:pt>
                <c:pt idx="17">
                  <c:v>46.695722131766949</c:v>
                </c:pt>
                <c:pt idx="18">
                  <c:v>46.363117165734288</c:v>
                </c:pt>
                <c:pt idx="19">
                  <c:v>46.014334023247052</c:v>
                </c:pt>
                <c:pt idx="20">
                  <c:v>45.649770067057382</c:v>
                </c:pt>
                <c:pt idx="21">
                  <c:v>45.269827605867107</c:v>
                </c:pt>
                <c:pt idx="22">
                  <c:v>44.874912317763396</c:v>
                </c:pt>
                <c:pt idx="23">
                  <c:v>44.465431770367623</c:v>
                </c:pt>
                <c:pt idx="24">
                  <c:v>44.041794043201243</c:v>
                </c:pt>
                <c:pt idx="25">
                  <c:v>43.604406455786012</c:v>
                </c:pt>
                <c:pt idx="26">
                  <c:v>43.153674403191005</c:v>
                </c:pt>
                <c:pt idx="27">
                  <c:v>42.690000299132713</c:v>
                </c:pt>
                <c:pt idx="28">
                  <c:v>42.213782625336002</c:v>
                </c:pt>
                <c:pt idx="29">
                  <c:v>41.725415084673031</c:v>
                </c:pt>
                <c:pt idx="30">
                  <c:v>41.225285854611791</c:v>
                </c:pt>
                <c:pt idx="31">
                  <c:v>40.713776936713202</c:v>
                </c:pt>
                <c:pt idx="32">
                  <c:v>40.191263597304768</c:v>
                </c:pt>
                <c:pt idx="33">
                  <c:v>39.658113894012601</c:v>
                </c:pt>
                <c:pt idx="34">
                  <c:v>39.114688282534487</c:v>
                </c:pt>
                <c:pt idx="35">
                  <c:v>38.561339297868315</c:v>
                </c:pt>
                <c:pt idx="36">
                  <c:v>37.998411304152661</c:v>
                </c:pt>
                <c:pt idx="37">
                  <c:v>37.426240307313002</c:v>
                </c:pt>
                <c:pt idx="38">
                  <c:v>36.845153824822546</c:v>
                </c:pt>
                <c:pt idx="39">
                  <c:v>36.255470807063197</c:v>
                </c:pt>
                <c:pt idx="40">
                  <c:v>35.657501604998821</c:v>
                </c:pt>
                <c:pt idx="41">
                  <c:v>35.051547979135727</c:v>
                </c:pt>
                <c:pt idx="42">
                  <c:v>34.43790314503287</c:v>
                </c:pt>
                <c:pt idx="43">
                  <c:v>33.816851850930227</c:v>
                </c:pt>
                <c:pt idx="44">
                  <c:v>33.188670483375894</c:v>
                </c:pt>
                <c:pt idx="45">
                  <c:v>32.553627197049394</c:v>
                </c:pt>
                <c:pt idx="46">
                  <c:v>31.911982065289664</c:v>
                </c:pt>
                <c:pt idx="47">
                  <c:v>31.263987248142172</c:v>
                </c:pt>
                <c:pt idx="48">
                  <c:v>30.609887175033165</c:v>
                </c:pt>
                <c:pt idx="49">
                  <c:v>29.949918739460188</c:v>
                </c:pt>
                <c:pt idx="50">
                  <c:v>29.284311503354871</c:v>
                </c:pt>
                <c:pt idx="51">
                  <c:v>28.613287909023093</c:v>
                </c:pt>
                <c:pt idx="52">
                  <c:v>27.937063496802381</c:v>
                </c:pt>
                <c:pt idx="53">
                  <c:v>27.255847126792254</c:v>
                </c:pt>
                <c:pt idx="54">
                  <c:v>26.569841203213969</c:v>
                </c:pt>
                <c:pt idx="55">
                  <c:v>25.879241900139206</c:v>
                </c:pt>
                <c:pt idx="56">
                  <c:v>25.184239387495126</c:v>
                </c:pt>
                <c:pt idx="57">
                  <c:v>24.485018056406304</c:v>
                </c:pt>
                <c:pt idx="58">
                  <c:v>23.781756743071426</c:v>
                </c:pt>
                <c:pt idx="59">
                  <c:v>23.074628950498337</c:v>
                </c:pt>
                <c:pt idx="60">
                  <c:v>22.363803067532643</c:v>
                </c:pt>
                <c:pt idx="61">
                  <c:v>21.649442584715388</c:v>
                </c:pt>
                <c:pt idx="62">
                  <c:v>20.931706306595743</c:v>
                </c:pt>
                <c:pt idx="63">
                  <c:v>20.210748560203385</c:v>
                </c:pt>
                <c:pt idx="64">
                  <c:v>19.486719399456817</c:v>
                </c:pt>
                <c:pt idx="65">
                  <c:v>18.759764805345668</c:v>
                </c:pt>
                <c:pt idx="66">
                  <c:v>18.030026881780515</c:v>
                </c:pt>
                <c:pt idx="67">
                  <c:v>17.297644047051435</c:v>
                </c:pt>
                <c:pt idx="68">
                  <c:v>16.562751220879164</c:v>
                </c:pt>
                <c:pt idx="69">
                  <c:v>15.825480007079065</c:v>
                </c:pt>
                <c:pt idx="70">
                  <c:v>15.085958871889858</c:v>
                </c:pt>
                <c:pt idx="71">
                  <c:v>14.344313318047384</c:v>
                </c:pt>
                <c:pt idx="72">
                  <c:v>13.600666054705769</c:v>
                </c:pt>
                <c:pt idx="73">
                  <c:v>12.855137163330497</c:v>
                </c:pt>
                <c:pt idx="74">
                  <c:v>12.107844259703342</c:v>
                </c:pt>
                <c:pt idx="75">
                  <c:v>11.358902652195297</c:v>
                </c:pt>
                <c:pt idx="76">
                  <c:v>10.608425496474894</c:v>
                </c:pt>
                <c:pt idx="77">
                  <c:v>9.8565239468300518</c:v>
                </c:pt>
                <c:pt idx="78">
                  <c:v>9.1033073042901833</c:v>
                </c:pt>
                <c:pt idx="79">
                  <c:v>8.3488831617426627</c:v>
                </c:pt>
                <c:pt idx="80">
                  <c:v>7.5933575462427569</c:v>
                </c:pt>
                <c:pt idx="81">
                  <c:v>6.8368350587218742</c:v>
                </c:pt>
                <c:pt idx="82">
                  <c:v>6.0794190113021926</c:v>
                </c:pt>
                <c:pt idx="83">
                  <c:v>5.3212115624287577</c:v>
                </c:pt>
                <c:pt idx="84">
                  <c:v>4.5623138500328793</c:v>
                </c:pt>
                <c:pt idx="85">
                  <c:v>3.8028261229421929</c:v>
                </c:pt>
                <c:pt idx="86">
                  <c:v>3.0428478707544002</c:v>
                </c:pt>
                <c:pt idx="87">
                  <c:v>2.2824779523925116</c:v>
                </c:pt>
                <c:pt idx="88">
                  <c:v>1.5218147235605954</c:v>
                </c:pt>
                <c:pt idx="89">
                  <c:v>0.76095616331915039</c:v>
                </c:pt>
                <c:pt idx="90">
                  <c:v>0</c:v>
                </c:pt>
                <c:pt idx="91">
                  <c:v>-0.76095616331913618</c:v>
                </c:pt>
                <c:pt idx="92">
                  <c:v>-1.5218147235605954</c:v>
                </c:pt>
                <c:pt idx="93">
                  <c:v>-2.2824779523925116</c:v>
                </c:pt>
                <c:pt idx="94">
                  <c:v>-3.0428478707544002</c:v>
                </c:pt>
                <c:pt idx="95">
                  <c:v>-3.8028261229422071</c:v>
                </c:pt>
                <c:pt idx="96">
                  <c:v>-4.5623138500328935</c:v>
                </c:pt>
                <c:pt idx="97">
                  <c:v>-5.3212115624287577</c:v>
                </c:pt>
                <c:pt idx="98">
                  <c:v>-6.0794190113021926</c:v>
                </c:pt>
                <c:pt idx="99">
                  <c:v>-6.83683505872186</c:v>
                </c:pt>
                <c:pt idx="100">
                  <c:v>-7.5933575462427427</c:v>
                </c:pt>
                <c:pt idx="101">
                  <c:v>-8.3488831617426484</c:v>
                </c:pt>
                <c:pt idx="102">
                  <c:v>-9.1033073042901833</c:v>
                </c:pt>
                <c:pt idx="103">
                  <c:v>-9.8565239468300518</c:v>
                </c:pt>
                <c:pt idx="104">
                  <c:v>-10.608425496474908</c:v>
                </c:pt>
                <c:pt idx="105">
                  <c:v>-11.358902652195312</c:v>
                </c:pt>
                <c:pt idx="106">
                  <c:v>-12.107844259703327</c:v>
                </c:pt>
                <c:pt idx="107">
                  <c:v>-12.855137163330497</c:v>
                </c:pt>
                <c:pt idx="108">
                  <c:v>-13.600666054705769</c:v>
                </c:pt>
                <c:pt idx="109">
                  <c:v>-14.344313318047384</c:v>
                </c:pt>
                <c:pt idx="110">
                  <c:v>-15.085958871889858</c:v>
                </c:pt>
                <c:pt idx="111">
                  <c:v>-15.825480007079051</c:v>
                </c:pt>
                <c:pt idx="112">
                  <c:v>-16.562751220879179</c:v>
                </c:pt>
                <c:pt idx="113">
                  <c:v>-17.297644047051435</c:v>
                </c:pt>
                <c:pt idx="114">
                  <c:v>-18.030026881780515</c:v>
                </c:pt>
                <c:pt idx="115">
                  <c:v>-18.759764805345668</c:v>
                </c:pt>
                <c:pt idx="116">
                  <c:v>-19.486719399456817</c:v>
                </c:pt>
                <c:pt idx="117">
                  <c:v>-20.210748560203385</c:v>
                </c:pt>
                <c:pt idx="118">
                  <c:v>-20.931706306595743</c:v>
                </c:pt>
                <c:pt idx="119">
                  <c:v>-21.649442584715388</c:v>
                </c:pt>
                <c:pt idx="120">
                  <c:v>-22.363803067532629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5EC-4788-B271-5C1CE1E85748}"/>
            </c:ext>
          </c:extLst>
        </c:ser>
        <c:ser>
          <c:idx val="55"/>
          <c:order val="55"/>
          <c:tx>
            <c:strRef>
              <c:f>TraySol!$M$8</c:f>
              <c:strCache>
                <c:ptCount val="1"/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TraySol!$N$191:$N$311</c:f>
              <c:numCache>
                <c:formatCode>0.00</c:formatCode>
                <c:ptCount val="121"/>
                <c:pt idx="0">
                  <c:v>1.2395870151954635E-3</c:v>
                </c:pt>
                <c:pt idx="1">
                  <c:v>1.2394824590905875</c:v>
                </c:pt>
                <c:pt idx="2">
                  <c:v>2.4783385422886233</c:v>
                </c:pt>
                <c:pt idx="3">
                  <c:v>3.7159443494472151</c:v>
                </c:pt>
                <c:pt idx="4">
                  <c:v>4.9516809085330387</c:v>
                </c:pt>
                <c:pt idx="5">
                  <c:v>6.1849365816495974</c:v>
                </c:pt>
                <c:pt idx="6">
                  <c:v>7.4151094025643536</c:v>
                </c:pt>
                <c:pt idx="7">
                  <c:v>8.641609324784552</c:v>
                </c:pt>
                <c:pt idx="8">
                  <c:v>9.8638603607619402</c:v>
                </c:pt>
                <c:pt idx="9">
                  <c:v>11.081302594650388</c:v>
                </c:pt>
                <c:pt idx="10">
                  <c:v>12.293394053136455</c:v>
                </c:pt>
                <c:pt idx="11">
                  <c:v>13.499612421159807</c:v>
                </c:pt>
                <c:pt idx="12">
                  <c:v>14.699456591774208</c:v>
                </c:pt>
                <c:pt idx="13">
                  <c:v>15.892448041921787</c:v>
                </c:pt>
                <c:pt idx="14">
                  <c:v>17.078132028435672</c:v>
                </c:pt>
                <c:pt idx="15">
                  <c:v>18.256078601092888</c:v>
                </c:pt>
                <c:pt idx="16">
                  <c:v>19.425883431971748</c:v>
                </c:pt>
                <c:pt idx="17">
                  <c:v>20.587168462661108</c:v>
                </c:pt>
                <c:pt idx="18">
                  <c:v>21.739582373001991</c:v>
                </c:pt>
                <c:pt idx="19">
                  <c:v>22.882800876966307</c:v>
                </c:pt>
                <c:pt idx="20">
                  <c:v>24.016526852987489</c:v>
                </c:pt>
                <c:pt idx="21">
                  <c:v>25.14049031751777</c:v>
                </c:pt>
                <c:pt idx="22">
                  <c:v>26.254448251805723</c:v>
                </c:pt>
                <c:pt idx="23">
                  <c:v>27.358184292847202</c:v>
                </c:pt>
                <c:pt idx="24">
                  <c:v>28.451508300184653</c:v>
                </c:pt>
                <c:pt idx="25">
                  <c:v>29.534255810706785</c:v>
                </c:pt>
                <c:pt idx="26">
                  <c:v>30.606287393860786</c:v>
                </c:pt>
                <c:pt idx="27">
                  <c:v>31.667487919741522</c:v>
                </c:pt>
                <c:pt idx="28">
                  <c:v>32.717765752394257</c:v>
                </c:pt>
                <c:pt idx="29">
                  <c:v>33.757051880375521</c:v>
                </c:pt>
                <c:pt idx="30">
                  <c:v>34.785298996187692</c:v>
                </c:pt>
                <c:pt idx="31">
                  <c:v>35.802480535660493</c:v>
                </c:pt>
                <c:pt idx="32">
                  <c:v>36.808589687717102</c:v>
                </c:pt>
                <c:pt idx="33">
                  <c:v>37.803638384257589</c:v>
                </c:pt>
                <c:pt idx="34">
                  <c:v>38.787656279139348</c:v>
                </c:pt>
                <c:pt idx="35">
                  <c:v>39.760689724448433</c:v>
                </c:pt>
                <c:pt idx="36">
                  <c:v>40.722800751457854</c:v>
                </c:pt>
                <c:pt idx="37">
                  <c:v>41.674066062870615</c:v>
                </c:pt>
                <c:pt idx="38">
                  <c:v>42.614576042161097</c:v>
                </c:pt>
                <c:pt idx="39">
                  <c:v>43.544433785066474</c:v>
                </c:pt>
                <c:pt idx="40">
                  <c:v>44.463754157552714</c:v>
                </c:pt>
                <c:pt idx="41">
                  <c:v>45.372662883888161</c:v>
                </c:pt>
                <c:pt idx="42">
                  <c:v>46.271295667812829</c:v>
                </c:pt>
                <c:pt idx="43">
                  <c:v>47.159797349192267</c:v>
                </c:pt>
                <c:pt idx="44">
                  <c:v>48.038321097994611</c:v>
                </c:pt>
                <c:pt idx="45">
                  <c:v>48.907027646930629</c:v>
                </c:pt>
                <c:pt idx="46">
                  <c:v>49.766084563645563</c:v>
                </c:pt>
                <c:pt idx="47">
                  <c:v>50.615665562951605</c:v>
                </c:pt>
                <c:pt idx="48">
                  <c:v>51.455949859235574</c:v>
                </c:pt>
                <c:pt idx="49">
                  <c:v>52.2871215588684</c:v>
                </c:pt>
                <c:pt idx="50">
                  <c:v>53.109369092176252</c:v>
                </c:pt>
                <c:pt idx="51">
                  <c:v>53.922884684308528</c:v>
                </c:pt>
                <c:pt idx="52">
                  <c:v>54.727863864147388</c:v>
                </c:pt>
                <c:pt idx="53">
                  <c:v>55.524505010249449</c:v>
                </c:pt>
                <c:pt idx="54">
                  <c:v>56.313008932684987</c:v>
                </c:pt>
                <c:pt idx="55">
                  <c:v>57.09357848954371</c:v>
                </c:pt>
                <c:pt idx="56">
                  <c:v>57.86641823680462</c:v>
                </c:pt>
                <c:pt idx="57">
                  <c:v>58.631734110216996</c:v>
                </c:pt>
                <c:pt idx="58">
                  <c:v>59.389733137810367</c:v>
                </c:pt>
                <c:pt idx="59">
                  <c:v>60.140623181636947</c:v>
                </c:pt>
                <c:pt idx="60">
                  <c:v>60.884612707352176</c:v>
                </c:pt>
                <c:pt idx="61">
                  <c:v>61.621910580252461</c:v>
                </c:pt>
                <c:pt idx="62">
                  <c:v>62.352725886413772</c:v>
                </c:pt>
                <c:pt idx="63">
                  <c:v>63.077267777608625</c:v>
                </c:pt>
                <c:pt idx="64">
                  <c:v>63.795745338718902</c:v>
                </c:pt>
                <c:pt idx="65">
                  <c:v>64.508367476409262</c:v>
                </c:pt>
                <c:pt idx="66">
                  <c:v>65.21534282787708</c:v>
                </c:pt>
                <c:pt idx="67">
                  <c:v>65.916879688549443</c:v>
                </c:pt>
                <c:pt idx="68">
                  <c:v>66.613185957655929</c:v>
                </c:pt>
                <c:pt idx="69">
                  <c:v>67.304469100664434</c:v>
                </c:pt>
                <c:pt idx="70">
                  <c:v>67.990936127628942</c:v>
                </c:pt>
                <c:pt idx="71">
                  <c:v>68.672793586558342</c:v>
                </c:pt>
                <c:pt idx="72">
                  <c:v>69.350247570976705</c:v>
                </c:pt>
                <c:pt idx="73">
                  <c:v>70.023503740906747</c:v>
                </c:pt>
                <c:pt idx="74">
                  <c:v>70.692767356567387</c:v>
                </c:pt>
                <c:pt idx="75">
                  <c:v>71.358243324136211</c:v>
                </c:pt>
                <c:pt idx="76">
                  <c:v>72.020136252984827</c:v>
                </c:pt>
                <c:pt idx="77">
                  <c:v>72.678650523852198</c:v>
                </c:pt>
                <c:pt idx="78">
                  <c:v>73.333990367475664</c:v>
                </c:pt>
                <c:pt idx="79">
                  <c:v>73.986359953253185</c:v>
                </c:pt>
                <c:pt idx="80">
                  <c:v>74.635963487562066</c:v>
                </c:pt>
                <c:pt idx="81">
                  <c:v>75.283005321409959</c:v>
                </c:pt>
                <c:pt idx="82">
                  <c:v>75.92769006714208</c:v>
                </c:pt>
                <c:pt idx="83">
                  <c:v>76.570222723976798</c:v>
                </c:pt>
                <c:pt idx="84">
                  <c:v>77.210808812185704</c:v>
                </c:pt>
                <c:pt idx="85">
                  <c:v>77.849654515780031</c:v>
                </c:pt>
                <c:pt idx="86">
                  <c:v>78.486966833606445</c:v>
                </c:pt>
                <c:pt idx="87">
                  <c:v>79.122953738797023</c:v>
                </c:pt>
                <c:pt idx="88">
                  <c:v>79.757824346558309</c:v>
                </c:pt>
                <c:pt idx="89">
                  <c:v>80.391789090321879</c:v>
                </c:pt>
                <c:pt idx="90">
                  <c:v>81.02505990631677</c:v>
                </c:pt>
                <c:pt idx="91">
                  <c:v>81.657850426660204</c:v>
                </c:pt>
                <c:pt idx="92">
                  <c:v>82.290376181096832</c:v>
                </c:pt>
                <c:pt idx="93">
                  <c:v>82.922854807551246</c:v>
                </c:pt>
                <c:pt idx="94">
                  <c:v>83.555506271690433</c:v>
                </c:pt>
                <c:pt idx="95">
                  <c:v>84.188553095723648</c:v>
                </c:pt>
                <c:pt idx="96">
                  <c:v>84.822220596697392</c:v>
                </c:pt>
                <c:pt idx="97">
                  <c:v>85.456737134571554</c:v>
                </c:pt>
                <c:pt idx="98">
                  <c:v>86.092334370388983</c:v>
                </c:pt>
                <c:pt idx="99">
                  <c:v>86.729247534877089</c:v>
                </c:pt>
                <c:pt idx="100">
                  <c:v>87.367715707842535</c:v>
                </c:pt>
                <c:pt idx="101">
                  <c:v>88.007982108741956</c:v>
                </c:pt>
                <c:pt idx="102">
                  <c:v>88.650294398830212</c:v>
                </c:pt>
                <c:pt idx="103">
                  <c:v>89.294904995303582</c:v>
                </c:pt>
                <c:pt idx="104">
                  <c:v>89.942071397869043</c:v>
                </c:pt>
                <c:pt idx="105">
                  <c:v>90.59205652817846</c:v>
                </c:pt>
                <c:pt idx="106">
                  <c:v>91.245129082572134</c:v>
                </c:pt>
                <c:pt idx="107">
                  <c:v>91.901563898575148</c:v>
                </c:pt>
                <c:pt idx="108">
                  <c:v>92.561642335582917</c:v>
                </c:pt>
                <c:pt idx="109">
                  <c:v>93.225652670158667</c:v>
                </c:pt>
                <c:pt idx="110">
                  <c:v>93.893890506343126</c:v>
                </c:pt>
                <c:pt idx="111">
                  <c:v>94.566659201344009</c:v>
                </c:pt>
                <c:pt idx="112">
                  <c:v>95.244270306929437</c:v>
                </c:pt>
                <c:pt idx="113">
                  <c:v>95.927044026791492</c:v>
                </c:pt>
                <c:pt idx="114">
                  <c:v>96.615309690073772</c:v>
                </c:pt>
                <c:pt idx="115">
                  <c:v>97.30940624116397</c:v>
                </c:pt>
                <c:pt idx="116">
                  <c:v>98.009682745741344</c:v>
                </c:pt>
                <c:pt idx="117">
                  <c:v>98.716498912929794</c:v>
                </c:pt>
                <c:pt idx="118">
                  <c:v>99.430225633242358</c:v>
                </c:pt>
                <c:pt idx="119">
                  <c:v>100.15124553180306</c:v>
                </c:pt>
                <c:pt idx="120">
                  <c:v>100.87995353609496</c:v>
                </c:pt>
              </c:numCache>
            </c:numRef>
          </c:xVal>
          <c:yVal>
            <c:numRef>
              <c:f>TraySol!$M$191:$M$311</c:f>
              <c:numCache>
                <c:formatCode>0.00</c:formatCode>
                <c:ptCount val="121"/>
                <c:pt idx="0">
                  <c:v>37.82499999176823</c:v>
                </c:pt>
                <c:pt idx="1">
                  <c:v>37.816768896893876</c:v>
                </c:pt>
                <c:pt idx="2">
                  <c:v>37.792083598026721</c:v>
                </c:pt>
                <c:pt idx="3">
                  <c:v>37.750968097071734</c:v>
                </c:pt>
                <c:pt idx="4">
                  <c:v>37.693462258300293</c:v>
                </c:pt>
                <c:pt idx="5">
                  <c:v>37.619621630258969</c:v>
                </c:pt>
                <c:pt idx="6">
                  <c:v>37.529517187793694</c:v>
                </c:pt>
                <c:pt idx="7">
                  <c:v>37.42323500522938</c:v>
                </c:pt>
                <c:pt idx="8">
                  <c:v>37.300875864220345</c:v>
                </c:pt>
                <c:pt idx="9">
                  <c:v>37.162554800427365</c:v>
                </c:pt>
                <c:pt idx="10">
                  <c:v>37.008400593739218</c:v>
                </c:pt>
                <c:pt idx="11">
                  <c:v>36.838555207232297</c:v>
                </c:pt>
                <c:pt idx="12">
                  <c:v>36.653173180445698</c:v>
                </c:pt>
                <c:pt idx="13">
                  <c:v>36.4524209828365</c:v>
                </c:pt>
                <c:pt idx="14">
                  <c:v>36.236476333470939</c:v>
                </c:pt>
                <c:pt idx="15">
                  <c:v>36.005527493102079</c:v>
                </c:pt>
                <c:pt idx="16">
                  <c:v>35.759772534788098</c:v>
                </c:pt>
                <c:pt idx="17">
                  <c:v>35.499418599121427</c:v>
                </c:pt>
                <c:pt idx="18">
                  <c:v>35.22468113997602</c:v>
                </c:pt>
                <c:pt idx="19">
                  <c:v>34.9357831664462</c:v>
                </c:pt>
                <c:pt idx="20">
                  <c:v>34.632954486354095</c:v>
                </c:pt>
                <c:pt idx="21">
                  <c:v>34.316430956355234</c:v>
                </c:pt>
                <c:pt idx="22">
                  <c:v>33.986453743282141</c:v>
                </c:pt>
                <c:pt idx="23">
                  <c:v>33.643268600945341</c:v>
                </c:pt>
                <c:pt idx="24">
                  <c:v>33.287125166168614</c:v>
                </c:pt>
                <c:pt idx="25">
                  <c:v>32.918276277381409</c:v>
                </c:pt>
                <c:pt idx="26">
                  <c:v>32.536977318633276</c:v>
                </c:pt>
                <c:pt idx="27">
                  <c:v>32.143485591442612</c:v>
                </c:pt>
                <c:pt idx="28">
                  <c:v>31.738059716449847</c:v>
                </c:pt>
                <c:pt idx="29">
                  <c:v>31.320959066420798</c:v>
                </c:pt>
                <c:pt idx="30">
                  <c:v>30.892443231743741</c:v>
                </c:pt>
                <c:pt idx="31">
                  <c:v>30.452771519187046</c:v>
                </c:pt>
                <c:pt idx="32">
                  <c:v>30.002202484336692</c:v>
                </c:pt>
                <c:pt idx="33">
                  <c:v>29.540993497816352</c:v>
                </c:pt>
                <c:pt idx="34">
                  <c:v>29.069400345107134</c:v>
                </c:pt>
                <c:pt idx="35">
                  <c:v>28.587676859532259</c:v>
                </c:pt>
                <c:pt idx="36">
                  <c:v>28.096074587750593</c:v>
                </c:pt>
                <c:pt idx="37">
                  <c:v>27.594842486914033</c:v>
                </c:pt>
                <c:pt idx="38">
                  <c:v>27.084226652484226</c:v>
                </c:pt>
                <c:pt idx="39">
                  <c:v>26.564470075573482</c:v>
                </c:pt>
                <c:pt idx="40">
                  <c:v>26.035812428570026</c:v>
                </c:pt>
                <c:pt idx="41">
                  <c:v>25.498489877728744</c:v>
                </c:pt>
                <c:pt idx="42">
                  <c:v>24.952734921350824</c:v>
                </c:pt>
                <c:pt idx="43">
                  <c:v>24.398776252138916</c:v>
                </c:pt>
                <c:pt idx="44">
                  <c:v>23.836838642295533</c:v>
                </c:pt>
                <c:pt idx="45">
                  <c:v>23.267142849929328</c:v>
                </c:pt>
                <c:pt idx="46">
                  <c:v>22.689905545344757</c:v>
                </c:pt>
                <c:pt idx="47">
                  <c:v>22.105339255812964</c:v>
                </c:pt>
                <c:pt idx="48">
                  <c:v>21.513652327454764</c:v>
                </c:pt>
                <c:pt idx="49">
                  <c:v>20.915048902906662</c:v>
                </c:pt>
                <c:pt idx="50">
                  <c:v>20.30972891348938</c:v>
                </c:pt>
                <c:pt idx="51">
                  <c:v>19.697888084649875</c:v>
                </c:pt>
                <c:pt idx="52">
                  <c:v>19.079717953505593</c:v>
                </c:pt>
                <c:pt idx="53">
                  <c:v>18.455405897378313</c:v>
                </c:pt>
                <c:pt idx="54">
                  <c:v>17.82513517226694</c:v>
                </c:pt>
                <c:pt idx="55">
                  <c:v>17.189084960270492</c:v>
                </c:pt>
                <c:pt idx="56">
                  <c:v>16.547430425034705</c:v>
                </c:pt>
                <c:pt idx="57">
                  <c:v>15.90034277435862</c:v>
                </c:pt>
                <c:pt idx="58">
                  <c:v>15.247989329157519</c:v>
                </c:pt>
                <c:pt idx="59">
                  <c:v>14.590533598038959</c:v>
                </c:pt>
                <c:pt idx="60">
                  <c:v>13.928135356806465</c:v>
                </c:pt>
                <c:pt idx="61">
                  <c:v>13.260950732261193</c:v>
                </c:pt>
                <c:pt idx="62">
                  <c:v>12.589132289726095</c:v>
                </c:pt>
                <c:pt idx="63">
                  <c:v>11.912829123767835</c:v>
                </c:pt>
                <c:pt idx="64">
                  <c:v>11.232186951641495</c:v>
                </c:pt>
                <c:pt idx="65">
                  <c:v>10.547348209028954</c:v>
                </c:pt>
                <c:pt idx="66">
                  <c:v>9.858452147686279</c:v>
                </c:pt>
                <c:pt idx="67">
                  <c:v>9.1656349346565662</c:v>
                </c:pt>
                <c:pt idx="68">
                  <c:v>8.4690297527441203</c:v>
                </c:pt>
                <c:pt idx="69">
                  <c:v>7.768766901982417</c:v>
                </c:pt>
                <c:pt idx="70">
                  <c:v>7.064973901862615</c:v>
                </c:pt>
                <c:pt idx="71">
                  <c:v>6.3577755941218044</c:v>
                </c:pt>
                <c:pt idx="72">
                  <c:v>5.64729424592025</c:v>
                </c:pt>
                <c:pt idx="73">
                  <c:v>4.9336496532648511</c:v>
                </c:pt>
                <c:pt idx="74">
                  <c:v>4.2169592445628439</c:v>
                </c:pt>
                <c:pt idx="75">
                  <c:v>3.4973381842137456</c:v>
                </c:pt>
                <c:pt idx="76">
                  <c:v>2.7748994761710435</c:v>
                </c:pt>
                <c:pt idx="77">
                  <c:v>2.0497540674261927</c:v>
                </c:pt>
                <c:pt idx="78">
                  <c:v>1.3220109513879521</c:v>
                </c:pt>
                <c:pt idx="79">
                  <c:v>0.59177727114867196</c:v>
                </c:pt>
                <c:pt idx="80">
                  <c:v>-0.14084157735280201</c:v>
                </c:pt>
                <c:pt idx="81">
                  <c:v>-0.8757418422456027</c:v>
                </c:pt>
                <c:pt idx="82">
                  <c:v>-1.6128213126762461</c:v>
                </c:pt>
                <c:pt idx="83">
                  <c:v>-2.351979215736236</c:v>
                </c:pt>
                <c:pt idx="84">
                  <c:v>-3.0931161132957499</c:v>
                </c:pt>
                <c:pt idx="85">
                  <c:v>-3.8361337986585511</c:v>
                </c:pt>
                <c:pt idx="86">
                  <c:v>-4.5809351929388953</c:v>
                </c:pt>
                <c:pt idx="87">
                  <c:v>-5.3274242410489023</c:v>
                </c:pt>
                <c:pt idx="88">
                  <c:v>-6.0755058071720072</c:v>
                </c:pt>
                <c:pt idx="89">
                  <c:v>-6.8250855695852266</c:v>
                </c:pt>
                <c:pt idx="90">
                  <c:v>-7.5760699146809429</c:v>
                </c:pt>
                <c:pt idx="91">
                  <c:v>-8.3283658300265415</c:v>
                </c:pt>
                <c:pt idx="92">
                  <c:v>-9.0818807962871659</c:v>
                </c:pt>
                <c:pt idx="93">
                  <c:v>-9.8365226778248882</c:v>
                </c:pt>
                <c:pt idx="94">
                  <c:v>-10.592199611774291</c:v>
                </c:pt>
                <c:pt idx="95">
                  <c:v>-11.348819895381354</c:v>
                </c:pt>
                <c:pt idx="96">
                  <c:v>-12.106291871378801</c:v>
                </c:pt>
                <c:pt idx="97">
                  <c:v>-12.864523811157554</c:v>
                </c:pt>
                <c:pt idx="98">
                  <c:v>-13.623423795478274</c:v>
                </c:pt>
                <c:pt idx="99">
                  <c:v>-14.38289959245283</c:v>
                </c:pt>
                <c:pt idx="100">
                  <c:v>-15.142858532509067</c:v>
                </c:pt>
                <c:pt idx="101">
                  <c:v>-15.903207380035624</c:v>
                </c:pt>
                <c:pt idx="102">
                  <c:v>-16.663852201386263</c:v>
                </c:pt>
                <c:pt idx="103">
                  <c:v>-17.424698228904589</c:v>
                </c:pt>
                <c:pt idx="104">
                  <c:v>-18.185649720611266</c:v>
                </c:pt>
                <c:pt idx="105">
                  <c:v>-18.946609815174938</c:v>
                </c:pt>
                <c:pt idx="106">
                  <c:v>-19.707480381767397</c:v>
                </c:pt>
                <c:pt idx="107">
                  <c:v>-20.468161864381074</c:v>
                </c:pt>
                <c:pt idx="108">
                  <c:v>-21.228553120163355</c:v>
                </c:pt>
                <c:pt idx="109">
                  <c:v>-21.988551251298119</c:v>
                </c:pt>
                <c:pt idx="110">
                  <c:v>-22.748051429939323</c:v>
                </c:pt>
                <c:pt idx="111">
                  <c:v>-23.506946715674744</c:v>
                </c:pt>
                <c:pt idx="112">
                  <c:v>-24.26512786497058</c:v>
                </c:pt>
                <c:pt idx="113">
                  <c:v>-25.022483132019289</c:v>
                </c:pt>
                <c:pt idx="114">
                  <c:v>-25.778898060383739</c:v>
                </c:pt>
                <c:pt idx="115">
                  <c:v>-26.534255264800805</c:v>
                </c:pt>
                <c:pt idx="116">
                  <c:v>-27.288434202477802</c:v>
                </c:pt>
                <c:pt idx="117">
                  <c:v>-28.041310933184079</c:v>
                </c:pt>
                <c:pt idx="118">
                  <c:v>-28.79275786741097</c:v>
                </c:pt>
                <c:pt idx="119">
                  <c:v>-29.542643501843074</c:v>
                </c:pt>
                <c:pt idx="120">
                  <c:v>-30.290832141356347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5EC-4788-B271-5C1CE1E85748}"/>
            </c:ext>
          </c:extLst>
        </c:ser>
        <c:ser>
          <c:idx val="56"/>
          <c:order val="56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TraySol!$Q$191:$Q$311</c:f>
              <c:numCache>
                <c:formatCode>0.00</c:formatCode>
                <c:ptCount val="121"/>
                <c:pt idx="0">
                  <c:v>1.0215814641510717E-3</c:v>
                </c:pt>
                <c:pt idx="1">
                  <c:v>1.0215237798052461</c:v>
                </c:pt>
                <c:pt idx="2">
                  <c:v>2.0427058229372999</c:v>
                </c:pt>
                <c:pt idx="3">
                  <c:v>3.063205314733775</c:v>
                </c:pt>
                <c:pt idx="4">
                  <c:v>4.0826832787299825</c:v>
                </c:pt>
                <c:pt idx="5">
                  <c:v>5.1008034812478664</c:v>
                </c:pt>
                <c:pt idx="6">
                  <c:v>6.1172333187750887</c:v>
                </c:pt>
                <c:pt idx="7">
                  <c:v>7.1316446827073863</c:v>
                </c:pt>
                <c:pt idx="8">
                  <c:v>8.1437147963056979</c:v>
                </c:pt>
                <c:pt idx="9">
                  <c:v>9.153127019028803</c:v>
                </c:pt>
                <c:pt idx="10">
                  <c:v>10.159571613785886</c:v>
                </c:pt>
                <c:pt idx="11">
                  <c:v>11.162746473064507</c:v>
                </c:pt>
                <c:pt idx="12">
                  <c:v>12.162357800344591</c:v>
                </c:pt>
                <c:pt idx="13">
                  <c:v>13.158120743689055</c:v>
                </c:pt>
                <c:pt idx="14">
                  <c:v>14.149759978911742</c:v>
                </c:pt>
                <c:pt idx="15">
                  <c:v>15.137010240230827</c:v>
                </c:pt>
                <c:pt idx="16">
                  <c:v>16.119616796843101</c:v>
                </c:pt>
                <c:pt idx="17">
                  <c:v>17.097335874369328</c:v>
                </c:pt>
                <c:pt idx="18">
                  <c:v>18.069935020626488</c:v>
                </c:pt>
                <c:pt idx="19">
                  <c:v>19.037193415676953</c:v>
                </c:pt>
                <c:pt idx="20">
                  <c:v>19.998902126566726</c:v>
                </c:pt>
                <c:pt idx="21">
                  <c:v>20.954864307605071</c:v>
                </c:pt>
                <c:pt idx="22">
                  <c:v>21.904895347443631</c:v>
                </c:pt>
                <c:pt idx="23">
                  <c:v>22.848822964579785</c:v>
                </c:pt>
                <c:pt idx="24">
                  <c:v>23.786487253242122</c:v>
                </c:pt>
                <c:pt idx="25">
                  <c:v>24.717740681899052</c:v>
                </c:pt>
                <c:pt idx="26">
                  <c:v>25.642448046884358</c:v>
                </c:pt>
                <c:pt idx="27">
                  <c:v>26.560486383833311</c:v>
                </c:pt>
                <c:pt idx="28">
                  <c:v>27.471744839787981</c:v>
                </c:pt>
                <c:pt idx="29">
                  <c:v>28.37612450895233</c:v>
                </c:pt>
                <c:pt idx="30">
                  <c:v>29.273538235161276</c:v>
                </c:pt>
                <c:pt idx="31">
                  <c:v>30.163910384174883</c:v>
                </c:pt>
                <c:pt idx="32">
                  <c:v>31.047176588920873</c:v>
                </c:pt>
                <c:pt idx="33">
                  <c:v>31.923283470792565</c:v>
                </c:pt>
                <c:pt idx="34">
                  <c:v>32.792188340060179</c:v>
                </c:pt>
                <c:pt idx="35">
                  <c:v>33.653858878383978</c:v>
                </c:pt>
                <c:pt idx="36">
                  <c:v>34.50827280632393</c:v>
                </c:pt>
                <c:pt idx="37">
                  <c:v>35.355417538628167</c:v>
                </c:pt>
                <c:pt idx="38">
                  <c:v>36.195289829956778</c:v>
                </c:pt>
                <c:pt idx="39">
                  <c:v>37.027895413556443</c:v>
                </c:pt>
                <c:pt idx="40">
                  <c:v>37.853248635254126</c:v>
                </c:pt>
                <c:pt idx="41">
                  <c:v>38.671372084980504</c:v>
                </c:pt>
                <c:pt idx="42">
                  <c:v>39.482296227875871</c:v>
                </c:pt>
                <c:pt idx="43">
                  <c:v>40.286059036866874</c:v>
                </c:pt>
                <c:pt idx="44">
                  <c:v>41.08270562844271</c:v>
                </c:pt>
                <c:pt idx="45">
                  <c:v>41.872287903197325</c:v>
                </c:pt>
                <c:pt idx="46">
                  <c:v>42.654864192548267</c:v>
                </c:pt>
                <c:pt idx="47">
                  <c:v>43.430498912889846</c:v>
                </c:pt>
                <c:pt idx="48">
                  <c:v>44.199262228292064</c:v>
                </c:pt>
                <c:pt idx="49">
                  <c:v>44.961229722717434</c:v>
                </c:pt>
                <c:pt idx="50">
                  <c:v>45.716482082593124</c:v>
                </c:pt>
                <c:pt idx="51">
                  <c:v>46.465104790454376</c:v>
                </c:pt>
                <c:pt idx="52">
                  <c:v>47.207187830255577</c:v>
                </c:pt>
                <c:pt idx="53">
                  <c:v>47.942825404839517</c:v>
                </c:pt>
                <c:pt idx="54">
                  <c:v>48.672115665955133</c:v>
                </c:pt>
                <c:pt idx="55">
                  <c:v>49.395160457122799</c:v>
                </c:pt>
                <c:pt idx="56">
                  <c:v>50.112065069565197</c:v>
                </c:pt>
                <c:pt idx="57">
                  <c:v>50.822938011345904</c:v>
                </c:pt>
                <c:pt idx="58">
                  <c:v>51.527890789793538</c:v>
                </c:pt>
                <c:pt idx="59">
                  <c:v>52.227037707229478</c:v>
                </c:pt>
                <c:pt idx="60">
                  <c:v>52.92049566996748</c:v>
                </c:pt>
                <c:pt idx="61">
                  <c:v>53.608384010508821</c:v>
                </c:pt>
                <c:pt idx="62">
                  <c:v>54.290824322819688</c:v>
                </c:pt>
                <c:pt idx="63">
                  <c:v>54.967940310547071</c:v>
                </c:pt>
                <c:pt idx="64">
                  <c:v>55.639857648003279</c:v>
                </c:pt>
                <c:pt idx="65">
                  <c:v>56.306703853730937</c:v>
                </c:pt>
                <c:pt idx="66">
                  <c:v>56.968608176445123</c:v>
                </c:pt>
                <c:pt idx="67">
                  <c:v>57.625701493139601</c:v>
                </c:pt>
                <c:pt idx="68">
                  <c:v>58.278116219139051</c:v>
                </c:pt>
                <c:pt idx="69">
                  <c:v>58.925986229878234</c:v>
                </c:pt>
                <c:pt idx="70">
                  <c:v>59.569446794190583</c:v>
                </c:pt>
                <c:pt idx="71">
                  <c:v>60.208634518895373</c:v>
                </c:pt>
                <c:pt idx="72">
                  <c:v>60.843687304481833</c:v>
                </c:pt>
                <c:pt idx="73">
                  <c:v>61.474744311699702</c:v>
                </c:pt>
                <c:pt idx="74">
                  <c:v>62.101945938881371</c:v>
                </c:pt>
                <c:pt idx="75">
                  <c:v>62.725433809837817</c:v>
                </c:pt>
                <c:pt idx="76">
                  <c:v>63.345350772189569</c:v>
                </c:pt>
                <c:pt idx="77">
                  <c:v>63.961840906016711</c:v>
                </c:pt>
                <c:pt idx="78">
                  <c:v>64.575049542735314</c:v>
                </c:pt>
                <c:pt idx="79">
                  <c:v>65.185123294133774</c:v>
                </c:pt>
                <c:pt idx="80">
                  <c:v>65.792210091530677</c:v>
                </c:pt>
                <c:pt idx="81">
                  <c:v>66.396459235045896</c:v>
                </c:pt>
                <c:pt idx="82">
                  <c:v>66.998021453007624</c:v>
                </c:pt>
                <c:pt idx="83">
                  <c:v>67.597048971553235</c:v>
                </c:pt>
                <c:pt idx="84">
                  <c:v>68.193695594516214</c:v>
                </c:pt>
                <c:pt idx="85">
                  <c:v>68.788116793730438</c:v>
                </c:pt>
                <c:pt idx="86">
                  <c:v>69.38046980992209</c:v>
                </c:pt>
                <c:pt idx="87">
                  <c:v>69.970913764402567</c:v>
                </c:pt>
                <c:pt idx="88">
                  <c:v>70.559609781819873</c:v>
                </c:pt>
                <c:pt idx="89">
                  <c:v>71.146721124273284</c:v>
                </c:pt>
                <c:pt idx="90">
                  <c:v>71.732413337146653</c:v>
                </c:pt>
                <c:pt idx="91">
                  <c:v>72.316854407067865</c:v>
                </c:pt>
                <c:pt idx="92">
                  <c:v>72.900214932459207</c:v>
                </c:pt>
                <c:pt idx="93">
                  <c:v>73.482668307202459</c:v>
                </c:pt>
                <c:pt idx="94">
                  <c:v>74.064390918007234</c:v>
                </c:pt>
                <c:pt idx="95">
                  <c:v>74.645562356138072</c:v>
                </c:pt>
                <c:pt idx="96">
                  <c:v>75.226365644229773</c:v>
                </c:pt>
                <c:pt idx="97">
                  <c:v>75.806987478996916</c:v>
                </c:pt>
                <c:pt idx="98">
                  <c:v>76.387618490728045</c:v>
                </c:pt>
                <c:pt idx="99">
                  <c:v>76.968453520544116</c:v>
                </c:pt>
                <c:pt idx="100">
                  <c:v>77.549691916496897</c:v>
                </c:pt>
                <c:pt idx="101">
                  <c:v>78.131537849686993</c:v>
                </c:pt>
                <c:pt idx="102">
                  <c:v>78.714200651692693</c:v>
                </c:pt>
                <c:pt idx="103">
                  <c:v>79.297895174721162</c:v>
                </c:pt>
                <c:pt idx="104">
                  <c:v>79.882842176024226</c:v>
                </c:pt>
                <c:pt idx="105">
                  <c:v>80.469268728260758</c:v>
                </c:pt>
                <c:pt idx="106">
                  <c:v>81.057408657640792</c:v>
                </c:pt>
                <c:pt idx="107">
                  <c:v>81.647503011850915</c:v>
                </c:pt>
                <c:pt idx="108">
                  <c:v>82.239800559938104</c:v>
                </c:pt>
                <c:pt idx="109">
                  <c:v>82.834558326524387</c:v>
                </c:pt>
                <c:pt idx="110">
                  <c:v>83.432042162932007</c:v>
                </c:pt>
                <c:pt idx="111">
                  <c:v>84.032527358027437</c:v>
                </c:pt>
                <c:pt idx="112">
                  <c:v>84.636299291838085</c:v>
                </c:pt>
                <c:pt idx="113">
                  <c:v>85.243654135261863</c:v>
                </c:pt>
                <c:pt idx="114">
                  <c:v>85.854899599479353</c:v>
                </c:pt>
                <c:pt idx="115">
                  <c:v>86.470355738989568</c:v>
                </c:pt>
                <c:pt idx="116">
                  <c:v>87.090355812529666</c:v>
                </c:pt>
                <c:pt idx="117">
                  <c:v>87.715247206502724</c:v>
                </c:pt>
                <c:pt idx="118">
                  <c:v>88.345392425931863</c:v>
                </c:pt>
                <c:pt idx="119">
                  <c:v>88.981170158382341</c:v>
                </c:pt>
                <c:pt idx="120">
                  <c:v>89.622976416748969</c:v>
                </c:pt>
              </c:numCache>
            </c:numRef>
          </c:xVal>
          <c:yVal>
            <c:numRef>
              <c:f>TraySol!$P$191:$P$311</c:f>
              <c:numCache>
                <c:formatCode>0.00</c:formatCode>
                <c:ptCount val="121"/>
                <c:pt idx="0">
                  <c:v>26.099999993215945</c:v>
                </c:pt>
                <c:pt idx="1">
                  <c:v>26.093216319550955</c:v>
                </c:pt>
                <c:pt idx="2">
                  <c:v>26.07286970347846</c:v>
                </c:pt>
                <c:pt idx="3">
                  <c:v>26.038973413591947</c:v>
                </c:pt>
                <c:pt idx="4">
                  <c:v>25.991549506296309</c:v>
                </c:pt>
                <c:pt idx="5">
                  <c:v>25.930628763040346</c:v>
                </c:pt>
                <c:pt idx="6">
                  <c:v>25.856250593668761</c:v>
                </c:pt>
                <c:pt idx="7">
                  <c:v>25.768462913390351</c:v>
                </c:pt>
                <c:pt idx="8">
                  <c:v>25.667321994262224</c:v>
                </c:pt>
                <c:pt idx="9">
                  <c:v>25.552892292265781</c:v>
                </c:pt>
                <c:pt idx="10">
                  <c:v>25.425246251211618</c:v>
                </c:pt>
                <c:pt idx="11">
                  <c:v>25.284464084856637</c:v>
                </c:pt>
                <c:pt idx="12">
                  <c:v>25.130633538745585</c:v>
                </c:pt>
                <c:pt idx="13">
                  <c:v>24.963849633399988</c:v>
                </c:pt>
                <c:pt idx="14">
                  <c:v>24.784214390567854</c:v>
                </c:pt>
                <c:pt idx="15">
                  <c:v>24.591836544320088</c:v>
                </c:pt>
                <c:pt idx="16">
                  <c:v>24.386831238830112</c:v>
                </c:pt>
                <c:pt idx="17">
                  <c:v>24.169319714705679</c:v>
                </c:pt>
                <c:pt idx="18">
                  <c:v>23.939428985754262</c:v>
                </c:pt>
                <c:pt idx="19">
                  <c:v>23.697291508057063</c:v>
                </c:pt>
                <c:pt idx="20">
                  <c:v>23.44304484320368</c:v>
                </c:pt>
                <c:pt idx="21">
                  <c:v>23.176831317499548</c:v>
                </c:pt>
                <c:pt idx="22">
                  <c:v>22.898797678903492</c:v>
                </c:pt>
                <c:pt idx="23">
                  <c:v>22.609094753385008</c:v>
                </c:pt>
                <c:pt idx="24">
                  <c:v>22.307877102310755</c:v>
                </c:pt>
                <c:pt idx="25">
                  <c:v>21.995302682381151</c:v>
                </c:pt>
                <c:pt idx="26">
                  <c:v>21.671532509538594</c:v>
                </c:pt>
                <c:pt idx="27">
                  <c:v>21.3367303281658</c:v>
                </c:pt>
                <c:pt idx="28">
                  <c:v>20.991062286782707</c:v>
                </c:pt>
                <c:pt idx="29">
                  <c:v>20.634696621338165</c:v>
                </c:pt>
                <c:pt idx="30">
                  <c:v>20.267803347078484</c:v>
                </c:pt>
                <c:pt idx="31">
                  <c:v>19.890553959860227</c:v>
                </c:pt>
                <c:pt idx="32">
                  <c:v>19.503121147661915</c:v>
                </c:pt>
                <c:pt idx="33">
                  <c:v>19.105678512936919</c:v>
                </c:pt>
                <c:pt idx="34">
                  <c:v>18.69840030634299</c:v>
                </c:pt>
                <c:pt idx="35">
                  <c:v>18.281461172279094</c:v>
                </c:pt>
                <c:pt idx="36">
                  <c:v>17.855035906561582</c:v>
                </c:pt>
                <c:pt idx="37">
                  <c:v>17.419299226477975</c:v>
                </c:pt>
                <c:pt idx="38">
                  <c:v>16.974425553368818</c:v>
                </c:pt>
                <c:pt idx="39">
                  <c:v>16.520588807806803</c:v>
                </c:pt>
                <c:pt idx="40">
                  <c:v>16.057962217367219</c:v>
                </c:pt>
                <c:pt idx="41">
                  <c:v>15.586718136915522</c:v>
                </c:pt>
                <c:pt idx="42">
                  <c:v>15.107027881276025</c:v>
                </c:pt>
                <c:pt idx="43">
                  <c:v>14.619061570090977</c:v>
                </c:pt>
                <c:pt idx="44">
                  <c:v>14.122987984629759</c:v>
                </c:pt>
                <c:pt idx="45">
                  <c:v>13.618974436266711</c:v>
                </c:pt>
                <c:pt idx="46">
                  <c:v>13.107186646308477</c:v>
                </c:pt>
                <c:pt idx="47">
                  <c:v>12.587788636822182</c:v>
                </c:pt>
                <c:pt idx="48">
                  <c:v>12.060942632089777</c:v>
                </c:pt>
                <c:pt idx="49">
                  <c:v>11.526808970293615</c:v>
                </c:pt>
                <c:pt idx="50">
                  <c:v>10.985546025023979</c:v>
                </c:pt>
                <c:pt idx="51">
                  <c:v>10.437310136186113</c:v>
                </c:pt>
                <c:pt idx="52">
                  <c:v>9.8822555498793463</c:v>
                </c:pt>
                <c:pt idx="53">
                  <c:v>9.3205343668156218</c:v>
                </c:pt>
                <c:pt idx="54">
                  <c:v>8.7522964988450838</c:v>
                </c:pt>
                <c:pt idx="55">
                  <c:v>8.1776896331593036</c:v>
                </c:pt>
                <c:pt idx="56">
                  <c:v>7.5968592037467317</c:v>
                </c:pt>
                <c:pt idx="57">
                  <c:v>7.0099483696835563</c:v>
                </c:pt>
                <c:pt idx="58">
                  <c:v>6.4170979998515492</c:v>
                </c:pt>
                <c:pt idx="59">
                  <c:v>5.8184466636858474</c:v>
                </c:pt>
                <c:pt idx="60">
                  <c:v>5.2141306275678545</c:v>
                </c:pt>
                <c:pt idx="61">
                  <c:v>4.6042838564919464</c:v>
                </c:pt>
                <c:pt idx="62">
                  <c:v>3.989038020649275</c:v>
                </c:pt>
                <c:pt idx="63">
                  <c:v>3.3685225065867854</c:v>
                </c:pt>
                <c:pt idx="64">
                  <c:v>2.7428644326159599</c:v>
                </c:pt>
                <c:pt idx="65">
                  <c:v>2.1121886681613375</c:v>
                </c:pt>
                <c:pt idx="66">
                  <c:v>1.4766178567556807</c:v>
                </c:pt>
                <c:pt idx="67">
                  <c:v>0.83627244240523169</c:v>
                </c:pt>
                <c:pt idx="68">
                  <c:v>0.19127069906508609</c:v>
                </c:pt>
                <c:pt idx="69">
                  <c:v>-0.45827123701879202</c:v>
                </c:pt>
                <c:pt idx="70">
                  <c:v>-1.1122393323278743</c:v>
                </c:pt>
                <c:pt idx="71">
                  <c:v>-1.7705216186599841</c:v>
                </c:pt>
                <c:pt idx="72">
                  <c:v>-2.4330081534839962</c:v>
                </c:pt>
                <c:pt idx="73">
                  <c:v>-3.0995909782386946</c:v>
                </c:pt>
                <c:pt idx="74">
                  <c:v>-3.7701640747393554</c:v>
                </c:pt>
                <c:pt idx="75">
                  <c:v>-4.444623319840403</c:v>
                </c:pt>
                <c:pt idx="76">
                  <c:v>-5.1228664384874918</c:v>
                </c:pt>
                <c:pt idx="77">
                  <c:v>-5.8047929552779323</c:v>
                </c:pt>
                <c:pt idx="78">
                  <c:v>-6.4903041446345497</c:v>
                </c:pt>
                <c:pt idx="79">
                  <c:v>-7.179302979683797</c:v>
                </c:pt>
                <c:pt idx="80">
                  <c:v>-7.8716940799156276</c:v>
                </c:pt>
                <c:pt idx="81">
                  <c:v>-8.5673836576896036</c:v>
                </c:pt>
                <c:pt idx="82">
                  <c:v>-9.2662794636380852</c:v>
                </c:pt>
                <c:pt idx="83">
                  <c:v>-9.9682907310052542</c:v>
                </c:pt>
                <c:pt idx="84">
                  <c:v>-10.673328118947495</c:v>
                </c:pt>
                <c:pt idx="85">
                  <c:v>-11.381303654808576</c:v>
                </c:pt>
                <c:pt idx="86">
                  <c:v>-12.092130675370186</c:v>
                </c:pt>
                <c:pt idx="87">
                  <c:v>-12.805723767066226</c:v>
                </c:pt>
                <c:pt idx="88">
                  <c:v>-13.521998705136923</c:v>
                </c:pt>
                <c:pt idx="89">
                  <c:v>-14.240872391685485</c:v>
                </c:pt>
                <c:pt idx="90">
                  <c:v>-14.962262792588504</c:v>
                </c:pt>
                <c:pt idx="91">
                  <c:v>-15.686088873196809</c:v>
                </c:pt>
                <c:pt idx="92">
                  <c:v>-16.412270532751563</c:v>
                </c:pt>
                <c:pt idx="93">
                  <c:v>-17.140728537425289</c:v>
                </c:pt>
                <c:pt idx="94">
                  <c:v>-17.871384451884524</c:v>
                </c:pt>
                <c:pt idx="95">
                  <c:v>-18.604160569254645</c:v>
                </c:pt>
                <c:pt idx="96">
                  <c:v>-19.338979839352987</c:v>
                </c:pt>
                <c:pt idx="97">
                  <c:v>-20.075765795038791</c:v>
                </c:pt>
                <c:pt idx="98">
                  <c:v>-20.814442476512085</c:v>
                </c:pt>
                <c:pt idx="99">
                  <c:v>-21.554934353374108</c:v>
                </c:pt>
                <c:pt idx="100">
                  <c:v>-22.297166244243058</c:v>
                </c:pt>
                <c:pt idx="101">
                  <c:v>-23.041063233696775</c:v>
                </c:pt>
                <c:pt idx="102">
                  <c:v>-23.786550586291412</c:v>
                </c:pt>
                <c:pt idx="103">
                  <c:v>-24.533553657380722</c:v>
                </c:pt>
                <c:pt idx="104">
                  <c:v>-25.281997800433345</c:v>
                </c:pt>
                <c:pt idx="105">
                  <c:v>-26.031808270516393</c:v>
                </c:pt>
                <c:pt idx="106">
                  <c:v>-26.78291012358217</c:v>
                </c:pt>
                <c:pt idx="107">
                  <c:v>-27.535228111160293</c:v>
                </c:pt>
                <c:pt idx="108">
                  <c:v>-28.288686570018896</c:v>
                </c:pt>
                <c:pt idx="109">
                  <c:v>-29.043209306318403</c:v>
                </c:pt>
                <c:pt idx="110">
                  <c:v>-29.798719473734465</c:v>
                </c:pt>
                <c:pt idx="111">
                  <c:v>-30.555139444977669</c:v>
                </c:pt>
                <c:pt idx="112">
                  <c:v>-31.312390676082131</c:v>
                </c:pt>
                <c:pt idx="113">
                  <c:v>-32.070393562774328</c:v>
                </c:pt>
                <c:pt idx="114">
                  <c:v>-32.829067288167096</c:v>
                </c:pt>
                <c:pt idx="115">
                  <c:v>-33.58832966094927</c:v>
                </c:pt>
                <c:pt idx="116">
                  <c:v>-34.348096943160314</c:v>
                </c:pt>
                <c:pt idx="117">
                  <c:v>-35.108283666549085</c:v>
                </c:pt>
                <c:pt idx="118">
                  <c:v>-35.868802436415365</c:v>
                </c:pt>
                <c:pt idx="119">
                  <c:v>-36.629563721722931</c:v>
                </c:pt>
                <c:pt idx="120">
                  <c:v>-37.390475630150405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5EC-4788-B271-5C1CE1E85748}"/>
            </c:ext>
          </c:extLst>
        </c:ser>
        <c:ser>
          <c:idx val="57"/>
          <c:order val="57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TraySol!$T$40:$T$190</c:f>
              <c:numCache>
                <c:formatCode>0.00</c:formatCode>
                <c:ptCount val="151"/>
                <c:pt idx="0">
                  <c:v>-124.37652773282451</c:v>
                </c:pt>
                <c:pt idx="1">
                  <c:v>-123.14371787983315</c:v>
                </c:pt>
                <c:pt idx="2">
                  <c:v>-121.94262901143678</c:v>
                </c:pt>
                <c:pt idx="3">
                  <c:v>-120.77196807926961</c:v>
                </c:pt>
                <c:pt idx="4">
                  <c:v>-119.630469369127</c:v>
                </c:pt>
                <c:pt idx="5">
                  <c:v>-118.51689831323721</c:v>
                </c:pt>
                <c:pt idx="6">
                  <c:v>-117.43005437496758</c:v>
                </c:pt>
                <c:pt idx="7">
                  <c:v>-116.3687731410637</c:v>
                </c:pt>
                <c:pt idx="8">
                  <c:v>-115.33192774234395</c:v>
                </c:pt>
                <c:pt idx="9">
                  <c:v>-114.31842971006607</c:v>
                </c:pt>
                <c:pt idx="10">
                  <c:v>-113.32722936222687</c:v>
                </c:pt>
                <c:pt idx="11">
                  <c:v>-112.35731580205416</c:v>
                </c:pt>
                <c:pt idx="12">
                  <c:v>-111.407716599973</c:v>
                </c:pt>
                <c:pt idx="13">
                  <c:v>-110.47749722042801</c:v>
                </c:pt>
                <c:pt idx="14">
                  <c:v>-109.56576024609332</c:v>
                </c:pt>
                <c:pt idx="15">
                  <c:v>-108.67164444416248</c:v>
                </c:pt>
                <c:pt idx="16">
                  <c:v>-107.79432371251858</c:v>
                </c:pt>
                <c:pt idx="17">
                  <c:v>-106.93300593756668</c:v>
                </c:pt>
                <c:pt idx="18">
                  <c:v>-106.08693179028124</c:v>
                </c:pt>
                <c:pt idx="19">
                  <c:v>-105.25537348250961</c:v>
                </c:pt>
                <c:pt idx="20">
                  <c:v>-104.43763350169222</c:v>
                </c:pt>
                <c:pt idx="21">
                  <c:v>-103.63304333884057</c:v>
                </c:pt>
                <c:pt idx="22">
                  <c:v>-102.84096222178997</c:v>
                </c:pt>
                <c:pt idx="23">
                  <c:v>-102.0607758633452</c:v>
                </c:pt>
                <c:pt idx="24">
                  <c:v>-101.29189523191565</c:v>
                </c:pt>
                <c:pt idx="25">
                  <c:v>-100.53375535053364</c:v>
                </c:pt>
                <c:pt idx="26">
                  <c:v>-99.785814128727395</c:v>
                </c:pt>
                <c:pt idx="27">
                  <c:v>-99.047551230534779</c:v>
                </c:pt>
                <c:pt idx="28">
                  <c:v>-98.318466980960125</c:v>
                </c:pt>
                <c:pt idx="29">
                  <c:v>-97.598081312370482</c:v>
                </c:pt>
                <c:pt idx="30">
                  <c:v>-96.885932751662921</c:v>
                </c:pt>
                <c:pt idx="31">
                  <c:v>-96.181577448499695</c:v>
                </c:pt>
                <c:pt idx="32">
                  <c:v>-95.484588244474594</c:v>
                </c:pt>
                <c:pt idx="33">
                  <c:v>-94.79455378273029</c:v>
                </c:pt>
                <c:pt idx="34">
                  <c:v>-94.111077657276752</c:v>
                </c:pt>
                <c:pt idx="35">
                  <c:v>-93.433777601052711</c:v>
                </c:pt>
                <c:pt idx="36">
                  <c:v>-92.762284711616374</c:v>
                </c:pt>
                <c:pt idx="37">
                  <c:v>-92.096242713236393</c:v>
                </c:pt>
                <c:pt idx="38">
                  <c:v>-91.435307254077415</c:v>
                </c:pt>
                <c:pt idx="39">
                  <c:v>-90.779145237123714</c:v>
                </c:pt>
                <c:pt idx="40">
                  <c:v>-90.127434183458419</c:v>
                </c:pt>
                <c:pt idx="41">
                  <c:v>-89.479861626510299</c:v>
                </c:pt>
                <c:pt idx="42">
                  <c:v>-88.836124535886881</c:v>
                </c:pt>
                <c:pt idx="43">
                  <c:v>-88.195928769435255</c:v>
                </c:pt>
                <c:pt idx="44">
                  <c:v>-87.558988552201541</c:v>
                </c:pt>
                <c:pt idx="45">
                  <c:v>-86.925025980998385</c:v>
                </c:pt>
                <c:pt idx="46">
                  <c:v>-86.293770553333957</c:v>
                </c:pt>
                <c:pt idx="47">
                  <c:v>-85.664958719504114</c:v>
                </c:pt>
                <c:pt idx="48">
                  <c:v>-85.038333456700244</c:v>
                </c:pt>
                <c:pt idx="49">
                  <c:v>-84.413643864039003</c:v>
                </c:pt>
                <c:pt idx="50">
                  <c:v>-83.790644777475109</c:v>
                </c:pt>
                <c:pt idx="51">
                  <c:v>-83.169096403613295</c:v>
                </c:pt>
                <c:pt idx="52">
                  <c:v>-82.548763971491127</c:v>
                </c:pt>
                <c:pt idx="53">
                  <c:v>-81.929417401460384</c:v>
                </c:pt>
                <c:pt idx="54">
                  <c:v>-81.31083099034889</c:v>
                </c:pt>
                <c:pt idx="55">
                  <c:v>-80.692783112139281</c:v>
                </c:pt>
                <c:pt idx="56">
                  <c:v>-80.075055933455033</c:v>
                </c:pt>
                <c:pt idx="57">
                  <c:v>-79.457435143195553</c:v>
                </c:pt>
                <c:pt idx="58">
                  <c:v>-78.839709695714717</c:v>
                </c:pt>
                <c:pt idx="59">
                  <c:v>-78.221671566986927</c:v>
                </c:pt>
                <c:pt idx="60">
                  <c:v>-77.603115523254857</c:v>
                </c:pt>
                <c:pt idx="61">
                  <c:v>-76.983838901701134</c:v>
                </c:pt>
                <c:pt idx="62">
                  <c:v>-76.363641402734217</c:v>
                </c:pt>
                <c:pt idx="63">
                  <c:v>-75.742324893524994</c:v>
                </c:pt>
                <c:pt idx="64">
                  <c:v>-75.119693222477508</c:v>
                </c:pt>
                <c:pt idx="65">
                  <c:v>-74.495552044361432</c:v>
                </c:pt>
                <c:pt idx="66">
                  <c:v>-73.869708655879521</c:v>
                </c:pt>
                <c:pt idx="67">
                  <c:v>-73.241971841486844</c:v>
                </c:pt>
                <c:pt idx="68">
                  <c:v>-72.612151729322449</c:v>
                </c:pt>
                <c:pt idx="69">
                  <c:v>-71.980059657157966</c:v>
                </c:pt>
                <c:pt idx="70">
                  <c:v>-71.345508048309384</c:v>
                </c:pt>
                <c:pt idx="71">
                  <c:v>-70.708310297502749</c:v>
                </c:pt>
                <c:pt idx="72">
                  <c:v>-70.068280666725713</c:v>
                </c:pt>
                <c:pt idx="73">
                  <c:v>-69.425234191140163</c:v>
                </c:pt>
                <c:pt idx="74">
                  <c:v>-68.778986595173208</c:v>
                </c:pt>
                <c:pt idx="75">
                  <c:v>-68.129354218946531</c:v>
                </c:pt>
                <c:pt idx="76">
                  <c:v>-67.47615395524565</c:v>
                </c:pt>
                <c:pt idx="77">
                  <c:v>-66.819203197273552</c:v>
                </c:pt>
                <c:pt idx="78">
                  <c:v>-66.158319797474618</c:v>
                </c:pt>
                <c:pt idx="79">
                  <c:v>-65.493322037756769</c:v>
                </c:pt>
                <c:pt idx="80">
                  <c:v>-64.824028611481083</c:v>
                </c:pt>
                <c:pt idx="81">
                  <c:v>-64.150258617629049</c:v>
                </c:pt>
                <c:pt idx="82">
                  <c:v>-63.471831567598322</c:v>
                </c:pt>
                <c:pt idx="83">
                  <c:v>-62.788567405116886</c:v>
                </c:pt>
                <c:pt idx="84">
                  <c:v>-62.100286539804102</c:v>
                </c:pt>
                <c:pt idx="85">
                  <c:v>-61.406809894944224</c:v>
                </c:pt>
                <c:pt idx="86">
                  <c:v>-60.707958970073228</c:v>
                </c:pt>
                <c:pt idx="87">
                  <c:v>-60.003555919012399</c:v>
                </c:pt>
                <c:pt idx="88">
                  <c:v>-59.293423644013316</c:v>
                </c:pt>
                <c:pt idx="89">
                  <c:v>-58.577385906705132</c:v>
                </c:pt>
                <c:pt idx="90">
                  <c:v>-57.855267456559552</c:v>
                </c:pt>
                <c:pt idx="91">
                  <c:v>-57.126894177606651</c:v>
                </c:pt>
                <c:pt idx="92">
                  <c:v>-56.392093254149501</c:v>
                </c:pt>
                <c:pt idx="93">
                  <c:v>-55.650693356232225</c:v>
                </c:pt>
                <c:pt idx="94">
                  <c:v>-54.902524845617521</c:v>
                </c:pt>
                <c:pt idx="95">
                  <c:v>-54.147420003021487</c:v>
                </c:pt>
                <c:pt idx="96">
                  <c:v>-53.385213277337876</c:v>
                </c:pt>
                <c:pt idx="97">
                  <c:v>-52.615741557556646</c:v>
                </c:pt>
                <c:pt idx="98">
                  <c:v>-51.838844468043952</c:v>
                </c:pt>
                <c:pt idx="99">
                  <c:v>-51.054364687799179</c:v>
                </c:pt>
                <c:pt idx="100">
                  <c:v>-50.26214829424076</c:v>
                </c:pt>
                <c:pt idx="101">
                  <c:v>-49.462045131990706</c:v>
                </c:pt>
                <c:pt idx="102">
                  <c:v>-48.653909207031631</c:v>
                </c:pt>
                <c:pt idx="103">
                  <c:v>-47.83759910649367</c:v>
                </c:pt>
                <c:pt idx="104">
                  <c:v>-47.012978444194211</c:v>
                </c:pt>
                <c:pt idx="105">
                  <c:v>-46.179916331896571</c:v>
                </c:pt>
                <c:pt idx="106">
                  <c:v>-45.338287876076244</c:v>
                </c:pt>
                <c:pt idx="107">
                  <c:v>-44.487974699780693</c:v>
                </c:pt>
                <c:pt idx="108">
                  <c:v>-43.628865488945046</c:v>
                </c:pt>
                <c:pt idx="109">
                  <c:v>-42.760856562273759</c:v>
                </c:pt>
                <c:pt idx="110">
                  <c:v>-41.883852463524327</c:v>
                </c:pt>
                <c:pt idx="111">
                  <c:v>-40.997766574729141</c:v>
                </c:pt>
                <c:pt idx="112">
                  <c:v>-40.102521748565636</c:v>
                </c:pt>
                <c:pt idx="113">
                  <c:v>-39.198050957738701</c:v>
                </c:pt>
                <c:pt idx="114">
                  <c:v>-38.284297958867086</c:v>
                </c:pt>
                <c:pt idx="115">
                  <c:v>-37.361217967978625</c:v>
                </c:pt>
                <c:pt idx="116">
                  <c:v>-36.428778344310466</c:v>
                </c:pt>
                <c:pt idx="117">
                  <c:v>-35.486959278693035</c:v>
                </c:pt>
                <c:pt idx="118">
                  <c:v>-34.535754482369249</c:v>
                </c:pt>
                <c:pt idx="119">
                  <c:v>-33.575171871668715</c:v>
                </c:pt>
                <c:pt idx="120">
                  <c:v>-32.605234243532813</c:v>
                </c:pt>
                <c:pt idx="121">
                  <c:v>-31.62597993646866</c:v>
                </c:pt>
                <c:pt idx="122">
                  <c:v>-30.637463471114327</c:v>
                </c:pt>
                <c:pt idx="123">
                  <c:v>-29.639756164229698</c:v>
                </c:pt>
                <c:pt idx="124">
                  <c:v>-28.632946709594595</c:v>
                </c:pt>
                <c:pt idx="125">
                  <c:v>-27.61714171901388</c:v>
                </c:pt>
                <c:pt idx="126">
                  <c:v>-26.592466216404016</c:v>
                </c:pt>
                <c:pt idx="127">
                  <c:v>-25.559064077779997</c:v>
                </c:pt>
                <c:pt idx="128">
                  <c:v>-24.51709840988493</c:v>
                </c:pt>
                <c:pt idx="129">
                  <c:v>-23.466751860221198</c:v>
                </c:pt>
                <c:pt idx="130">
                  <c:v>-22.408226851355522</c:v>
                </c:pt>
                <c:pt idx="131">
                  <c:v>-21.341745732593445</c:v>
                </c:pt>
                <c:pt idx="132">
                  <c:v>-20.267550842458853</c:v>
                </c:pt>
                <c:pt idx="133">
                  <c:v>-19.185904475875457</c:v>
                </c:pt>
                <c:pt idx="134">
                  <c:v>-18.097088750528407</c:v>
                </c:pt>
                <c:pt idx="135">
                  <c:v>-17.001405367602221</c:v>
                </c:pt>
                <c:pt idx="136">
                  <c:v>-15.899175262913031</c:v>
                </c:pt>
                <c:pt idx="137">
                  <c:v>-14.79073814541804</c:v>
                </c:pt>
                <c:pt idx="138">
                  <c:v>-13.676451921132312</c:v>
                </c:pt>
                <c:pt idx="139">
                  <c:v>-12.556692001653323</c:v>
                </c:pt>
                <c:pt idx="140">
                  <c:v>-11.431850497722815</c:v>
                </c:pt>
                <c:pt idx="141">
                  <c:v>-10.30233529957262</c:v>
                </c:pt>
                <c:pt idx="142">
                  <c:v>-9.1685690471407497</c:v>
                </c:pt>
                <c:pt idx="143">
                  <c:v>-8.0309879946157121</c:v>
                </c:pt>
                <c:pt idx="144">
                  <c:v>-6.8900407751315154</c:v>
                </c:pt>
                <c:pt idx="145">
                  <c:v>-5.7461870727650073</c:v>
                </c:pt>
                <c:pt idx="146">
                  <c:v>-4.5998962102581649</c:v>
                </c:pt>
                <c:pt idx="147">
                  <c:v>-3.4516456620721296</c:v>
                </c:pt>
                <c:pt idx="148">
                  <c:v>-2.301919503453425</c:v>
                </c:pt>
                <c:pt idx="149">
                  <c:v>-1.1512068071264505</c:v>
                </c:pt>
                <c:pt idx="150">
                  <c:v>-1.151289623710297E-3</c:v>
                </c:pt>
              </c:numCache>
            </c:numRef>
          </c:xVal>
          <c:yVal>
            <c:numRef>
              <c:f>TraySol!$S$40:$S$190</c:f>
              <c:numCache>
                <c:formatCode>0.00</c:formatCode>
                <c:ptCount val="151"/>
                <c:pt idx="0">
                  <c:v>-54.407700845040551</c:v>
                </c:pt>
                <c:pt idx="1">
                  <c:v>-53.775042392495777</c:v>
                </c:pt>
                <c:pt idx="2">
                  <c:v>-53.133546279096464</c:v>
                </c:pt>
                <c:pt idx="3">
                  <c:v>-52.483716500278064</c:v>
                </c:pt>
                <c:pt idx="4">
                  <c:v>-51.826030337622825</c:v>
                </c:pt>
                <c:pt idx="5">
                  <c:v>-51.16093963074286</c:v>
                </c:pt>
                <c:pt idx="6">
                  <c:v>-50.488872055008557</c:v>
                </c:pt>
                <c:pt idx="7">
                  <c:v>-49.810232389613105</c:v>
                </c:pt>
                <c:pt idx="8">
                  <c:v>-49.125403763784021</c:v>
                </c:pt>
                <c:pt idx="9">
                  <c:v>-48.434748871773621</c:v>
                </c:pt>
                <c:pt idx="10">
                  <c:v>-47.73861114962321</c:v>
                </c:pt>
                <c:pt idx="11">
                  <c:v>-47.037315908665931</c:v>
                </c:pt>
                <c:pt idx="12">
                  <c:v>-46.331171422349058</c:v>
                </c:pt>
                <c:pt idx="13">
                  <c:v>-45.62046996427776</c:v>
                </c:pt>
                <c:pt idx="14">
                  <c:v>-44.905488796443677</c:v>
                </c:pt>
                <c:pt idx="15">
                  <c:v>-44.18649110744758</c:v>
                </c:pt>
                <c:pt idx="16">
                  <c:v>-43.463726901187101</c:v>
                </c:pt>
                <c:pt idx="17">
                  <c:v>-42.737433836993347</c:v>
                </c:pt>
                <c:pt idx="18">
                  <c:v>-42.007838022582035</c:v>
                </c:pt>
                <c:pt idx="19">
                  <c:v>-41.275154761468343</c:v>
                </c:pt>
                <c:pt idx="20">
                  <c:v>-40.539589256691158</c:v>
                </c:pt>
                <c:pt idx="21">
                  <c:v>-39.801337272819666</c:v>
                </c:pt>
                <c:pt idx="22">
                  <c:v>-39.060585758292262</c:v>
                </c:pt>
                <c:pt idx="23">
                  <c:v>-38.317513430166713</c:v>
                </c:pt>
                <c:pt idx="24">
                  <c:v>-37.572291323359337</c:v>
                </c:pt>
                <c:pt idx="25">
                  <c:v>-36.825083306421789</c:v>
                </c:pt>
                <c:pt idx="26">
                  <c:v>-36.076046565855592</c:v>
                </c:pt>
                <c:pt idx="27">
                  <c:v>-35.325332060903406</c:v>
                </c:pt>
                <c:pt idx="28">
                  <c:v>-34.573084950680638</c:v>
                </c:pt>
                <c:pt idx="29">
                  <c:v>-33.81944499543394</c:v>
                </c:pt>
                <c:pt idx="30">
                  <c:v>-33.064546933626374</c:v>
                </c:pt>
                <c:pt idx="31">
                  <c:v>-32.308520836465277</c:v>
                </c:pt>
                <c:pt idx="32">
                  <c:v>-31.551492441400399</c:v>
                </c:pt>
                <c:pt idx="33">
                  <c:v>-30.793583466035273</c:v>
                </c:pt>
                <c:pt idx="34">
                  <c:v>-30.03491190380997</c:v>
                </c:pt>
                <c:pt idx="35">
                  <c:v>-29.275592302732306</c:v>
                </c:pt>
                <c:pt idx="36">
                  <c:v>-28.515736028356116</c:v>
                </c:pt>
                <c:pt idx="37">
                  <c:v>-27.755451512129284</c:v>
                </c:pt>
                <c:pt idx="38">
                  <c:v>-26.994844486163601</c:v>
                </c:pt>
                <c:pt idx="39">
                  <c:v>-26.234018205409825</c:v>
                </c:pt>
                <c:pt idx="40">
                  <c:v>-25.47307365815702</c:v>
                </c:pt>
                <c:pt idx="41">
                  <c:v>-24.712109765715539</c:v>
                </c:pt>
                <c:pt idx="42">
                  <c:v>-23.9512235720847</c:v>
                </c:pt>
                <c:pt idx="43">
                  <c:v>-23.190510424354002</c:v>
                </c:pt>
                <c:pt idx="44">
                  <c:v>-22.430064144535876</c:v>
                </c:pt>
                <c:pt idx="45">
                  <c:v>-21.66997719348123</c:v>
                </c:pt>
                <c:pt idx="46">
                  <c:v>-20.910340827485342</c:v>
                </c:pt>
                <c:pt idx="47">
                  <c:v>-20.151245248150829</c:v>
                </c:pt>
                <c:pt idx="48">
                  <c:v>-19.392779746035799</c:v>
                </c:pt>
                <c:pt idx="49">
                  <c:v>-18.635032838579804</c:v>
                </c:pt>
                <c:pt idx="50">
                  <c:v>-17.878092402767265</c:v>
                </c:pt>
                <c:pt idx="51">
                  <c:v>-17.122045802956464</c:v>
                </c:pt>
                <c:pt idx="52">
                  <c:v>-16.366980014273068</c:v>
                </c:pt>
                <c:pt idx="53">
                  <c:v>-15.612981741940956</c:v>
                </c:pt>
                <c:pt idx="54">
                  <c:v>-14.860137536896175</c:v>
                </c:pt>
                <c:pt idx="55">
                  <c:v>-14.108533908007388</c:v>
                </c:pt>
                <c:pt idx="56">
                  <c:v>-13.358257431203214</c:v>
                </c:pt>
                <c:pt idx="57">
                  <c:v>-12.609394855785524</c:v>
                </c:pt>
                <c:pt idx="58">
                  <c:v>-11.862033208188592</c:v>
                </c:pt>
                <c:pt idx="59">
                  <c:v>-11.116259893424541</c:v>
                </c:pt>
                <c:pt idx="60">
                  <c:v>-10.372162794438054</c:v>
                </c:pt>
                <c:pt idx="61">
                  <c:v>-9.6298303695761689</c:v>
                </c:pt>
                <c:pt idx="62">
                  <c:v>-8.8893517483625999</c:v>
                </c:pt>
                <c:pt idx="63">
                  <c:v>-8.1508168257504678</c:v>
                </c:pt>
                <c:pt idx="64">
                  <c:v>-7.4143163550120619</c:v>
                </c:pt>
                <c:pt idx="65">
                  <c:v>-6.6799420394096813</c:v>
                </c:pt>
                <c:pt idx="66">
                  <c:v>-5.9477866227767748</c:v>
                </c:pt>
                <c:pt idx="67">
                  <c:v>-5.2179439791249536</c:v>
                </c:pt>
                <c:pt idx="68">
                  <c:v>-4.4905092013778471</c:v>
                </c:pt>
                <c:pt idx="69">
                  <c:v>-3.765578689319085</c:v>
                </c:pt>
                <c:pt idx="70">
                  <c:v>-3.0432502368275749</c:v>
                </c:pt>
                <c:pt idx="71">
                  <c:v>-2.3236231184588405</c:v>
                </c:pt>
                <c:pt idx="72">
                  <c:v>-1.6067981754170404</c:v>
                </c:pt>
                <c:pt idx="73">
                  <c:v>-0.8928779009474539</c:v>
                </c:pt>
                <c:pt idx="74">
                  <c:v>-0.18196652516398615</c:v>
                </c:pt>
                <c:pt idx="75">
                  <c:v>0.52582990068913205</c:v>
                </c:pt>
                <c:pt idx="76">
                  <c:v>1.2304034205583605</c:v>
                </c:pt>
                <c:pt idx="77">
                  <c:v>1.9316440905187591</c:v>
                </c:pt>
                <c:pt idx="78">
                  <c:v>2.6294398963795658</c:v>
                </c:pt>
                <c:pt idx="79">
                  <c:v>3.3236766720274176</c:v>
                </c:pt>
                <c:pt idx="80">
                  <c:v>4.0142380185956057</c:v>
                </c:pt>
                <c:pt idx="81">
                  <c:v>4.7010052245682203</c:v>
                </c:pt>
                <c:pt idx="82">
                  <c:v>5.3838571869490437</c:v>
                </c:pt>
                <c:pt idx="83">
                  <c:v>6.0626703336468779</c:v>
                </c:pt>
                <c:pt idx="84">
                  <c:v>6.7373185472529258</c:v>
                </c:pt>
                <c:pt idx="85">
                  <c:v>7.4076730904094035</c:v>
                </c:pt>
                <c:pt idx="86">
                  <c:v>8.0736025329950394</c:v>
                </c:pt>
                <c:pt idx="87">
                  <c:v>8.7349726813794035</c:v>
                </c:pt>
                <c:pt idx="88">
                  <c:v>9.3916465100263622</c:v>
                </c:pt>
                <c:pt idx="89">
                  <c:v>10.043484095756625</c:v>
                </c:pt>
                <c:pt idx="90">
                  <c:v>10.690342555009337</c:v>
                </c:pt>
                <c:pt idx="91">
                  <c:v>11.332075984475438</c:v>
                </c:pt>
                <c:pt idx="92">
                  <c:v>11.968535405507566</c:v>
                </c:pt>
                <c:pt idx="93">
                  <c:v>12.599568712746276</c:v>
                </c:pt>
                <c:pt idx="94">
                  <c:v>13.225020627436493</c:v>
                </c:pt>
                <c:pt idx="95">
                  <c:v>13.844732655944966</c:v>
                </c:pt>
                <c:pt idx="96">
                  <c:v>14.458543054024958</c:v>
                </c:pt>
                <c:pt idx="97">
                  <c:v>15.066286797412005</c:v>
                </c:pt>
                <c:pt idx="98">
                  <c:v>15.667795559371228</c:v>
                </c:pt>
                <c:pt idx="99">
                  <c:v>16.262897695853681</c:v>
                </c:pt>
                <c:pt idx="100">
                  <c:v>16.851418238955063</c:v>
                </c:pt>
                <c:pt idx="101">
                  <c:v>17.433178899406002</c:v>
                </c:pt>
                <c:pt idx="102">
                  <c:v>18.007998078856119</c:v>
                </c:pt>
                <c:pt idx="103">
                  <c:v>18.575690892746351</c:v>
                </c:pt>
                <c:pt idx="104">
                  <c:v>19.136069204592673</c:v>
                </c:pt>
                <c:pt idx="105">
                  <c:v>19.688941672530049</c:v>
                </c:pt>
                <c:pt idx="106">
                  <c:v>20.234113808986919</c:v>
                </c:pt>
                <c:pt idx="107">
                  <c:v>20.771388054377482</c:v>
                </c:pt>
                <c:pt idx="108">
                  <c:v>21.300563865708725</c:v>
                </c:pt>
                <c:pt idx="109">
                  <c:v>21.821437821004196</c:v>
                </c:pt>
                <c:pt idx="110">
                  <c:v>22.333803740441923</c:v>
                </c:pt>
                <c:pt idx="111">
                  <c:v>22.837452825090821</c:v>
                </c:pt>
                <c:pt idx="112">
                  <c:v>23.332173814108117</c:v>
                </c:pt>
                <c:pt idx="113">
                  <c:v>23.817753161225397</c:v>
                </c:pt>
                <c:pt idx="114">
                  <c:v>24.293975231305936</c:v>
                </c:pt>
                <c:pt idx="115">
                  <c:v>24.760622517695893</c:v>
                </c:pt>
                <c:pt idx="116">
                  <c:v>25.217475881019396</c:v>
                </c:pt>
                <c:pt idx="117">
                  <c:v>25.664314809978208</c:v>
                </c:pt>
                <c:pt idx="118">
                  <c:v>26.100917704612584</c:v>
                </c:pt>
                <c:pt idx="119">
                  <c:v>26.527062182358392</c:v>
                </c:pt>
                <c:pt idx="120">
                  <c:v>26.942525407097222</c:v>
                </c:pt>
                <c:pt idx="121">
                  <c:v>27.347084441240156</c:v>
                </c:pt>
                <c:pt idx="122">
                  <c:v>27.740516620713066</c:v>
                </c:pt>
                <c:pt idx="123">
                  <c:v>28.122599952520027</c:v>
                </c:pt>
                <c:pt idx="124">
                  <c:v>28.493113534355807</c:v>
                </c:pt>
                <c:pt idx="125">
                  <c:v>28.851837995515474</c:v>
                </c:pt>
                <c:pt idx="126">
                  <c:v>29.198555958113587</c:v>
                </c:pt>
                <c:pt idx="127">
                  <c:v>29.533052517377655</c:v>
                </c:pt>
                <c:pt idx="128">
                  <c:v>29.85511573952374</c:v>
                </c:pt>
                <c:pt idx="129">
                  <c:v>30.164537175457902</c:v>
                </c:pt>
                <c:pt idx="130">
                  <c:v>30.461112388280561</c:v>
                </c:pt>
                <c:pt idx="131">
                  <c:v>30.744641492305263</c:v>
                </c:pt>
                <c:pt idx="132">
                  <c:v>31.014929701041353</c:v>
                </c:pt>
                <c:pt idx="133">
                  <c:v>31.271787881338732</c:v>
                </c:pt>
                <c:pt idx="134">
                  <c:v>31.515033110655878</c:v>
                </c:pt>
                <c:pt idx="135">
                  <c:v>31.744489234193374</c:v>
                </c:pt>
                <c:pt idx="136">
                  <c:v>31.95998741844334</c:v>
                </c:pt>
                <c:pt idx="137">
                  <c:v>32.161366697539627</c:v>
                </c:pt>
                <c:pt idx="138">
                  <c:v>32.348474508666108</c:v>
                </c:pt>
                <c:pt idx="139">
                  <c:v>32.521167212689136</c:v>
                </c:pt>
                <c:pt idx="140">
                  <c:v>32.679310596134542</c:v>
                </c:pt>
                <c:pt idx="141">
                  <c:v>32.82278035062869</c:v>
                </c:pt>
                <c:pt idx="142">
                  <c:v>32.951462525973341</c:v>
                </c:pt>
                <c:pt idx="143">
                  <c:v>33.065253953125207</c:v>
                </c:pt>
                <c:pt idx="144">
                  <c:v>33.164062633504003</c:v>
                </c:pt>
                <c:pt idx="145">
                  <c:v>33.247808091258563</c:v>
                </c:pt>
                <c:pt idx="146">
                  <c:v>33.316421685376902</c:v>
                </c:pt>
                <c:pt idx="147">
                  <c:v>33.36984687883043</c:v>
                </c:pt>
                <c:pt idx="148">
                  <c:v>33.40803946229174</c:v>
                </c:pt>
                <c:pt idx="149">
                  <c:v>33.430967730354176</c:v>
                </c:pt>
                <c:pt idx="150">
                  <c:v>33.43861260095958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5EC-4788-B271-5C1CE1E85748}"/>
            </c:ext>
          </c:extLst>
        </c:ser>
        <c:ser>
          <c:idx val="0"/>
          <c:order val="0"/>
          <c:tx>
            <c:strRef>
              <c:f>TraySol!$D$7</c:f>
              <c:strCache>
                <c:ptCount val="1"/>
                <c:pt idx="0">
                  <c:v>SJUN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TraySol!$E$10:$E$190</c:f>
              <c:numCache>
                <c:formatCode>0.00</c:formatCode>
                <c:ptCount val="181"/>
                <c:pt idx="0">
                  <c:v>-179.99897841996292</c:v>
                </c:pt>
                <c:pt idx="1">
                  <c:v>-178.97847622019333</c:v>
                </c:pt>
                <c:pt idx="2">
                  <c:v>-177.95729417706343</c:v>
                </c:pt>
                <c:pt idx="3">
                  <c:v>-176.93679468526622</c:v>
                </c:pt>
                <c:pt idx="4">
                  <c:v>-175.91731672127045</c:v>
                </c:pt>
                <c:pt idx="5">
                  <c:v>-174.89919651875206</c:v>
                </c:pt>
                <c:pt idx="6">
                  <c:v>-173.88276668122515</c:v>
                </c:pt>
                <c:pt idx="7">
                  <c:v>-172.86835531729255</c:v>
                </c:pt>
                <c:pt idx="8">
                  <c:v>-171.85628520369417</c:v>
                </c:pt>
                <c:pt idx="9">
                  <c:v>-170.84687298097109</c:v>
                </c:pt>
                <c:pt idx="10">
                  <c:v>-169.84042838621426</c:v>
                </c:pt>
                <c:pt idx="11">
                  <c:v>-168.83725352693554</c:v>
                </c:pt>
                <c:pt idx="12">
                  <c:v>-167.83764219965542</c:v>
                </c:pt>
                <c:pt idx="13">
                  <c:v>-166.84187925631085</c:v>
                </c:pt>
                <c:pt idx="14">
                  <c:v>-165.85024002108818</c:v>
                </c:pt>
                <c:pt idx="15">
                  <c:v>-164.86298975976919</c:v>
                </c:pt>
                <c:pt idx="16">
                  <c:v>-163.8803832031569</c:v>
                </c:pt>
                <c:pt idx="17">
                  <c:v>-162.90266412563068</c:v>
                </c:pt>
                <c:pt idx="18">
                  <c:v>-161.9300649793735</c:v>
                </c:pt>
                <c:pt idx="19">
                  <c:v>-160.96280658432303</c:v>
                </c:pt>
                <c:pt idx="20">
                  <c:v>-160.0010978734332</c:v>
                </c:pt>
                <c:pt idx="21">
                  <c:v>-159.04513569239495</c:v>
                </c:pt>
                <c:pt idx="22">
                  <c:v>-158.09510465255639</c:v>
                </c:pt>
                <c:pt idx="23">
                  <c:v>-157.15117703542023</c:v>
                </c:pt>
                <c:pt idx="24">
                  <c:v>-156.21351274675789</c:v>
                </c:pt>
                <c:pt idx="25">
                  <c:v>-155.28225931810096</c:v>
                </c:pt>
                <c:pt idx="26">
                  <c:v>-154.35755195311563</c:v>
                </c:pt>
                <c:pt idx="27">
                  <c:v>-153.43951361616664</c:v>
                </c:pt>
                <c:pt idx="28">
                  <c:v>-152.52825516021201</c:v>
                </c:pt>
                <c:pt idx="29">
                  <c:v>-151.62387549104767</c:v>
                </c:pt>
                <c:pt idx="30">
                  <c:v>-150.72646176483875</c:v>
                </c:pt>
                <c:pt idx="31">
                  <c:v>-149.83608961582513</c:v>
                </c:pt>
                <c:pt idx="32">
                  <c:v>-148.95282341107912</c:v>
                </c:pt>
                <c:pt idx="33">
                  <c:v>-148.07671652920746</c:v>
                </c:pt>
                <c:pt idx="34">
                  <c:v>-147.20781165993984</c:v>
                </c:pt>
                <c:pt idx="35">
                  <c:v>-146.34614112161603</c:v>
                </c:pt>
                <c:pt idx="36">
                  <c:v>-145.49172719367604</c:v>
                </c:pt>
                <c:pt idx="37">
                  <c:v>-144.64458246137184</c:v>
                </c:pt>
                <c:pt idx="38">
                  <c:v>-143.80471017004322</c:v>
                </c:pt>
                <c:pt idx="39">
                  <c:v>-142.97210458644355</c:v>
                </c:pt>
                <c:pt idx="40">
                  <c:v>-142.14675136474588</c:v>
                </c:pt>
                <c:pt idx="41">
                  <c:v>-141.32862791501947</c:v>
                </c:pt>
                <c:pt idx="42">
                  <c:v>-140.51770377212412</c:v>
                </c:pt>
                <c:pt idx="43">
                  <c:v>-139.71394096313313</c:v>
                </c:pt>
                <c:pt idx="44">
                  <c:v>-138.91729437155729</c:v>
                </c:pt>
                <c:pt idx="45">
                  <c:v>-138.12771209680267</c:v>
                </c:pt>
                <c:pt idx="46">
                  <c:v>-137.34513580745173</c:v>
                </c:pt>
                <c:pt idx="47">
                  <c:v>-136.56950108711015</c:v>
                </c:pt>
                <c:pt idx="48">
                  <c:v>-135.80073777170796</c:v>
                </c:pt>
                <c:pt idx="49">
                  <c:v>-135.03877027728257</c:v>
                </c:pt>
                <c:pt idx="50">
                  <c:v>-134.2835179174069</c:v>
                </c:pt>
                <c:pt idx="51">
                  <c:v>-133.5348952095456</c:v>
                </c:pt>
                <c:pt idx="52">
                  <c:v>-132.79281216974442</c:v>
                </c:pt>
                <c:pt idx="53">
                  <c:v>-132.05717459516049</c:v>
                </c:pt>
                <c:pt idx="54">
                  <c:v>-131.32788433404485</c:v>
                </c:pt>
                <c:pt idx="55">
                  <c:v>-130.60483954287719</c:v>
                </c:pt>
                <c:pt idx="56">
                  <c:v>-129.8879349304348</c:v>
                </c:pt>
                <c:pt idx="57">
                  <c:v>-129.17706198865409</c:v>
                </c:pt>
                <c:pt idx="58">
                  <c:v>-128.47210921020647</c:v>
                </c:pt>
                <c:pt idx="59">
                  <c:v>-127.77296229277052</c:v>
                </c:pt>
                <c:pt idx="60">
                  <c:v>-127.07950433003251</c:v>
                </c:pt>
                <c:pt idx="61">
                  <c:v>-126.39161598949117</c:v>
                </c:pt>
                <c:pt idx="62">
                  <c:v>-125.70917567718031</c:v>
                </c:pt>
                <c:pt idx="63">
                  <c:v>-125.03205968945294</c:v>
                </c:pt>
                <c:pt idx="64">
                  <c:v>-124.36014235199674</c:v>
                </c:pt>
                <c:pt idx="65">
                  <c:v>-123.69329614626908</c:v>
                </c:pt>
                <c:pt idx="66">
                  <c:v>-123.03139182355487</c:v>
                </c:pt>
                <c:pt idx="67">
                  <c:v>-122.37429850686038</c:v>
                </c:pt>
                <c:pt idx="68">
                  <c:v>-121.72188378086094</c:v>
                </c:pt>
                <c:pt idx="69">
                  <c:v>-121.07401377012177</c:v>
                </c:pt>
                <c:pt idx="70">
                  <c:v>-120.43055320580943</c:v>
                </c:pt>
                <c:pt idx="71">
                  <c:v>-119.79136548110462</c:v>
                </c:pt>
                <c:pt idx="72">
                  <c:v>-119.15631269551814</c:v>
                </c:pt>
                <c:pt idx="73">
                  <c:v>-118.52525568830031</c:v>
                </c:pt>
                <c:pt idx="74">
                  <c:v>-117.89805406111864</c:v>
                </c:pt>
                <c:pt idx="75">
                  <c:v>-117.27456619016218</c:v>
                </c:pt>
                <c:pt idx="76">
                  <c:v>-116.65464922781041</c:v>
                </c:pt>
                <c:pt idx="77">
                  <c:v>-116.03815909398328</c:v>
                </c:pt>
                <c:pt idx="78">
                  <c:v>-115.42495045726469</c:v>
                </c:pt>
                <c:pt idx="79">
                  <c:v>-114.81487670586623</c:v>
                </c:pt>
                <c:pt idx="80">
                  <c:v>-114.20778990846931</c:v>
                </c:pt>
                <c:pt idx="81">
                  <c:v>-113.60354076495409</c:v>
                </c:pt>
                <c:pt idx="82">
                  <c:v>-113.00197854699236</c:v>
                </c:pt>
                <c:pt idx="83">
                  <c:v>-112.40295102844676</c:v>
                </c:pt>
                <c:pt idx="84">
                  <c:v>-111.8063044054838</c:v>
                </c:pt>
                <c:pt idx="85">
                  <c:v>-111.21188320626956</c:v>
                </c:pt>
                <c:pt idx="86">
                  <c:v>-110.61953019007791</c:v>
                </c:pt>
                <c:pt idx="87">
                  <c:v>-110.02908623559742</c:v>
                </c:pt>
                <c:pt idx="88">
                  <c:v>-109.44039021818013</c:v>
                </c:pt>
                <c:pt idx="89">
                  <c:v>-108.8532788757267</c:v>
                </c:pt>
                <c:pt idx="90">
                  <c:v>-108.26758666285335</c:v>
                </c:pt>
                <c:pt idx="91">
                  <c:v>-107.68314559293212</c:v>
                </c:pt>
                <c:pt idx="92">
                  <c:v>-107.09978506754079</c:v>
                </c:pt>
                <c:pt idx="93">
                  <c:v>-106.51733169279753</c:v>
                </c:pt>
                <c:pt idx="94">
                  <c:v>-105.93560908199277</c:v>
                </c:pt>
                <c:pt idx="95">
                  <c:v>-105.35443764386193</c:v>
                </c:pt>
                <c:pt idx="96">
                  <c:v>-104.77363435577023</c:v>
                </c:pt>
                <c:pt idx="97">
                  <c:v>-104.19301252100308</c:v>
                </c:pt>
                <c:pt idx="98">
                  <c:v>-103.61238150927194</c:v>
                </c:pt>
                <c:pt idx="99">
                  <c:v>-103.03154647945588</c:v>
                </c:pt>
                <c:pt idx="100">
                  <c:v>-102.45030808350309</c:v>
                </c:pt>
                <c:pt idx="101">
                  <c:v>-101.86846215031299</c:v>
                </c:pt>
                <c:pt idx="102">
                  <c:v>-101.28579934830731</c:v>
                </c:pt>
                <c:pt idx="103">
                  <c:v>-100.70210482527884</c:v>
                </c:pt>
                <c:pt idx="104">
                  <c:v>-100.11715782397576</c:v>
                </c:pt>
                <c:pt idx="105">
                  <c:v>-99.530731271739242</c:v>
                </c:pt>
                <c:pt idx="106">
                  <c:v>-98.942591342359194</c:v>
                </c:pt>
                <c:pt idx="107">
                  <c:v>-98.352496988149085</c:v>
                </c:pt>
                <c:pt idx="108">
                  <c:v>-97.760199440061896</c:v>
                </c:pt>
                <c:pt idx="109">
                  <c:v>-97.165441673475613</c:v>
                </c:pt>
                <c:pt idx="110">
                  <c:v>-96.567957837067993</c:v>
                </c:pt>
                <c:pt idx="111">
                  <c:v>-95.967472641972577</c:v>
                </c:pt>
                <c:pt idx="112">
                  <c:v>-95.363700708161915</c:v>
                </c:pt>
                <c:pt idx="113">
                  <c:v>-94.756345864738122</c:v>
                </c:pt>
                <c:pt idx="114">
                  <c:v>-94.145100400520647</c:v>
                </c:pt>
                <c:pt idx="115">
                  <c:v>-93.529644261010446</c:v>
                </c:pt>
                <c:pt idx="116">
                  <c:v>-92.909644187470334</c:v>
                </c:pt>
                <c:pt idx="117">
                  <c:v>-92.284752793497262</c:v>
                </c:pt>
                <c:pt idx="118">
                  <c:v>-91.654607574068137</c:v>
                </c:pt>
                <c:pt idx="119">
                  <c:v>-91.018829841617659</c:v>
                </c:pt>
                <c:pt idx="120">
                  <c:v>-90.377023583250988</c:v>
                </c:pt>
                <c:pt idx="121">
                  <c:v>-89.728774232707508</c:v>
                </c:pt>
                <c:pt idx="122">
                  <c:v>-89.073647350170745</c:v>
                </c:pt>
                <c:pt idx="123">
                  <c:v>-88.411187202468184</c:v>
                </c:pt>
                <c:pt idx="124">
                  <c:v>-87.740915235618701</c:v>
                </c:pt>
                <c:pt idx="125">
                  <c:v>-87.062328431072615</c:v>
                </c:pt>
                <c:pt idx="126">
                  <c:v>-86.374897536349408</c:v>
                </c:pt>
                <c:pt idx="127">
                  <c:v>-85.678065160117939</c:v>
                </c:pt>
                <c:pt idx="128">
                  <c:v>-84.971243721094154</c:v>
                </c:pt>
                <c:pt idx="129">
                  <c:v>-84.253813239459788</c:v>
                </c:pt>
                <c:pt idx="130">
                  <c:v>-83.52511895885236</c:v>
                </c:pt>
                <c:pt idx="131">
                  <c:v>-82.78446878636214</c:v>
                </c:pt>
                <c:pt idx="132">
                  <c:v>-82.031130537426307</c:v>
                </c:pt>
                <c:pt idx="133">
                  <c:v>-81.264328972071112</c:v>
                </c:pt>
                <c:pt idx="134">
                  <c:v>-80.48324260867372</c:v>
                </c:pt>
                <c:pt idx="135">
                  <c:v>-79.687000301357344</c:v>
                </c:pt>
                <c:pt idx="136">
                  <c:v>-78.874677567385334</c:v>
                </c:pt>
                <c:pt idx="137">
                  <c:v>-78.045292651586038</c:v>
                </c:pt>
                <c:pt idx="138">
                  <c:v>-77.19780231606012</c:v>
                </c:pt>
                <c:pt idx="139">
                  <c:v>-76.331097345368562</c:v>
                </c:pt>
                <c:pt idx="140">
                  <c:v>-75.443997760291168</c:v>
                </c:pt>
                <c:pt idx="141">
                  <c:v>-74.535247737357906</c:v>
                </c:pt>
                <c:pt idx="142">
                  <c:v>-73.603510237032765</c:v>
                </c:pt>
                <c:pt idx="143">
                  <c:v>-72.647361351095554</c:v>
                </c:pt>
                <c:pt idx="144">
                  <c:v>-71.665284389952888</c:v>
                </c:pt>
                <c:pt idx="145">
                  <c:v>-70.655663743959181</c:v>
                </c:pt>
                <c:pt idx="146">
                  <c:v>-69.61677857013305</c:v>
                </c:pt>
                <c:pt idx="147">
                  <c:v>-68.546796377868276</c:v>
                </c:pt>
                <c:pt idx="148">
                  <c:v>-67.443766615499143</c:v>
                </c:pt>
                <c:pt idx="149">
                  <c:v>-66.305614395240937</c:v>
                </c:pt>
                <c:pt idx="150">
                  <c:v>-65.13013453864275</c:v>
                </c:pt>
                <c:pt idx="151">
                  <c:v>-63.914986180046505</c:v>
                </c:pt>
                <c:pt idx="152">
                  <c:v>-62.65768823360041</c:v>
                </c:pt>
                <c:pt idx="153">
                  <c:v>-61.355616112198412</c:v>
                </c:pt>
                <c:pt idx="154">
                  <c:v>-60.006000186366123</c:v>
                </c:pt>
                <c:pt idx="155">
                  <c:v>-58.605926589384609</c:v>
                </c:pt>
                <c:pt idx="156">
                  <c:v>-57.152341113033863</c:v>
                </c:pt>
                <c:pt idx="157">
                  <c:v>-55.642057096282635</c:v>
                </c:pt>
                <c:pt idx="158">
                  <c:v>-54.071768385162081</c:v>
                </c:pt>
                <c:pt idx="159">
                  <c:v>-52.438068631019092</c:v>
                </c:pt>
                <c:pt idx="160">
                  <c:v>-50.737478387006291</c:v>
                </c:pt>
                <c:pt idx="161">
                  <c:v>-48.966481643407519</c:v>
                </c:pt>
                <c:pt idx="162">
                  <c:v>-47.12157358728912</c:v>
                </c:pt>
                <c:pt idx="163">
                  <c:v>-45.199321446446717</c:v>
                </c:pt>
                <c:pt idx="164">
                  <c:v>-43.196440234664735</c:v>
                </c:pt>
                <c:pt idx="165">
                  <c:v>-41.109884994402513</c:v>
                </c:pt>
                <c:pt idx="166">
                  <c:v>-38.936960661463367</c:v>
                </c:pt>
                <c:pt idx="167">
                  <c:v>-36.675449873929125</c:v>
                </c:pt>
                <c:pt idx="168">
                  <c:v>-34.323757837776064</c:v>
                </c:pt>
                <c:pt idx="169">
                  <c:v>-31.881071688261308</c:v>
                </c:pt>
                <c:pt idx="170">
                  <c:v>-29.347529640723778</c:v>
                </c:pt>
                <c:pt idx="171">
                  <c:v>-26.724392678511297</c:v>
                </c:pt>
                <c:pt idx="172">
                  <c:v>-24.01420876635963</c:v>
                </c:pt>
                <c:pt idx="173">
                  <c:v>-21.220956933774321</c:v>
                </c:pt>
                <c:pt idx="174">
                  <c:v>-18.350156518646141</c:v>
                </c:pt>
                <c:pt idx="175">
                  <c:v>-15.40892597593769</c:v>
                </c:pt>
                <c:pt idx="176">
                  <c:v>-12.40597653030861</c:v>
                </c:pt>
                <c:pt idx="177">
                  <c:v>-9.3515290370814697</c:v>
                </c:pt>
                <c:pt idx="178">
                  <c:v>-6.257147848211539</c:v>
                </c:pt>
                <c:pt idx="179">
                  <c:v>-3.13549292226784</c:v>
                </c:pt>
                <c:pt idx="180">
                  <c:v>-3.1378138733201516E-3</c:v>
                </c:pt>
              </c:numCache>
            </c:numRef>
          </c:xVal>
          <c:yVal>
            <c:numRef>
              <c:f>TraySol!$D$10:$D$190</c:f>
              <c:numCache>
                <c:formatCode>0.00</c:formatCode>
                <c:ptCount val="181"/>
                <c:pt idx="0">
                  <c:v>-26.09999999321596</c:v>
                </c:pt>
                <c:pt idx="1">
                  <c:v>-26.093216319550933</c:v>
                </c:pt>
                <c:pt idx="2">
                  <c:v>-26.072869703478474</c:v>
                </c:pt>
                <c:pt idx="3">
                  <c:v>-26.038973413591947</c:v>
                </c:pt>
                <c:pt idx="4">
                  <c:v>-25.991549506296323</c:v>
                </c:pt>
                <c:pt idx="5">
                  <c:v>-25.930628763040346</c:v>
                </c:pt>
                <c:pt idx="6">
                  <c:v>-25.856250593668776</c:v>
                </c:pt>
                <c:pt idx="7">
                  <c:v>-25.768462913390351</c:v>
                </c:pt>
                <c:pt idx="8">
                  <c:v>-25.66732199426221</c:v>
                </c:pt>
                <c:pt idx="9">
                  <c:v>-25.552892292265767</c:v>
                </c:pt>
                <c:pt idx="10">
                  <c:v>-25.425246251211632</c:v>
                </c:pt>
                <c:pt idx="11">
                  <c:v>-25.284464084856637</c:v>
                </c:pt>
                <c:pt idx="12">
                  <c:v>-25.130633538745585</c:v>
                </c:pt>
                <c:pt idx="13">
                  <c:v>-24.96384963339996</c:v>
                </c:pt>
                <c:pt idx="14">
                  <c:v>-24.78421439056784</c:v>
                </c:pt>
                <c:pt idx="15">
                  <c:v>-24.591836544320088</c:v>
                </c:pt>
                <c:pt idx="16">
                  <c:v>-24.386831238830112</c:v>
                </c:pt>
                <c:pt idx="17">
                  <c:v>-24.169319714705694</c:v>
                </c:pt>
                <c:pt idx="18">
                  <c:v>-23.939428985754262</c:v>
                </c:pt>
                <c:pt idx="19">
                  <c:v>-23.697291508057063</c:v>
                </c:pt>
                <c:pt idx="20">
                  <c:v>-23.443044843203666</c:v>
                </c:pt>
                <c:pt idx="21">
                  <c:v>-23.176831317499548</c:v>
                </c:pt>
                <c:pt idx="22">
                  <c:v>-22.898797678903492</c:v>
                </c:pt>
                <c:pt idx="23">
                  <c:v>-22.609094753385008</c:v>
                </c:pt>
                <c:pt idx="24">
                  <c:v>-22.307877102310755</c:v>
                </c:pt>
                <c:pt idx="25">
                  <c:v>-21.995302682381151</c:v>
                </c:pt>
                <c:pt idx="26">
                  <c:v>-21.671532509538594</c:v>
                </c:pt>
                <c:pt idx="27">
                  <c:v>-21.336730328165785</c:v>
                </c:pt>
                <c:pt idx="28">
                  <c:v>-20.991062286782707</c:v>
                </c:pt>
                <c:pt idx="29">
                  <c:v>-20.634696621338165</c:v>
                </c:pt>
                <c:pt idx="30">
                  <c:v>-20.267803347078484</c:v>
                </c:pt>
                <c:pt idx="31">
                  <c:v>-19.890553959860227</c:v>
                </c:pt>
                <c:pt idx="32">
                  <c:v>-19.503121147661915</c:v>
                </c:pt>
                <c:pt idx="33">
                  <c:v>-19.105678512936919</c:v>
                </c:pt>
                <c:pt idx="34">
                  <c:v>-18.69840030634299</c:v>
                </c:pt>
                <c:pt idx="35">
                  <c:v>-18.281461172279094</c:v>
                </c:pt>
                <c:pt idx="36">
                  <c:v>-17.855035906561568</c:v>
                </c:pt>
                <c:pt idx="37">
                  <c:v>-17.419299226477975</c:v>
                </c:pt>
                <c:pt idx="38">
                  <c:v>-16.974425553368803</c:v>
                </c:pt>
                <c:pt idx="39">
                  <c:v>-16.520588807806803</c:v>
                </c:pt>
                <c:pt idx="40">
                  <c:v>-16.057962217367219</c:v>
                </c:pt>
                <c:pt idx="41">
                  <c:v>-15.586718136915522</c:v>
                </c:pt>
                <c:pt idx="42">
                  <c:v>-15.107027881276025</c:v>
                </c:pt>
                <c:pt idx="43">
                  <c:v>-14.619061570090977</c:v>
                </c:pt>
                <c:pt idx="44">
                  <c:v>-14.122987984629759</c:v>
                </c:pt>
                <c:pt idx="45">
                  <c:v>-13.618974436266711</c:v>
                </c:pt>
                <c:pt idx="46">
                  <c:v>-13.107186646308477</c:v>
                </c:pt>
                <c:pt idx="47">
                  <c:v>-12.587788636822182</c:v>
                </c:pt>
                <c:pt idx="48">
                  <c:v>-12.060942632089777</c:v>
                </c:pt>
                <c:pt idx="49">
                  <c:v>-11.526808970293615</c:v>
                </c:pt>
                <c:pt idx="50">
                  <c:v>-10.985546025023979</c:v>
                </c:pt>
                <c:pt idx="51">
                  <c:v>-10.437310136186113</c:v>
                </c:pt>
                <c:pt idx="52">
                  <c:v>-9.8822555498793463</c:v>
                </c:pt>
                <c:pt idx="53">
                  <c:v>-9.3205343668156218</c:v>
                </c:pt>
                <c:pt idx="54">
                  <c:v>-8.7522964988450696</c:v>
                </c:pt>
                <c:pt idx="55">
                  <c:v>-8.1776896331593036</c:v>
                </c:pt>
                <c:pt idx="56">
                  <c:v>-7.5968592037467317</c:v>
                </c:pt>
                <c:pt idx="57">
                  <c:v>-7.0099483696835563</c:v>
                </c:pt>
                <c:pt idx="58">
                  <c:v>-6.417097999851535</c:v>
                </c:pt>
                <c:pt idx="59">
                  <c:v>-5.8184466636858474</c:v>
                </c:pt>
                <c:pt idx="60">
                  <c:v>-5.2141306275678403</c:v>
                </c:pt>
                <c:pt idx="61">
                  <c:v>-4.6042838564919464</c:v>
                </c:pt>
                <c:pt idx="62">
                  <c:v>-3.989038020649275</c:v>
                </c:pt>
                <c:pt idx="63">
                  <c:v>-3.3685225065867854</c:v>
                </c:pt>
                <c:pt idx="64">
                  <c:v>-2.7428644326159741</c:v>
                </c:pt>
                <c:pt idx="65">
                  <c:v>-2.1121886681613375</c:v>
                </c:pt>
                <c:pt idx="66">
                  <c:v>-1.4766178567556807</c:v>
                </c:pt>
                <c:pt idx="67">
                  <c:v>-0.83627244240523169</c:v>
                </c:pt>
                <c:pt idx="68">
                  <c:v>-0.19127069906508609</c:v>
                </c:pt>
                <c:pt idx="69">
                  <c:v>0.45827123701879202</c:v>
                </c:pt>
                <c:pt idx="70">
                  <c:v>1.1122393323278743</c:v>
                </c:pt>
                <c:pt idx="71">
                  <c:v>1.7705216186599841</c:v>
                </c:pt>
                <c:pt idx="72">
                  <c:v>2.4330081534840104</c:v>
                </c:pt>
                <c:pt idx="73">
                  <c:v>3.0995909782386946</c:v>
                </c:pt>
                <c:pt idx="74">
                  <c:v>3.7701640747393554</c:v>
                </c:pt>
                <c:pt idx="75">
                  <c:v>4.444623319840403</c:v>
                </c:pt>
                <c:pt idx="76">
                  <c:v>5.1228664384874918</c:v>
                </c:pt>
                <c:pt idx="77">
                  <c:v>5.8047929552779323</c:v>
                </c:pt>
                <c:pt idx="78">
                  <c:v>6.4903041446345497</c:v>
                </c:pt>
                <c:pt idx="79">
                  <c:v>7.179302979683797</c:v>
                </c:pt>
                <c:pt idx="80">
                  <c:v>7.8716940799156419</c:v>
                </c:pt>
                <c:pt idx="81">
                  <c:v>8.5673836576896036</c:v>
                </c:pt>
                <c:pt idx="82">
                  <c:v>9.2662794636380994</c:v>
                </c:pt>
                <c:pt idx="83">
                  <c:v>9.9682907310052542</c:v>
                </c:pt>
                <c:pt idx="84">
                  <c:v>10.673328118947481</c:v>
                </c:pt>
                <c:pt idx="85">
                  <c:v>11.381303654808576</c:v>
                </c:pt>
                <c:pt idx="86">
                  <c:v>12.092130675370186</c:v>
                </c:pt>
                <c:pt idx="87">
                  <c:v>12.80572376706624</c:v>
                </c:pt>
                <c:pt idx="88">
                  <c:v>13.521998705136923</c:v>
                </c:pt>
                <c:pt idx="89">
                  <c:v>14.2408723916855</c:v>
                </c:pt>
                <c:pt idx="90">
                  <c:v>14.962262792588504</c:v>
                </c:pt>
                <c:pt idx="91">
                  <c:v>15.686088873196823</c:v>
                </c:pt>
                <c:pt idx="92">
                  <c:v>16.412270532751563</c:v>
                </c:pt>
                <c:pt idx="93">
                  <c:v>17.140728537425304</c:v>
                </c:pt>
                <c:pt idx="94">
                  <c:v>17.871384451884524</c:v>
                </c:pt>
                <c:pt idx="95">
                  <c:v>18.604160569254631</c:v>
                </c:pt>
                <c:pt idx="96">
                  <c:v>19.338979839352987</c:v>
                </c:pt>
                <c:pt idx="97">
                  <c:v>20.075765795038805</c:v>
                </c:pt>
                <c:pt idx="98">
                  <c:v>20.814442476512085</c:v>
                </c:pt>
                <c:pt idx="99">
                  <c:v>21.554934353374108</c:v>
                </c:pt>
                <c:pt idx="100">
                  <c:v>22.297166244243073</c:v>
                </c:pt>
                <c:pt idx="101">
                  <c:v>23.041063233696789</c:v>
                </c:pt>
                <c:pt idx="102">
                  <c:v>23.786550586291412</c:v>
                </c:pt>
                <c:pt idx="103">
                  <c:v>24.533553657380722</c:v>
                </c:pt>
                <c:pt idx="104">
                  <c:v>25.281997800433359</c:v>
                </c:pt>
                <c:pt idx="105">
                  <c:v>26.031808270516386</c:v>
                </c:pt>
                <c:pt idx="106">
                  <c:v>26.782910123582177</c:v>
                </c:pt>
                <c:pt idx="107">
                  <c:v>27.535228111160286</c:v>
                </c:pt>
                <c:pt idx="108">
                  <c:v>28.288686570018896</c:v>
                </c:pt>
                <c:pt idx="109">
                  <c:v>29.04320930631841</c:v>
                </c:pt>
                <c:pt idx="110">
                  <c:v>29.798719473734465</c:v>
                </c:pt>
                <c:pt idx="111">
                  <c:v>30.555139444977662</c:v>
                </c:pt>
                <c:pt idx="112">
                  <c:v>31.312390676082131</c:v>
                </c:pt>
                <c:pt idx="113">
                  <c:v>32.070393562774335</c:v>
                </c:pt>
                <c:pt idx="114">
                  <c:v>32.82906728816711</c:v>
                </c:pt>
                <c:pt idx="115">
                  <c:v>33.588329660949263</c:v>
                </c:pt>
                <c:pt idx="116">
                  <c:v>34.348096943160314</c:v>
                </c:pt>
                <c:pt idx="117">
                  <c:v>35.108283666549099</c:v>
                </c:pt>
                <c:pt idx="118">
                  <c:v>35.868802436415365</c:v>
                </c:pt>
                <c:pt idx="119">
                  <c:v>36.629563721722946</c:v>
                </c:pt>
                <c:pt idx="120">
                  <c:v>37.390475630150441</c:v>
                </c:pt>
                <c:pt idx="121">
                  <c:v>38.151443666609623</c:v>
                </c:pt>
                <c:pt idx="122">
                  <c:v>38.912370473611482</c:v>
                </c:pt>
                <c:pt idx="123">
                  <c:v>39.673155551692474</c:v>
                </c:pt>
                <c:pt idx="124">
                  <c:v>40.43369495792885</c:v>
                </c:pt>
                <c:pt idx="125">
                  <c:v>41.193880980361769</c:v>
                </c:pt>
                <c:pt idx="126">
                  <c:v>41.953601785927432</c:v>
                </c:pt>
                <c:pt idx="127">
                  <c:v>42.712741039235873</c:v>
                </c:pt>
                <c:pt idx="128">
                  <c:v>43.471177489260761</c:v>
                </c:pt>
                <c:pt idx="129">
                  <c:v>44.228784520695029</c:v>
                </c:pt>
                <c:pt idx="130">
                  <c:v>44.98542966638378</c:v>
                </c:pt>
                <c:pt idx="131">
                  <c:v>45.740974076869669</c:v>
                </c:pt>
                <c:pt idx="132">
                  <c:v>46.495271942668708</c:v>
                </c:pt>
                <c:pt idx="133">
                  <c:v>47.248169864437365</c:v>
                </c:pt>
                <c:pt idx="134">
                  <c:v>47.999506165689652</c:v>
                </c:pt>
                <c:pt idx="135">
                  <c:v>48.749110142173883</c:v>
                </c:pt>
                <c:pt idx="136">
                  <c:v>49.496801241421842</c:v>
                </c:pt>
                <c:pt idx="137">
                  <c:v>50.242388165336067</c:v>
                </c:pt>
                <c:pt idx="138">
                  <c:v>50.985667887985556</c:v>
                </c:pt>
                <c:pt idx="139">
                  <c:v>51.726424580038426</c:v>
                </c:pt>
                <c:pt idx="140">
                  <c:v>52.464428430478058</c:v>
                </c:pt>
                <c:pt idx="141">
                  <c:v>53.19943435543555</c:v>
                </c:pt>
                <c:pt idx="142">
                  <c:v>53.931180583142002</c:v>
                </c:pt>
                <c:pt idx="143">
                  <c:v>54.659387103181146</c:v>
                </c:pt>
                <c:pt idx="144">
                  <c:v>55.383753967437343</c:v>
                </c:pt>
                <c:pt idx="145">
                  <c:v>56.103959429432564</c:v>
                </c:pt>
                <c:pt idx="146">
                  <c:v>56.819657908188425</c:v>
                </c:pt>
                <c:pt idx="147">
                  <c:v>57.530477762419785</c:v>
                </c:pt>
                <c:pt idx="148">
                  <c:v>58.2360188608763</c:v>
                </c:pt>
                <c:pt idx="149">
                  <c:v>58.9358499351424</c:v>
                </c:pt>
                <c:pt idx="150">
                  <c:v>59.629505702376541</c:v>
                </c:pt>
                <c:pt idx="151">
                  <c:v>60.316483747562017</c:v>
                </c:pt>
                <c:pt idx="152">
                  <c:v>60.996241158164715</c:v>
                </c:pt>
                <c:pt idx="153">
                  <c:v>61.668190909043432</c:v>
                </c:pt>
                <c:pt idx="154">
                  <c:v>62.331698002516966</c:v>
                </c:pt>
                <c:pt idx="155">
                  <c:v>62.986075378252323</c:v>
                </c:pt>
                <c:pt idx="156">
                  <c:v>63.630579620800368</c:v>
                </c:pt>
                <c:pt idx="157">
                  <c:v>64.264406509984042</c:v>
                </c:pt>
                <c:pt idx="158">
                  <c:v>64.886686481846823</c:v>
                </c:pt>
                <c:pt idx="159">
                  <c:v>65.496480096458143</c:v>
                </c:pt>
                <c:pt idx="160">
                  <c:v>66.092773644480275</c:v>
                </c:pt>
                <c:pt idx="161">
                  <c:v>66.674475067810377</c:v>
                </c:pt>
                <c:pt idx="162">
                  <c:v>67.240410421222862</c:v>
                </c:pt>
                <c:pt idx="163">
                  <c:v>67.789321161505086</c:v>
                </c:pt>
                <c:pt idx="164">
                  <c:v>68.319862616757675</c:v>
                </c:pt>
                <c:pt idx="165">
                  <c:v>68.830604058393178</c:v>
                </c:pt>
                <c:pt idx="166">
                  <c:v>69.320030866760547</c:v>
                </c:pt>
                <c:pt idx="167">
                  <c:v>69.78654934027243</c:v>
                </c:pt>
                <c:pt idx="168">
                  <c:v>70.22849473611609</c:v>
                </c:pt>
                <c:pt idx="169">
                  <c:v>70.644143133345494</c:v>
                </c:pt>
                <c:pt idx="170">
                  <c:v>71.031727658781108</c:v>
                </c:pt>
                <c:pt idx="171">
                  <c:v>71.389459493909868</c:v>
                </c:pt>
                <c:pt idx="172">
                  <c:v>71.715553870047017</c:v>
                </c:pt>
                <c:pt idx="173">
                  <c:v>72.00826094919627</c:v>
                </c:pt>
                <c:pt idx="174">
                  <c:v>72.265901081663372</c:v>
                </c:pt>
                <c:pt idx="175">
                  <c:v>72.486903449432646</c:v>
                </c:pt>
                <c:pt idx="176">
                  <c:v>72.669846590265536</c:v>
                </c:pt>
                <c:pt idx="177">
                  <c:v>72.813498817786282</c:v>
                </c:pt>
                <c:pt idx="178">
                  <c:v>72.916856189892371</c:v>
                </c:pt>
                <c:pt idx="179">
                  <c:v>72.979175516053232</c:v>
                </c:pt>
                <c:pt idx="180">
                  <c:v>72.999999979162595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A5EC-4788-B271-5C1CE1E85748}"/>
            </c:ext>
          </c:extLst>
        </c:ser>
        <c:ser>
          <c:idx val="1"/>
          <c:order val="1"/>
          <c:tx>
            <c:strRef>
              <c:f>TraySol!$G$8</c:f>
              <c:strCache>
                <c:ptCount val="1"/>
              </c:strCache>
            </c:strRef>
          </c:tx>
          <c:spPr>
            <a:ln w="28575"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TraySol!$H$10:$H$190</c:f>
              <c:numCache>
                <c:formatCode>0.00</c:formatCode>
                <c:ptCount val="181"/>
                <c:pt idx="0">
                  <c:v>-179.99876041239676</c:v>
                </c:pt>
                <c:pt idx="1">
                  <c:v>-178.76051754091057</c:v>
                </c:pt>
                <c:pt idx="2">
                  <c:v>-177.52166145771136</c:v>
                </c:pt>
                <c:pt idx="3">
                  <c:v>-176.28405565055289</c:v>
                </c:pt>
                <c:pt idx="4">
                  <c:v>-175.04831909146694</c:v>
                </c:pt>
                <c:pt idx="5">
                  <c:v>-173.81506341835038</c:v>
                </c:pt>
                <c:pt idx="6">
                  <c:v>-172.5848905974355</c:v>
                </c:pt>
                <c:pt idx="7">
                  <c:v>-171.35839067521533</c:v>
                </c:pt>
                <c:pt idx="8">
                  <c:v>-170.13613963923805</c:v>
                </c:pt>
                <c:pt idx="9">
                  <c:v>-168.91869740534943</c:v>
                </c:pt>
                <c:pt idx="10">
                  <c:v>-167.70660594686331</c:v>
                </c:pt>
                <c:pt idx="11">
                  <c:v>-166.50038757883999</c:v>
                </c:pt>
                <c:pt idx="12">
                  <c:v>-165.30054340822591</c:v>
                </c:pt>
                <c:pt idx="13">
                  <c:v>-164.10755195807826</c:v>
                </c:pt>
                <c:pt idx="14">
                  <c:v>-162.92186797156424</c:v>
                </c:pt>
                <c:pt idx="15">
                  <c:v>-161.74392139890696</c:v>
                </c:pt>
                <c:pt idx="16">
                  <c:v>-160.57411656802833</c:v>
                </c:pt>
                <c:pt idx="17">
                  <c:v>-159.41283153733897</c:v>
                </c:pt>
                <c:pt idx="18">
                  <c:v>-158.26041762699799</c:v>
                </c:pt>
                <c:pt idx="19">
                  <c:v>-157.11719912303369</c:v>
                </c:pt>
                <c:pt idx="20">
                  <c:v>-155.98347314701255</c:v>
                </c:pt>
                <c:pt idx="21">
                  <c:v>-154.85950968248216</c:v>
                </c:pt>
                <c:pt idx="22">
                  <c:v>-153.74555174819429</c:v>
                </c:pt>
                <c:pt idx="23">
                  <c:v>-152.6418157071528</c:v>
                </c:pt>
                <c:pt idx="24">
                  <c:v>-151.54849169981534</c:v>
                </c:pt>
                <c:pt idx="25">
                  <c:v>-150.46574418929322</c:v>
                </c:pt>
                <c:pt idx="26">
                  <c:v>-149.39371260613922</c:v>
                </c:pt>
                <c:pt idx="27">
                  <c:v>-148.33251208025845</c:v>
                </c:pt>
                <c:pt idx="28">
                  <c:v>-147.28223424760574</c:v>
                </c:pt>
                <c:pt idx="29">
                  <c:v>-146.24294811962451</c:v>
                </c:pt>
                <c:pt idx="30">
                  <c:v>-145.21470100381231</c:v>
                </c:pt>
                <c:pt idx="31">
                  <c:v>-144.19751946433951</c:v>
                </c:pt>
                <c:pt idx="32">
                  <c:v>-143.19141031228293</c:v>
                </c:pt>
                <c:pt idx="33">
                  <c:v>-142.1963616157424</c:v>
                </c:pt>
                <c:pt idx="34">
                  <c:v>-141.21234372086062</c:v>
                </c:pt>
                <c:pt idx="35">
                  <c:v>-140.23931027555162</c:v>
                </c:pt>
                <c:pt idx="36">
                  <c:v>-139.27719924854222</c:v>
                </c:pt>
                <c:pt idx="37">
                  <c:v>-138.32593393712941</c:v>
                </c:pt>
                <c:pt idx="38">
                  <c:v>-137.38542395783895</c:v>
                </c:pt>
                <c:pt idx="39">
                  <c:v>-136.45556621493353</c:v>
                </c:pt>
                <c:pt idx="40">
                  <c:v>-135.53624584244727</c:v>
                </c:pt>
                <c:pt idx="41">
                  <c:v>-134.62733711611182</c:v>
                </c:pt>
                <c:pt idx="42">
                  <c:v>-133.72870433218714</c:v>
                </c:pt>
                <c:pt idx="43">
                  <c:v>-132.84020265080773</c:v>
                </c:pt>
                <c:pt idx="44">
                  <c:v>-131.96167890200539</c:v>
                </c:pt>
                <c:pt idx="45">
                  <c:v>-131.09297235306937</c:v>
                </c:pt>
                <c:pt idx="46">
                  <c:v>-130.23391543635447</c:v>
                </c:pt>
                <c:pt idx="47">
                  <c:v>-129.38433443704841</c:v>
                </c:pt>
                <c:pt idx="48">
                  <c:v>-128.54405014076443</c:v>
                </c:pt>
                <c:pt idx="49">
                  <c:v>-127.71287844113161</c:v>
                </c:pt>
                <c:pt idx="50">
                  <c:v>-126.89063090782376</c:v>
                </c:pt>
                <c:pt idx="51">
                  <c:v>-126.07711531569146</c:v>
                </c:pt>
                <c:pt idx="52">
                  <c:v>-125.27213613585263</c:v>
                </c:pt>
                <c:pt idx="53">
                  <c:v>-124.47549498975056</c:v>
                </c:pt>
                <c:pt idx="54">
                  <c:v>-123.68699106731502</c:v>
                </c:pt>
                <c:pt idx="55">
                  <c:v>-122.90642151045628</c:v>
                </c:pt>
                <c:pt idx="56">
                  <c:v>-122.13358176319539</c:v>
                </c:pt>
                <c:pt idx="57">
                  <c:v>-121.36826588978299</c:v>
                </c:pt>
                <c:pt idx="58">
                  <c:v>-120.61026686218963</c:v>
                </c:pt>
                <c:pt idx="59">
                  <c:v>-119.85937681836306</c:v>
                </c:pt>
                <c:pt idx="60">
                  <c:v>-119.1153872926478</c:v>
                </c:pt>
                <c:pt idx="61">
                  <c:v>-118.37808941974751</c:v>
                </c:pt>
                <c:pt idx="62">
                  <c:v>-117.64727411358622</c:v>
                </c:pt>
                <c:pt idx="63">
                  <c:v>-116.92273222239137</c:v>
                </c:pt>
                <c:pt idx="64">
                  <c:v>-116.20425466128111</c:v>
                </c:pt>
                <c:pt idx="65">
                  <c:v>-115.49163252359072</c:v>
                </c:pt>
                <c:pt idx="66">
                  <c:v>-114.78465717212292</c:v>
                </c:pt>
                <c:pt idx="67">
                  <c:v>-114.08312031145054</c:v>
                </c:pt>
                <c:pt idx="68">
                  <c:v>-113.38681404234407</c:v>
                </c:pt>
                <c:pt idx="69">
                  <c:v>-112.69553089933557</c:v>
                </c:pt>
                <c:pt idx="70">
                  <c:v>-112.00906387237104</c:v>
                </c:pt>
                <c:pt idx="71">
                  <c:v>-111.32720641344166</c:v>
                </c:pt>
                <c:pt idx="72">
                  <c:v>-110.64975242902329</c:v>
                </c:pt>
                <c:pt idx="73">
                  <c:v>-109.97649625909327</c:v>
                </c:pt>
                <c:pt idx="74">
                  <c:v>-109.30723264343261</c:v>
                </c:pt>
                <c:pt idx="75">
                  <c:v>-108.64175667586379</c:v>
                </c:pt>
                <c:pt idx="76">
                  <c:v>-107.97986374701517</c:v>
                </c:pt>
                <c:pt idx="77">
                  <c:v>-107.3213494761478</c:v>
                </c:pt>
                <c:pt idx="78">
                  <c:v>-106.66600963252432</c:v>
                </c:pt>
                <c:pt idx="79">
                  <c:v>-106.01364004674681</c:v>
                </c:pt>
                <c:pt idx="80">
                  <c:v>-105.36403651243791</c:v>
                </c:pt>
                <c:pt idx="81">
                  <c:v>-104.71699467859004</c:v>
                </c:pt>
                <c:pt idx="82">
                  <c:v>-104.07230993285792</c:v>
                </c:pt>
                <c:pt idx="83">
                  <c:v>-103.4297772760232</c:v>
                </c:pt>
                <c:pt idx="84">
                  <c:v>-102.7891911878143</c:v>
                </c:pt>
                <c:pt idx="85">
                  <c:v>-102.15034548421997</c:v>
                </c:pt>
                <c:pt idx="86">
                  <c:v>-101.51303316639357</c:v>
                </c:pt>
                <c:pt idx="87">
                  <c:v>-100.87704626120296</c:v>
                </c:pt>
                <c:pt idx="88">
                  <c:v>-100.24217565344168</c:v>
                </c:pt>
                <c:pt idx="89">
                  <c:v>-99.608210909678121</c:v>
                </c:pt>
                <c:pt idx="90">
                  <c:v>-98.974940093683216</c:v>
                </c:pt>
                <c:pt idx="91">
                  <c:v>-98.342149573339796</c:v>
                </c:pt>
                <c:pt idx="92">
                  <c:v>-97.709623818903154</c:v>
                </c:pt>
                <c:pt idx="93">
                  <c:v>-97.077145192448739</c:v>
                </c:pt>
                <c:pt idx="94">
                  <c:v>-96.444493728309567</c:v>
                </c:pt>
                <c:pt idx="95">
                  <c:v>-95.811446904276366</c:v>
                </c:pt>
                <c:pt idx="96">
                  <c:v>-95.177779403302608</c:v>
                </c:pt>
                <c:pt idx="97">
                  <c:v>-94.543262865428431</c:v>
                </c:pt>
                <c:pt idx="98">
                  <c:v>-93.907665629611017</c:v>
                </c:pt>
                <c:pt idx="99">
                  <c:v>-93.270752465122911</c:v>
                </c:pt>
                <c:pt idx="100">
                  <c:v>-92.632284292157465</c:v>
                </c:pt>
                <c:pt idx="101">
                  <c:v>-91.99201789125803</c:v>
                </c:pt>
                <c:pt idx="102">
                  <c:v>-91.349705601169788</c:v>
                </c:pt>
                <c:pt idx="103">
                  <c:v>-90.705095004696418</c:v>
                </c:pt>
                <c:pt idx="104">
                  <c:v>-90.057928602130957</c:v>
                </c:pt>
                <c:pt idx="105">
                  <c:v>-89.407943471821554</c:v>
                </c:pt>
                <c:pt idx="106">
                  <c:v>-88.754870917427851</c:v>
                </c:pt>
                <c:pt idx="107">
                  <c:v>-88.098436101424852</c:v>
                </c:pt>
                <c:pt idx="108">
                  <c:v>-87.438357664417083</c:v>
                </c:pt>
                <c:pt idx="109">
                  <c:v>-86.774347329841333</c:v>
                </c:pt>
                <c:pt idx="110">
                  <c:v>-86.106109493656874</c:v>
                </c:pt>
                <c:pt idx="111">
                  <c:v>-85.433340798655991</c:v>
                </c:pt>
                <c:pt idx="112">
                  <c:v>-84.755729693070563</c:v>
                </c:pt>
                <c:pt idx="113">
                  <c:v>-84.072955973208508</c:v>
                </c:pt>
                <c:pt idx="114">
                  <c:v>-83.384690309926242</c:v>
                </c:pt>
                <c:pt idx="115">
                  <c:v>-82.690593758836016</c:v>
                </c:pt>
                <c:pt idx="116">
                  <c:v>-81.990317254258656</c:v>
                </c:pt>
                <c:pt idx="117">
                  <c:v>-81.283501087070206</c:v>
                </c:pt>
                <c:pt idx="118">
                  <c:v>-80.569774366757642</c:v>
                </c:pt>
                <c:pt idx="119">
                  <c:v>-79.84875446819693</c:v>
                </c:pt>
                <c:pt idx="120">
                  <c:v>-79.120046463905013</c:v>
                </c:pt>
                <c:pt idx="121">
                  <c:v>-78.383242542797845</c:v>
                </c:pt>
                <c:pt idx="122">
                  <c:v>-77.637921416818216</c:v>
                </c:pt>
                <c:pt idx="123">
                  <c:v>-76.883647717186761</c:v>
                </c:pt>
                <c:pt idx="124">
                  <c:v>-76.119971382483911</c:v>
                </c:pt>
                <c:pt idx="125">
                  <c:v>-75.346427041301126</c:v>
                </c:pt>
                <c:pt idx="126">
                  <c:v>-74.56253339281615</c:v>
                </c:pt>
                <c:pt idx="127">
                  <c:v>-73.767792589358109</c:v>
                </c:pt>
                <c:pt idx="128">
                  <c:v>-72.961689625851491</c:v>
                </c:pt>
                <c:pt idx="129">
                  <c:v>-72.143691741972219</c:v>
                </c:pt>
                <c:pt idx="130">
                  <c:v>-71.313247843932487</c:v>
                </c:pt>
                <c:pt idx="131">
                  <c:v>-70.469787954047163</c:v>
                </c:pt>
                <c:pt idx="132">
                  <c:v>-69.612722697643434</c:v>
                </c:pt>
                <c:pt idx="133">
                  <c:v>-68.741442838470093</c:v>
                </c:pt>
                <c:pt idx="134">
                  <c:v>-67.855318875567022</c:v>
                </c:pt>
                <c:pt idx="135">
                  <c:v>-66.953700716581693</c:v>
                </c:pt>
                <c:pt idx="136">
                  <c:v>-66.035917444788055</c:v>
                </c:pt>
                <c:pt idx="137">
                  <c:v>-65.101277199589376</c:v>
                </c:pt>
                <c:pt idx="138">
                  <c:v>-64.149067193080484</c:v>
                </c:pt>
                <c:pt idx="139">
                  <c:v>-63.178553888316685</c:v>
                </c:pt>
                <c:pt idx="140">
                  <c:v>-62.188983368286451</c:v>
                </c:pt>
                <c:pt idx="141">
                  <c:v>-61.179581928204243</c:v>
                </c:pt>
                <c:pt idx="142">
                  <c:v>-60.149556927609737</c:v>
                </c:pt>
                <c:pt idx="143">
                  <c:v>-59.098097942841612</c:v>
                </c:pt>
                <c:pt idx="144">
                  <c:v>-58.024378264693127</c:v>
                </c:pt>
                <c:pt idx="145">
                  <c:v>-56.927556790366715</c:v>
                </c:pt>
                <c:pt idx="146">
                  <c:v>-55.806780363114143</c:v>
                </c:pt>
                <c:pt idx="147">
                  <c:v>-54.661186617017584</c:v>
                </c:pt>
                <c:pt idx="148">
                  <c:v>-53.489907388040173</c:v>
                </c:pt>
                <c:pt idx="149">
                  <c:v>-52.292072755491759</c:v>
                </c:pt>
                <c:pt idx="150">
                  <c:v>-51.066815780102715</c:v>
                </c:pt>
                <c:pt idx="151">
                  <c:v>-49.813278005591705</c:v>
                </c:pt>
                <c:pt idx="152">
                  <c:v>-48.530615789491399</c:v>
                </c:pt>
                <c:pt idx="153">
                  <c:v>-47.218007525531583</c:v>
                </c:pt>
                <c:pt idx="154">
                  <c:v>-45.874661813467519</c:v>
                </c:pt>
                <c:pt idx="155">
                  <c:v>-44.499826622222287</c:v>
                </c:pt>
                <c:pt idx="156">
                  <c:v>-43.092799477885585</c:v>
                </c:pt>
                <c:pt idx="157">
                  <c:v>-41.652938688764571</c:v>
                </c:pt>
                <c:pt idx="158">
                  <c:v>-40.179675594656885</c:v>
                </c:pt>
                <c:pt idx="159">
                  <c:v>-38.672527796233027</c:v>
                </c:pt>
                <c:pt idx="160">
                  <c:v>-37.131113282511883</c:v>
                </c:pt>
                <c:pt idx="161">
                  <c:v>-35.555165329783293</c:v>
                </c:pt>
                <c:pt idx="162">
                  <c:v>-33.94454799429527</c:v>
                </c:pt>
                <c:pt idx="163">
                  <c:v>-32.299271964406309</c:v>
                </c:pt>
                <c:pt idx="164">
                  <c:v>-30.619510477195615</c:v>
                </c:pt>
                <c:pt idx="165">
                  <c:v>-28.90561494195439</c:v>
                </c:pt>
                <c:pt idx="166">
                  <c:v>-27.158129851605167</c:v>
                </c:pt>
                <c:pt idx="167">
                  <c:v>-25.377806506797167</c:v>
                </c:pt>
                <c:pt idx="168">
                  <c:v>-23.565615030816673</c:v>
                </c:pt>
                <c:pt idx="169">
                  <c:v>-21.722754121706924</c:v>
                </c:pt>
                <c:pt idx="170">
                  <c:v>-19.850657976505463</c:v>
                </c:pt>
                <c:pt idx="171">
                  <c:v>-17.950999836443017</c:v>
                </c:pt>
                <c:pt idx="172">
                  <c:v>-16.025691645688113</c:v>
                </c:pt>
                <c:pt idx="173">
                  <c:v>-14.076879392710099</c:v>
                </c:pt>
                <c:pt idx="174">
                  <c:v>-12.106933813455912</c:v>
                </c:pt>
                <c:pt idx="175">
                  <c:v>-10.118436277573247</c:v>
                </c:pt>
                <c:pt idx="176">
                  <c:v>-8.1141598481488728</c:v>
                </c:pt>
                <c:pt idx="177">
                  <c:v>-6.0970456941544278</c:v>
                </c:pt>
                <c:pt idx="178">
                  <c:v>-4.0701752325224332</c:v>
                </c:pt>
                <c:pt idx="179">
                  <c:v>-2.0367385709851633</c:v>
                </c:pt>
                <c:pt idx="180">
                  <c:v>-2.0372914124334421E-3</c:v>
                </c:pt>
              </c:numCache>
            </c:numRef>
          </c:xVal>
          <c:yVal>
            <c:numRef>
              <c:f>TraySol!$G$10:$G$190</c:f>
              <c:numCache>
                <c:formatCode>0.00</c:formatCode>
                <c:ptCount val="181"/>
                <c:pt idx="0">
                  <c:v>-37.824999991768223</c:v>
                </c:pt>
                <c:pt idx="1">
                  <c:v>-37.81676889689389</c:v>
                </c:pt>
                <c:pt idx="2">
                  <c:v>-37.792083598026721</c:v>
                </c:pt>
                <c:pt idx="3">
                  <c:v>-37.750968097071734</c:v>
                </c:pt>
                <c:pt idx="4">
                  <c:v>-37.693462258300301</c:v>
                </c:pt>
                <c:pt idx="5">
                  <c:v>-37.619621630258976</c:v>
                </c:pt>
                <c:pt idx="6">
                  <c:v>-37.529517187793687</c:v>
                </c:pt>
                <c:pt idx="7">
                  <c:v>-37.423235005229373</c:v>
                </c:pt>
                <c:pt idx="8">
                  <c:v>-37.300875864220345</c:v>
                </c:pt>
                <c:pt idx="9">
                  <c:v>-37.162554800427344</c:v>
                </c:pt>
                <c:pt idx="10">
                  <c:v>-37.008400593739196</c:v>
                </c:pt>
                <c:pt idx="11">
                  <c:v>-36.838555207232275</c:v>
                </c:pt>
                <c:pt idx="12">
                  <c:v>-36.653173180445705</c:v>
                </c:pt>
                <c:pt idx="13">
                  <c:v>-36.452420982836514</c:v>
                </c:pt>
                <c:pt idx="14">
                  <c:v>-36.236476333470918</c:v>
                </c:pt>
                <c:pt idx="15">
                  <c:v>-36.005527493102051</c:v>
                </c:pt>
                <c:pt idx="16">
                  <c:v>-35.759772534788112</c:v>
                </c:pt>
                <c:pt idx="17">
                  <c:v>-35.499418599121441</c:v>
                </c:pt>
                <c:pt idx="18">
                  <c:v>-35.224681139976013</c:v>
                </c:pt>
                <c:pt idx="19">
                  <c:v>-34.9357831664462</c:v>
                </c:pt>
                <c:pt idx="20">
                  <c:v>-34.632954486354095</c:v>
                </c:pt>
                <c:pt idx="21">
                  <c:v>-34.316430956355219</c:v>
                </c:pt>
                <c:pt idx="22">
                  <c:v>-33.986453743282141</c:v>
                </c:pt>
                <c:pt idx="23">
                  <c:v>-33.643268600945333</c:v>
                </c:pt>
                <c:pt idx="24">
                  <c:v>-33.287125166168607</c:v>
                </c:pt>
                <c:pt idx="25">
                  <c:v>-32.918276277381409</c:v>
                </c:pt>
                <c:pt idx="26">
                  <c:v>-32.536977318633276</c:v>
                </c:pt>
                <c:pt idx="27">
                  <c:v>-32.143485591442612</c:v>
                </c:pt>
                <c:pt idx="28">
                  <c:v>-31.738059716449854</c:v>
                </c:pt>
                <c:pt idx="29">
                  <c:v>-31.320959066420812</c:v>
                </c:pt>
                <c:pt idx="30">
                  <c:v>-30.892443231743741</c:v>
                </c:pt>
                <c:pt idx="31">
                  <c:v>-30.452771519187039</c:v>
                </c:pt>
                <c:pt idx="32">
                  <c:v>-30.002202484336692</c:v>
                </c:pt>
                <c:pt idx="33">
                  <c:v>-29.540993497816345</c:v>
                </c:pt>
                <c:pt idx="34">
                  <c:v>-29.069400345107127</c:v>
                </c:pt>
                <c:pt idx="35">
                  <c:v>-28.58767685953228</c:v>
                </c:pt>
                <c:pt idx="36">
                  <c:v>-28.096074587750607</c:v>
                </c:pt>
                <c:pt idx="37">
                  <c:v>-27.594842486914047</c:v>
                </c:pt>
                <c:pt idx="38">
                  <c:v>-27.084226652484247</c:v>
                </c:pt>
                <c:pt idx="39">
                  <c:v>-26.564470075573482</c:v>
                </c:pt>
                <c:pt idx="40">
                  <c:v>-26.035812428570011</c:v>
                </c:pt>
                <c:pt idx="41">
                  <c:v>-25.498489877728744</c:v>
                </c:pt>
                <c:pt idx="42">
                  <c:v>-24.95273492135081</c:v>
                </c:pt>
                <c:pt idx="43">
                  <c:v>-24.398776252138916</c:v>
                </c:pt>
                <c:pt idx="44">
                  <c:v>-23.836838642295533</c:v>
                </c:pt>
                <c:pt idx="45">
                  <c:v>-23.267142849929328</c:v>
                </c:pt>
                <c:pt idx="46">
                  <c:v>-22.689905545344772</c:v>
                </c:pt>
                <c:pt idx="47">
                  <c:v>-22.105339255812964</c:v>
                </c:pt>
                <c:pt idx="48">
                  <c:v>-21.513652327454764</c:v>
                </c:pt>
                <c:pt idx="49">
                  <c:v>-20.915048902906662</c:v>
                </c:pt>
                <c:pt idx="50">
                  <c:v>-20.30972891348938</c:v>
                </c:pt>
                <c:pt idx="51">
                  <c:v>-19.697888084649875</c:v>
                </c:pt>
                <c:pt idx="52">
                  <c:v>-19.079717953505593</c:v>
                </c:pt>
                <c:pt idx="53">
                  <c:v>-18.455405897378313</c:v>
                </c:pt>
                <c:pt idx="54">
                  <c:v>-17.82513517226694</c:v>
                </c:pt>
                <c:pt idx="55">
                  <c:v>-17.189084960270492</c:v>
                </c:pt>
                <c:pt idx="56">
                  <c:v>-16.547430425034705</c:v>
                </c:pt>
                <c:pt idx="57">
                  <c:v>-15.90034277435862</c:v>
                </c:pt>
                <c:pt idx="58">
                  <c:v>-15.247989329157519</c:v>
                </c:pt>
                <c:pt idx="59">
                  <c:v>-14.590533598038959</c:v>
                </c:pt>
                <c:pt idx="60">
                  <c:v>-13.92813535680645</c:v>
                </c:pt>
                <c:pt idx="61">
                  <c:v>-13.260950732261179</c:v>
                </c:pt>
                <c:pt idx="62">
                  <c:v>-12.589132289726095</c:v>
                </c:pt>
                <c:pt idx="63">
                  <c:v>-11.912829123767835</c:v>
                </c:pt>
                <c:pt idx="64">
                  <c:v>-11.232186951641495</c:v>
                </c:pt>
                <c:pt idx="65">
                  <c:v>-10.547348209028954</c:v>
                </c:pt>
                <c:pt idx="66">
                  <c:v>-9.8584521476862932</c:v>
                </c:pt>
                <c:pt idx="67">
                  <c:v>-9.1656349346565662</c:v>
                </c:pt>
                <c:pt idx="68">
                  <c:v>-8.4690297527441203</c:v>
                </c:pt>
                <c:pt idx="69">
                  <c:v>-7.768766901982417</c:v>
                </c:pt>
                <c:pt idx="70">
                  <c:v>-7.0649739018626008</c:v>
                </c:pt>
                <c:pt idx="71">
                  <c:v>-6.3577755941218044</c:v>
                </c:pt>
                <c:pt idx="72">
                  <c:v>-5.64729424592025</c:v>
                </c:pt>
                <c:pt idx="73">
                  <c:v>-4.9336496532648511</c:v>
                </c:pt>
                <c:pt idx="74">
                  <c:v>-4.2169592445628439</c:v>
                </c:pt>
                <c:pt idx="75">
                  <c:v>-3.4973381842137456</c:v>
                </c:pt>
                <c:pt idx="76">
                  <c:v>-2.7748994761710435</c:v>
                </c:pt>
                <c:pt idx="77">
                  <c:v>-2.0497540674261927</c:v>
                </c:pt>
                <c:pt idx="78">
                  <c:v>-1.3220109513879379</c:v>
                </c:pt>
                <c:pt idx="79">
                  <c:v>-0.59177727114867196</c:v>
                </c:pt>
                <c:pt idx="80">
                  <c:v>0.14084157735281622</c:v>
                </c:pt>
                <c:pt idx="81">
                  <c:v>0.8757418422456027</c:v>
                </c:pt>
                <c:pt idx="82">
                  <c:v>1.6128213126762461</c:v>
                </c:pt>
                <c:pt idx="83">
                  <c:v>2.351979215736236</c:v>
                </c:pt>
                <c:pt idx="84">
                  <c:v>3.0931161132957499</c:v>
                </c:pt>
                <c:pt idx="85">
                  <c:v>3.8361337986585511</c:v>
                </c:pt>
                <c:pt idx="86">
                  <c:v>4.5809351929388811</c:v>
                </c:pt>
                <c:pt idx="87">
                  <c:v>5.3274242410489165</c:v>
                </c:pt>
                <c:pt idx="88">
                  <c:v>6.0755058071720214</c:v>
                </c:pt>
                <c:pt idx="89">
                  <c:v>6.8250855695852266</c:v>
                </c:pt>
                <c:pt idx="90">
                  <c:v>7.5760699146809571</c:v>
                </c:pt>
                <c:pt idx="91">
                  <c:v>8.3283658300265415</c:v>
                </c:pt>
                <c:pt idx="92">
                  <c:v>9.0818807962871801</c:v>
                </c:pt>
                <c:pt idx="93">
                  <c:v>9.8365226778249024</c:v>
                </c:pt>
                <c:pt idx="94">
                  <c:v>10.592199611774291</c:v>
                </c:pt>
                <c:pt idx="95">
                  <c:v>11.34881989538134</c:v>
                </c:pt>
                <c:pt idx="96">
                  <c:v>12.106291871378801</c:v>
                </c:pt>
                <c:pt idx="97">
                  <c:v>12.864523811157568</c:v>
                </c:pt>
                <c:pt idx="98">
                  <c:v>13.623423795478274</c:v>
                </c:pt>
                <c:pt idx="99">
                  <c:v>14.38289959245283</c:v>
                </c:pt>
                <c:pt idx="100">
                  <c:v>15.142858532509067</c:v>
                </c:pt>
                <c:pt idx="101">
                  <c:v>15.903207380035639</c:v>
                </c:pt>
                <c:pt idx="102">
                  <c:v>16.663852201386263</c:v>
                </c:pt>
                <c:pt idx="103">
                  <c:v>17.424698228904589</c:v>
                </c:pt>
                <c:pt idx="104">
                  <c:v>18.185649720611266</c:v>
                </c:pt>
                <c:pt idx="105">
                  <c:v>18.946609815174924</c:v>
                </c:pt>
                <c:pt idx="106">
                  <c:v>19.707480381767411</c:v>
                </c:pt>
                <c:pt idx="107">
                  <c:v>20.468161864381088</c:v>
                </c:pt>
                <c:pt idx="108">
                  <c:v>21.228553120163355</c:v>
                </c:pt>
                <c:pt idx="109">
                  <c:v>21.988551251298119</c:v>
                </c:pt>
                <c:pt idx="110">
                  <c:v>22.748051429939323</c:v>
                </c:pt>
                <c:pt idx="111">
                  <c:v>23.506946715674744</c:v>
                </c:pt>
                <c:pt idx="112">
                  <c:v>24.26512786497058</c:v>
                </c:pt>
                <c:pt idx="113">
                  <c:v>25.022483132019289</c:v>
                </c:pt>
                <c:pt idx="114">
                  <c:v>25.778898060383725</c:v>
                </c:pt>
                <c:pt idx="115">
                  <c:v>26.534255264800805</c:v>
                </c:pt>
                <c:pt idx="116">
                  <c:v>27.288434202477802</c:v>
                </c:pt>
                <c:pt idx="117">
                  <c:v>28.041310933184072</c:v>
                </c:pt>
                <c:pt idx="118">
                  <c:v>28.792757867410977</c:v>
                </c:pt>
                <c:pt idx="119">
                  <c:v>29.542643501843095</c:v>
                </c:pt>
                <c:pt idx="120">
                  <c:v>30.290832141356375</c:v>
                </c:pt>
                <c:pt idx="121">
                  <c:v>31.037183606732114</c:v>
                </c:pt>
                <c:pt idx="122">
                  <c:v>31.78155292725269</c:v>
                </c:pt>
                <c:pt idx="123">
                  <c:v>32.523790017325119</c:v>
                </c:pt>
                <c:pt idx="124">
                  <c:v>33.263739336264386</c:v>
                </c:pt>
                <c:pt idx="125">
                  <c:v>34.001239530360273</c:v>
                </c:pt>
                <c:pt idx="126">
                  <c:v>34.736123056351282</c:v>
                </c:pt>
                <c:pt idx="127">
                  <c:v>35.46821578544052</c:v>
                </c:pt>
                <c:pt idx="128">
                  <c:v>36.197336587010795</c:v>
                </c:pt>
                <c:pt idx="129">
                  <c:v>36.923296891235687</c:v>
                </c:pt>
                <c:pt idx="130">
                  <c:v>37.645900229840862</c:v>
                </c:pt>
                <c:pt idx="131">
                  <c:v>38.364941754350646</c:v>
                </c:pt>
                <c:pt idx="132">
                  <c:v>39.080207731263037</c:v>
                </c:pt>
                <c:pt idx="133">
                  <c:v>39.791475013737276</c:v>
                </c:pt>
                <c:pt idx="134">
                  <c:v>40.498510489557454</c:v>
                </c:pt>
                <c:pt idx="135">
                  <c:v>41.20107050536074</c:v>
                </c:pt>
                <c:pt idx="136">
                  <c:v>41.898900267397423</c:v>
                </c:pt>
                <c:pt idx="137">
                  <c:v>42.591733219430509</c:v>
                </c:pt>
                <c:pt idx="138">
                  <c:v>43.279290398794878</c:v>
                </c:pt>
                <c:pt idx="139">
                  <c:v>43.961279772131732</c:v>
                </c:pt>
                <c:pt idx="140">
                  <c:v>44.637395552903655</c:v>
                </c:pt>
                <c:pt idx="141">
                  <c:v>45.307317503492946</c:v>
                </c:pt>
                <c:pt idx="142">
                  <c:v>45.970710225504099</c:v>
                </c:pt>
                <c:pt idx="143">
                  <c:v>46.62722244284425</c:v>
                </c:pt>
                <c:pt idx="144">
                  <c:v>47.276486283257753</c:v>
                </c:pt>
                <c:pt idx="145">
                  <c:v>47.918116565255829</c:v>
                </c:pt>
                <c:pt idx="146">
                  <c:v>48.551710098822554</c:v>
                </c:pt>
                <c:pt idx="147">
                  <c:v>49.176845009904028</c:v>
                </c:pt>
                <c:pt idx="148">
                  <c:v>49.793080100505584</c:v>
                </c:pt>
                <c:pt idx="149">
                  <c:v>50.399954258233464</c:v>
                </c:pt>
                <c:pt idx="150">
                  <c:v>50.996985931317411</c:v>
                </c:pt>
                <c:pt idx="151">
                  <c:v>51.583672687522416</c:v>
                </c:pt>
                <c:pt idx="152">
                  <c:v>52.15949087787542</c:v>
                </c:pt>
                <c:pt idx="153">
                  <c:v>52.723895428750374</c:v>
                </c:pt>
                <c:pt idx="154">
                  <c:v>53.276319788511309</c:v>
                </c:pt>
                <c:pt idx="155">
                  <c:v>53.816176057520728</c:v>
                </c:pt>
                <c:pt idx="156">
                  <c:v>54.342855332767371</c:v>
                </c:pt>
                <c:pt idx="157">
                  <c:v>54.855728300512396</c:v>
                </c:pt>
                <c:pt idx="158">
                  <c:v>55.354146112018157</c:v>
                </c:pt>
                <c:pt idx="159">
                  <c:v>55.837441578408715</c:v>
                </c:pt>
                <c:pt idx="160">
                  <c:v>56.304930720772063</c:v>
                </c:pt>
                <c:pt idx="161">
                  <c:v>56.755914710494601</c:v>
                </c:pt>
                <c:pt idx="162">
                  <c:v>57.189682232236578</c:v>
                </c:pt>
                <c:pt idx="163">
                  <c:v>57.605512297635528</c:v>
                </c:pt>
                <c:pt idx="164">
                  <c:v>58.002677531501114</c:v>
                </c:pt>
                <c:pt idx="165">
                  <c:v>58.380447943724477</c:v>
                </c:pt>
                <c:pt idx="166">
                  <c:v>58.738095189227806</c:v>
                </c:pt>
                <c:pt idx="167">
                  <c:v>59.074897304998032</c:v>
                </c:pt>
                <c:pt idx="168">
                  <c:v>59.390143897703709</c:v>
                </c:pt>
                <c:pt idx="169">
                  <c:v>59.683141737891177</c:v>
                </c:pt>
                <c:pt idx="170">
                  <c:v>59.95322069780778</c:v>
                </c:pt>
                <c:pt idx="171">
                  <c:v>60.199739950246197</c:v>
                </c:pt>
                <c:pt idx="172">
                  <c:v>60.422094326395722</c:v>
                </c:pt>
                <c:pt idx="173">
                  <c:v>60.61972071266527</c:v>
                </c:pt>
                <c:pt idx="174">
                  <c:v>60.792104351070144</c:v>
                </c:pt>
                <c:pt idx="175">
                  <c:v>60.938784896351507</c:v>
                </c:pt>
                <c:pt idx="176">
                  <c:v>61.059362076748585</c:v>
                </c:pt>
                <c:pt idx="177">
                  <c:v>61.153500805292005</c:v>
                </c:pt>
                <c:pt idx="178">
                  <c:v>61.220935595326267</c:v>
                </c:pt>
                <c:pt idx="179">
                  <c:v>61.261474147957607</c:v>
                </c:pt>
                <c:pt idx="180">
                  <c:v>61.274999986470881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A5EC-4788-B271-5C1CE1E85748}"/>
            </c:ext>
          </c:extLst>
        </c:ser>
        <c:ser>
          <c:idx val="2"/>
          <c:order val="2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TraySol!$K$10:$K$190</c:f>
              <c:numCache>
                <c:formatCode>0.00</c:formatCode>
                <c:ptCount val="181"/>
                <c:pt idx="0">
                  <c:v>-179.99845865502817</c:v>
                </c:pt>
                <c:pt idx="1">
                  <c:v>-178.4588707333327</c:v>
                </c:pt>
                <c:pt idx="2">
                  <c:v>-176.91903133071648</c:v>
                </c:pt>
                <c:pt idx="3">
                  <c:v>-175.38176362624074</c:v>
                </c:pt>
                <c:pt idx="4">
                  <c:v>-173.84833351580457</c:v>
                </c:pt>
                <c:pt idx="5">
                  <c:v>-172.31998328889586</c:v>
                </c:pt>
                <c:pt idx="6">
                  <c:v>-170.79792431195281</c:v>
                </c:pt>
                <c:pt idx="7">
                  <c:v>-169.28333016520529</c:v>
                </c:pt>
                <c:pt idx="8">
                  <c:v>-167.77733032258215</c:v>
                </c:pt>
                <c:pt idx="9">
                  <c:v>-166.28100445005563</c:v>
                </c:pt>
                <c:pt idx="10">
                  <c:v>-164.79537738201438</c:v>
                </c:pt>
                <c:pt idx="11">
                  <c:v>-163.32141481873359</c:v>
                </c:pt>
                <c:pt idx="12">
                  <c:v>-161.86001977125224</c:v>
                </c:pt>
                <c:pt idx="13">
                  <c:v>-160.41202976358784</c:v>
                </c:pt>
                <c:pt idx="14">
                  <c:v>-158.97821478675843</c:v>
                </c:pt>
                <c:pt idx="15">
                  <c:v>-157.55927598493125</c:v>
                </c:pt>
                <c:pt idx="16">
                  <c:v>-156.15584504156837</c:v>
                </c:pt>
                <c:pt idx="17">
                  <c:v>-154.76848422290277</c:v>
                </c:pt>
                <c:pt idx="18">
                  <c:v>-153.39768702758556</c:v>
                </c:pt>
                <c:pt idx="19">
                  <c:v>-152.04387938496717</c:v>
                </c:pt>
                <c:pt idx="20">
                  <c:v>-150.70742134012724</c:v>
                </c:pt>
                <c:pt idx="21">
                  <c:v>-149.38860916137062</c:v>
                </c:pt>
                <c:pt idx="22">
                  <c:v>-148.08767780525878</c:v>
                </c:pt>
                <c:pt idx="23">
                  <c:v>-146.80480367515327</c:v>
                </c:pt>
                <c:pt idx="24">
                  <c:v>-145.54010761146395</c:v>
                </c:pt>
                <c:pt idx="25">
                  <c:v>-144.29365805508192</c:v>
                </c:pt>
                <c:pt idx="26">
                  <c:v>-143.06547432957854</c:v>
                </c:pt>
                <c:pt idx="27">
                  <c:v>-141.85552999244962</c:v>
                </c:pt>
                <c:pt idx="28">
                  <c:v>-140.66375621074906</c:v>
                </c:pt>
                <c:pt idx="29">
                  <c:v>-139.49004512171282</c:v>
                </c:pt>
                <c:pt idx="30">
                  <c:v>-138.33425314424704</c:v>
                </c:pt>
                <c:pt idx="31">
                  <c:v>-137.19620421231971</c:v>
                </c:pt>
                <c:pt idx="32">
                  <c:v>-136.07569290623474</c:v>
                </c:pt>
                <c:pt idx="33">
                  <c:v>-134.97248746241186</c:v>
                </c:pt>
                <c:pt idx="34">
                  <c:v>-133.88633264657724</c:v>
                </c:pt>
                <c:pt idx="35">
                  <c:v>-132.81695247915621</c:v>
                </c:pt>
                <c:pt idx="36">
                  <c:v>-131.76405280513791</c:v>
                </c:pt>
                <c:pt idx="37">
                  <c:v>-130.72732370373356</c:v>
                </c:pt>
                <c:pt idx="38">
                  <c:v>-129.7064417358028</c:v>
                </c:pt>
                <c:pt idx="39">
                  <c:v>-128.70107202927656</c:v>
                </c:pt>
                <c:pt idx="40">
                  <c:v>-127.71087020469358</c:v>
                </c:pt>
                <c:pt idx="41">
                  <c:v>-126.73548414451828</c:v>
                </c:pt>
                <c:pt idx="42">
                  <c:v>-125.7745556111466</c:v>
                </c:pt>
                <c:pt idx="43">
                  <c:v>-124.82772171947268</c:v>
                </c:pt>
                <c:pt idx="44">
                  <c:v>-123.8946162706083</c:v>
                </c:pt>
                <c:pt idx="45">
                  <c:v>-122.97487095385655</c:v>
                </c:pt>
                <c:pt idx="46">
                  <c:v>-122.06811642436575</c:v>
                </c:pt>
                <c:pt idx="47">
                  <c:v>-121.17398326405929</c:v>
                </c:pt>
                <c:pt idx="48">
                  <c:v>-120.29210283347985</c:v>
                </c:pt>
                <c:pt idx="49">
                  <c:v>-119.42210802211844</c:v>
                </c:pt>
                <c:pt idx="50">
                  <c:v>-118.56363390464976</c:v>
                </c:pt>
                <c:pt idx="51">
                  <c:v>-117.71631831027369</c:v>
                </c:pt>
                <c:pt idx="52">
                  <c:v>-116.87980231209406</c:v>
                </c:pt>
                <c:pt idx="53">
                  <c:v>-116.05373064315508</c:v>
                </c:pt>
                <c:pt idx="54">
                  <c:v>-115.23775204542038</c:v>
                </c:pt>
                <c:pt idx="55">
                  <c:v>-114.43151955762681</c:v>
                </c:pt>
                <c:pt idx="56">
                  <c:v>-113.63469074758275</c:v>
                </c:pt>
                <c:pt idx="57">
                  <c:v>-112.84692789411805</c:v>
                </c:pt>
                <c:pt idx="58">
                  <c:v>-112.06789812353034</c:v>
                </c:pt>
                <c:pt idx="59">
                  <c:v>-111.2972735050207</c:v>
                </c:pt>
                <c:pt idx="60">
                  <c:v>-110.5347311092675</c:v>
                </c:pt>
                <c:pt idx="61">
                  <c:v>-109.77995303395922</c:v>
                </c:pt>
                <c:pt idx="62">
                  <c:v>-109.03262639979074</c:v>
                </c:pt>
                <c:pt idx="63">
                  <c:v>-108.29244332013069</c:v>
                </c:pt>
                <c:pt idx="64">
                  <c:v>-107.55910084728458</c:v>
                </c:pt>
                <c:pt idx="65">
                  <c:v>-106.83230089801437</c:v>
                </c:pt>
                <c:pt idx="66">
                  <c:v>-106.11175016072789</c:v>
                </c:pt>
                <c:pt idx="67">
                  <c:v>-105.397159986521</c:v>
                </c:pt>
                <c:pt idx="68">
                  <c:v>-104.68824626604145</c:v>
                </c:pt>
                <c:pt idx="69">
                  <c:v>-103.98472929394615</c:v>
                </c:pt>
                <c:pt idx="70">
                  <c:v>-103.28633362254061</c:v>
                </c:pt>
                <c:pt idx="71">
                  <c:v>-102.59278790602195</c:v>
                </c:pt>
                <c:pt idx="72">
                  <c:v>-101.90382473659277</c:v>
                </c:pt>
                <c:pt idx="73">
                  <c:v>-101.21918047357285</c:v>
                </c:pt>
                <c:pt idx="74">
                  <c:v>-100.53859506650633</c:v>
                </c:pt>
                <c:pt idx="75">
                  <c:v>-99.861811873146223</c:v>
                </c:pt>
                <c:pt idx="76">
                  <c:v>-99.188577473090547</c:v>
                </c:pt>
                <c:pt idx="77">
                  <c:v>-98.518641477749568</c:v>
                </c:pt>
                <c:pt idx="78">
                  <c:v>-97.851756337235074</c:v>
                </c:pt>
                <c:pt idx="79">
                  <c:v>-97.187677144685907</c:v>
                </c:pt>
                <c:pt idx="80">
                  <c:v>-96.526161438472258</c:v>
                </c:pt>
                <c:pt idx="81">
                  <c:v>-95.866969002659062</c:v>
                </c:pt>
                <c:pt idx="82">
                  <c:v>-95.209861666052589</c:v>
                </c:pt>
                <c:pt idx="83">
                  <c:v>-94.55460310010433</c:v>
                </c:pt>
                <c:pt idx="84">
                  <c:v>-93.900958615902852</c:v>
                </c:pt>
                <c:pt idx="85">
                  <c:v>-93.248694960445661</c:v>
                </c:pt>
                <c:pt idx="86">
                  <c:v>-92.597580112350315</c:v>
                </c:pt>
                <c:pt idx="87">
                  <c:v>-91.947383077135214</c:v>
                </c:pt>
                <c:pt idx="88">
                  <c:v>-91.29787368217724</c:v>
                </c:pt>
                <c:pt idx="89">
                  <c:v>-90.648822371433553</c:v>
                </c:pt>
                <c:pt idx="90">
                  <c:v>-90</c:v>
                </c:pt>
                <c:pt idx="91">
                  <c:v>-89.351177628566433</c:v>
                </c:pt>
                <c:pt idx="92">
                  <c:v>-88.70212631782276</c:v>
                </c:pt>
                <c:pt idx="93">
                  <c:v>-88.052616922864786</c:v>
                </c:pt>
                <c:pt idx="94">
                  <c:v>-87.402419887649685</c:v>
                </c:pt>
                <c:pt idx="95">
                  <c:v>-86.751305039554367</c:v>
                </c:pt>
                <c:pt idx="96">
                  <c:v>-86.099041384097163</c:v>
                </c:pt>
                <c:pt idx="97">
                  <c:v>-85.44539689989567</c:v>
                </c:pt>
                <c:pt idx="98">
                  <c:v>-84.790138333947411</c:v>
                </c:pt>
                <c:pt idx="99">
                  <c:v>-84.133030997340924</c:v>
                </c:pt>
                <c:pt idx="100">
                  <c:v>-83.473838561527728</c:v>
                </c:pt>
                <c:pt idx="101">
                  <c:v>-82.812322855314093</c:v>
                </c:pt>
                <c:pt idx="102">
                  <c:v>-82.148243662764926</c:v>
                </c:pt>
                <c:pt idx="103">
                  <c:v>-81.481358522250432</c:v>
                </c:pt>
                <c:pt idx="104">
                  <c:v>-80.811422526909467</c:v>
                </c:pt>
                <c:pt idx="105">
                  <c:v>-80.138188126853791</c:v>
                </c:pt>
                <c:pt idx="106">
                  <c:v>-79.461404933493668</c:v>
                </c:pt>
                <c:pt idx="107">
                  <c:v>-78.780819526427152</c:v>
                </c:pt>
                <c:pt idx="108">
                  <c:v>-78.096175263407233</c:v>
                </c:pt>
                <c:pt idx="109">
                  <c:v>-77.407212093978046</c:v>
                </c:pt>
                <c:pt idx="110">
                  <c:v>-76.71366637745939</c:v>
                </c:pt>
                <c:pt idx="111">
                  <c:v>-76.01527070605384</c:v>
                </c:pt>
                <c:pt idx="112">
                  <c:v>-75.311753733958568</c:v>
                </c:pt>
                <c:pt idx="113">
                  <c:v>-74.602840013478996</c:v>
                </c:pt>
                <c:pt idx="114">
                  <c:v>-73.888249839272106</c:v>
                </c:pt>
                <c:pt idx="115">
                  <c:v>-73.167699101985633</c:v>
                </c:pt>
                <c:pt idx="116">
                  <c:v>-72.440899152715417</c:v>
                </c:pt>
                <c:pt idx="117">
                  <c:v>-71.707556679869313</c:v>
                </c:pt>
                <c:pt idx="118">
                  <c:v>-70.967373600209257</c:v>
                </c:pt>
                <c:pt idx="119">
                  <c:v>-70.220046966040769</c:v>
                </c:pt>
                <c:pt idx="120">
                  <c:v>-69.465268890732489</c:v>
                </c:pt>
                <c:pt idx="121">
                  <c:v>-68.702726494979316</c:v>
                </c:pt>
                <c:pt idx="122">
                  <c:v>-67.932101876469645</c:v>
                </c:pt>
                <c:pt idx="123">
                  <c:v>-67.153072105881947</c:v>
                </c:pt>
                <c:pt idx="124">
                  <c:v>-66.365309252417248</c:v>
                </c:pt>
                <c:pt idx="125">
                  <c:v>-65.568480442373186</c:v>
                </c:pt>
                <c:pt idx="126">
                  <c:v>-64.762247954579621</c:v>
                </c:pt>
                <c:pt idx="127">
                  <c:v>-63.946269356844923</c:v>
                </c:pt>
                <c:pt idx="128">
                  <c:v>-63.120197687905922</c:v>
                </c:pt>
                <c:pt idx="129">
                  <c:v>-62.283681689726301</c:v>
                </c:pt>
                <c:pt idx="130">
                  <c:v>-61.436366095350223</c:v>
                </c:pt>
                <c:pt idx="131">
                  <c:v>-60.577891977881563</c:v>
                </c:pt>
                <c:pt idx="132">
                  <c:v>-59.707897166520169</c:v>
                </c:pt>
                <c:pt idx="133">
                  <c:v>-58.826016735940712</c:v>
                </c:pt>
                <c:pt idx="134">
                  <c:v>-57.931883575634238</c:v>
                </c:pt>
                <c:pt idx="135">
                  <c:v>-57.025129046143419</c:v>
                </c:pt>
                <c:pt idx="136">
                  <c:v>-56.105383729391718</c:v>
                </c:pt>
                <c:pt idx="137">
                  <c:v>-55.172278280527308</c:v>
                </c:pt>
                <c:pt idx="138">
                  <c:v>-54.225444388853411</c:v>
                </c:pt>
                <c:pt idx="139">
                  <c:v>-53.264515855481719</c:v>
                </c:pt>
                <c:pt idx="140">
                  <c:v>-52.289129795306422</c:v>
                </c:pt>
                <c:pt idx="141">
                  <c:v>-51.298927970723433</c:v>
                </c:pt>
                <c:pt idx="142">
                  <c:v>-50.293558264197195</c:v>
                </c:pt>
                <c:pt idx="143">
                  <c:v>-49.272676296266461</c:v>
                </c:pt>
                <c:pt idx="144">
                  <c:v>-48.235947194862078</c:v>
                </c:pt>
                <c:pt idx="145">
                  <c:v>-47.183047520843807</c:v>
                </c:pt>
                <c:pt idx="146">
                  <c:v>-46.113667353422798</c:v>
                </c:pt>
                <c:pt idx="147">
                  <c:v>-45.027512537588109</c:v>
                </c:pt>
                <c:pt idx="148">
                  <c:v>-43.92430709376525</c:v>
                </c:pt>
                <c:pt idx="149">
                  <c:v>-42.803795787680201</c:v>
                </c:pt>
                <c:pt idx="150">
                  <c:v>-41.665746855752879</c:v>
                </c:pt>
                <c:pt idx="151">
                  <c:v>-40.509954878287154</c:v>
                </c:pt>
                <c:pt idx="152">
                  <c:v>-39.336243789250901</c:v>
                </c:pt>
                <c:pt idx="153">
                  <c:v>-38.144470007550417</c:v>
                </c:pt>
                <c:pt idx="154">
                  <c:v>-36.934525670421507</c:v>
                </c:pt>
                <c:pt idx="155">
                  <c:v>-35.706341944918158</c:v>
                </c:pt>
                <c:pt idx="156">
                  <c:v>-34.459892388536041</c:v>
                </c:pt>
                <c:pt idx="157">
                  <c:v>-33.195196324846698</c:v>
                </c:pt>
                <c:pt idx="158">
                  <c:v>-31.912322194741147</c:v>
                </c:pt>
                <c:pt idx="159">
                  <c:v>-30.61139083862939</c:v>
                </c:pt>
                <c:pt idx="160">
                  <c:v>-29.292578659872721</c:v>
                </c:pt>
                <c:pt idx="161">
                  <c:v>-27.95612061503272</c:v>
                </c:pt>
                <c:pt idx="162">
                  <c:v>-26.602312972414374</c:v>
                </c:pt>
                <c:pt idx="163">
                  <c:v>-25.231515777097272</c:v>
                </c:pt>
                <c:pt idx="164">
                  <c:v>-23.844154958431638</c:v>
                </c:pt>
                <c:pt idx="165">
                  <c:v>-22.440724015068746</c:v>
                </c:pt>
                <c:pt idx="166">
                  <c:v>-21.021785213241433</c:v>
                </c:pt>
                <c:pt idx="167">
                  <c:v>-19.587970236412133</c:v>
                </c:pt>
                <c:pt idx="168">
                  <c:v>-18.139980228747671</c:v>
                </c:pt>
                <c:pt idx="169">
                  <c:v>-16.678585181266207</c:v>
                </c:pt>
                <c:pt idx="170">
                  <c:v>-15.20462261798572</c:v>
                </c:pt>
                <c:pt idx="171">
                  <c:v>-13.718995549944374</c:v>
                </c:pt>
                <c:pt idx="172">
                  <c:v>-12.222669677417878</c:v>
                </c:pt>
                <c:pt idx="173">
                  <c:v>-10.716669834794835</c:v>
                </c:pt>
                <c:pt idx="174">
                  <c:v>-9.2020756880470653</c:v>
                </c:pt>
                <c:pt idx="175">
                  <c:v>-7.6800167111045026</c:v>
                </c:pt>
                <c:pt idx="176">
                  <c:v>-6.1516664841947666</c:v>
                </c:pt>
                <c:pt idx="177">
                  <c:v>-4.6182363737591707</c:v>
                </c:pt>
                <c:pt idx="178">
                  <c:v>-3.0809686692833047</c:v>
                </c:pt>
                <c:pt idx="179">
                  <c:v>-1.5411292666668182</c:v>
                </c:pt>
                <c:pt idx="180">
                  <c:v>-1.5413447353594351E-3</c:v>
                </c:pt>
              </c:numCache>
            </c:numRef>
          </c:xVal>
          <c:yVal>
            <c:numRef>
              <c:f>TraySol!$J$10:$J$190</c:f>
              <c:numCache>
                <c:formatCode>0.00</c:formatCode>
                <c:ptCount val="181"/>
                <c:pt idx="0">
                  <c:v>-49.549999989764331</c:v>
                </c:pt>
                <c:pt idx="1">
                  <c:v>-49.539765668063552</c:v>
                </c:pt>
                <c:pt idx="2">
                  <c:v>-49.509078638609111</c:v>
                </c:pt>
                <c:pt idx="3">
                  <c:v>-49.457986690195781</c:v>
                </c:pt>
                <c:pt idx="4">
                  <c:v>-49.386569054205751</c:v>
                </c:pt>
                <c:pt idx="5">
                  <c:v>-49.294935822924401</c:v>
                </c:pt>
                <c:pt idx="6">
                  <c:v>-49.183227135421021</c:v>
                </c:pt>
                <c:pt idx="7">
                  <c:v>-49.051612155250581</c:v>
                </c:pt>
                <c:pt idx="8">
                  <c:v>-48.900287857244422</c:v>
                </c:pt>
                <c:pt idx="9">
                  <c:v>-48.729477643397075</c:v>
                </c:pt>
                <c:pt idx="10">
                  <c:v>-48.539429810009949</c:v>
                </c:pt>
                <c:pt idx="11">
                  <c:v>-48.330415889796654</c:v>
                </c:pt>
                <c:pt idx="12">
                  <c:v>-48.102728893569008</c:v>
                </c:pt>
                <c:pt idx="13">
                  <c:v>-47.856681476423802</c:v>
                </c:pt>
                <c:pt idx="14">
                  <c:v>-47.59260405307478</c:v>
                </c:pt>
                <c:pt idx="15">
                  <c:v>-47.310842886169894</c:v>
                </c:pt>
                <c:pt idx="16">
                  <c:v>-47.011758170175227</c:v>
                </c:pt>
                <c:pt idx="17">
                  <c:v>-46.695722131766956</c:v>
                </c:pt>
                <c:pt idx="18">
                  <c:v>-46.36311716573428</c:v>
                </c:pt>
                <c:pt idx="19">
                  <c:v>-46.014334023247017</c:v>
                </c:pt>
                <c:pt idx="20">
                  <c:v>-45.649770067057375</c:v>
                </c:pt>
                <c:pt idx="21">
                  <c:v>-45.269827605867107</c:v>
                </c:pt>
                <c:pt idx="22">
                  <c:v>-44.874912317763375</c:v>
                </c:pt>
                <c:pt idx="23">
                  <c:v>-44.465431770367616</c:v>
                </c:pt>
                <c:pt idx="24">
                  <c:v>-44.041794043201236</c:v>
                </c:pt>
                <c:pt idx="25">
                  <c:v>-43.604406455786034</c:v>
                </c:pt>
                <c:pt idx="26">
                  <c:v>-43.153674403191019</c:v>
                </c:pt>
                <c:pt idx="27">
                  <c:v>-42.69000029913272</c:v>
                </c:pt>
                <c:pt idx="28">
                  <c:v>-42.213782625335995</c:v>
                </c:pt>
                <c:pt idx="29">
                  <c:v>-41.725415084673017</c:v>
                </c:pt>
                <c:pt idx="30">
                  <c:v>-41.225285854611769</c:v>
                </c:pt>
                <c:pt idx="31">
                  <c:v>-40.713776936713174</c:v>
                </c:pt>
                <c:pt idx="32">
                  <c:v>-40.191263597304754</c:v>
                </c:pt>
                <c:pt idx="33">
                  <c:v>-39.658113894012587</c:v>
                </c:pt>
                <c:pt idx="34">
                  <c:v>-39.114688282534502</c:v>
                </c:pt>
                <c:pt idx="35">
                  <c:v>-38.561339297868329</c:v>
                </c:pt>
                <c:pt idx="36">
                  <c:v>-37.998411304152654</c:v>
                </c:pt>
                <c:pt idx="37">
                  <c:v>-37.426240307313009</c:v>
                </c:pt>
                <c:pt idx="38">
                  <c:v>-36.845153824822546</c:v>
                </c:pt>
                <c:pt idx="39">
                  <c:v>-36.25547080706319</c:v>
                </c:pt>
                <c:pt idx="40">
                  <c:v>-35.657501604998814</c:v>
                </c:pt>
                <c:pt idx="41">
                  <c:v>-35.051547979135734</c:v>
                </c:pt>
                <c:pt idx="42">
                  <c:v>-34.437903145032863</c:v>
                </c:pt>
                <c:pt idx="43">
                  <c:v>-33.816851850930234</c:v>
                </c:pt>
                <c:pt idx="44">
                  <c:v>-33.188670483375901</c:v>
                </c:pt>
                <c:pt idx="45">
                  <c:v>-32.55362719704938</c:v>
                </c:pt>
                <c:pt idx="46">
                  <c:v>-31.911982065289664</c:v>
                </c:pt>
                <c:pt idx="47">
                  <c:v>-31.263987248142172</c:v>
                </c:pt>
                <c:pt idx="48">
                  <c:v>-30.609887175033165</c:v>
                </c:pt>
                <c:pt idx="49">
                  <c:v>-29.949918739460188</c:v>
                </c:pt>
                <c:pt idx="50">
                  <c:v>-29.284311503354871</c:v>
                </c:pt>
                <c:pt idx="51">
                  <c:v>-28.613287909023086</c:v>
                </c:pt>
                <c:pt idx="52">
                  <c:v>-27.937063496802367</c:v>
                </c:pt>
                <c:pt idx="53">
                  <c:v>-27.255847126792247</c:v>
                </c:pt>
                <c:pt idx="54">
                  <c:v>-26.569841203213969</c:v>
                </c:pt>
                <c:pt idx="55">
                  <c:v>-25.879241900139206</c:v>
                </c:pt>
                <c:pt idx="56">
                  <c:v>-25.184239387495126</c:v>
                </c:pt>
                <c:pt idx="57">
                  <c:v>-24.485018056406304</c:v>
                </c:pt>
                <c:pt idx="58">
                  <c:v>-23.781756743071412</c:v>
                </c:pt>
                <c:pt idx="59">
                  <c:v>-23.074628950498351</c:v>
                </c:pt>
                <c:pt idx="60">
                  <c:v>-22.363803067532629</c:v>
                </c:pt>
                <c:pt idx="61">
                  <c:v>-21.649442584715388</c:v>
                </c:pt>
                <c:pt idx="62">
                  <c:v>-20.931706306595743</c:v>
                </c:pt>
                <c:pt idx="63">
                  <c:v>-20.210748560203385</c:v>
                </c:pt>
                <c:pt idx="64">
                  <c:v>-19.486719399456817</c:v>
                </c:pt>
                <c:pt idx="65">
                  <c:v>-18.759764805345668</c:v>
                </c:pt>
                <c:pt idx="66">
                  <c:v>-18.030026881780515</c:v>
                </c:pt>
                <c:pt idx="67">
                  <c:v>-17.297644047051435</c:v>
                </c:pt>
                <c:pt idx="68">
                  <c:v>-16.562751220879179</c:v>
                </c:pt>
                <c:pt idx="69">
                  <c:v>-15.825480007079051</c:v>
                </c:pt>
                <c:pt idx="70">
                  <c:v>-15.085958871889858</c:v>
                </c:pt>
                <c:pt idx="71">
                  <c:v>-14.344313318047384</c:v>
                </c:pt>
                <c:pt idx="72">
                  <c:v>-13.600666054705769</c:v>
                </c:pt>
                <c:pt idx="73">
                  <c:v>-12.855137163330497</c:v>
                </c:pt>
                <c:pt idx="74">
                  <c:v>-12.107844259703327</c:v>
                </c:pt>
                <c:pt idx="75">
                  <c:v>-11.358902652195312</c:v>
                </c:pt>
                <c:pt idx="76">
                  <c:v>-10.608425496474908</c:v>
                </c:pt>
                <c:pt idx="77">
                  <c:v>-9.8565239468300518</c:v>
                </c:pt>
                <c:pt idx="78">
                  <c:v>-9.1033073042901833</c:v>
                </c:pt>
                <c:pt idx="79">
                  <c:v>-8.3488831617426484</c:v>
                </c:pt>
                <c:pt idx="80">
                  <c:v>-7.5933575462427427</c:v>
                </c:pt>
                <c:pt idx="81">
                  <c:v>-6.83683505872186</c:v>
                </c:pt>
                <c:pt idx="82">
                  <c:v>-6.0794190113021926</c:v>
                </c:pt>
                <c:pt idx="83">
                  <c:v>-5.3212115624287577</c:v>
                </c:pt>
                <c:pt idx="84">
                  <c:v>-4.5623138500328935</c:v>
                </c:pt>
                <c:pt idx="85">
                  <c:v>-3.8028261229422071</c:v>
                </c:pt>
                <c:pt idx="86">
                  <c:v>-3.0428478707544002</c:v>
                </c:pt>
                <c:pt idx="87">
                  <c:v>-2.2824779523925116</c:v>
                </c:pt>
                <c:pt idx="88">
                  <c:v>-1.5218147235605954</c:v>
                </c:pt>
                <c:pt idx="89">
                  <c:v>-0.76095616331913618</c:v>
                </c:pt>
                <c:pt idx="90">
                  <c:v>0</c:v>
                </c:pt>
                <c:pt idx="91">
                  <c:v>0.76095616331915039</c:v>
                </c:pt>
                <c:pt idx="92">
                  <c:v>1.5218147235605954</c:v>
                </c:pt>
                <c:pt idx="93">
                  <c:v>2.2824779523925116</c:v>
                </c:pt>
                <c:pt idx="94">
                  <c:v>3.0428478707544002</c:v>
                </c:pt>
                <c:pt idx="95">
                  <c:v>3.8028261229421929</c:v>
                </c:pt>
                <c:pt idx="96">
                  <c:v>4.5623138500328793</c:v>
                </c:pt>
                <c:pt idx="97">
                  <c:v>5.3212115624287577</c:v>
                </c:pt>
                <c:pt idx="98">
                  <c:v>6.0794190113021926</c:v>
                </c:pt>
                <c:pt idx="99">
                  <c:v>6.8368350587218742</c:v>
                </c:pt>
                <c:pt idx="100">
                  <c:v>7.5933575462427569</c:v>
                </c:pt>
                <c:pt idx="101">
                  <c:v>8.3488831617426627</c:v>
                </c:pt>
                <c:pt idx="102">
                  <c:v>9.1033073042901833</c:v>
                </c:pt>
                <c:pt idx="103">
                  <c:v>9.8565239468300518</c:v>
                </c:pt>
                <c:pt idx="104">
                  <c:v>10.608425496474894</c:v>
                </c:pt>
                <c:pt idx="105">
                  <c:v>11.358902652195297</c:v>
                </c:pt>
                <c:pt idx="106">
                  <c:v>12.107844259703342</c:v>
                </c:pt>
                <c:pt idx="107">
                  <c:v>12.855137163330497</c:v>
                </c:pt>
                <c:pt idx="108">
                  <c:v>13.600666054705769</c:v>
                </c:pt>
                <c:pt idx="109">
                  <c:v>14.344313318047384</c:v>
                </c:pt>
                <c:pt idx="110">
                  <c:v>15.085958871889858</c:v>
                </c:pt>
                <c:pt idx="111">
                  <c:v>15.825480007079065</c:v>
                </c:pt>
                <c:pt idx="112">
                  <c:v>16.562751220879164</c:v>
                </c:pt>
                <c:pt idx="113">
                  <c:v>17.297644047051435</c:v>
                </c:pt>
                <c:pt idx="114">
                  <c:v>18.030026881780515</c:v>
                </c:pt>
                <c:pt idx="115">
                  <c:v>18.759764805345668</c:v>
                </c:pt>
                <c:pt idx="116">
                  <c:v>19.486719399456817</c:v>
                </c:pt>
                <c:pt idx="117">
                  <c:v>20.210748560203385</c:v>
                </c:pt>
                <c:pt idx="118">
                  <c:v>20.931706306595743</c:v>
                </c:pt>
                <c:pt idx="119">
                  <c:v>21.649442584715388</c:v>
                </c:pt>
                <c:pt idx="120">
                  <c:v>22.363803067532643</c:v>
                </c:pt>
                <c:pt idx="121">
                  <c:v>23.074628950498337</c:v>
                </c:pt>
                <c:pt idx="122">
                  <c:v>23.781756743071426</c:v>
                </c:pt>
                <c:pt idx="123">
                  <c:v>24.485018056406304</c:v>
                </c:pt>
                <c:pt idx="124">
                  <c:v>25.184239387495126</c:v>
                </c:pt>
                <c:pt idx="125">
                  <c:v>25.879241900139206</c:v>
                </c:pt>
                <c:pt idx="126">
                  <c:v>26.569841203213969</c:v>
                </c:pt>
                <c:pt idx="127">
                  <c:v>27.255847126792254</c:v>
                </c:pt>
                <c:pt idx="128">
                  <c:v>27.937063496802381</c:v>
                </c:pt>
                <c:pt idx="129">
                  <c:v>28.613287909023093</c:v>
                </c:pt>
                <c:pt idx="130">
                  <c:v>29.284311503354871</c:v>
                </c:pt>
                <c:pt idx="131">
                  <c:v>29.949918739460188</c:v>
                </c:pt>
                <c:pt idx="132">
                  <c:v>30.609887175033165</c:v>
                </c:pt>
                <c:pt idx="133">
                  <c:v>31.263987248142172</c:v>
                </c:pt>
                <c:pt idx="134">
                  <c:v>31.911982065289664</c:v>
                </c:pt>
                <c:pt idx="135">
                  <c:v>32.553627197049394</c:v>
                </c:pt>
                <c:pt idx="136">
                  <c:v>33.188670483375894</c:v>
                </c:pt>
                <c:pt idx="137">
                  <c:v>33.816851850930227</c:v>
                </c:pt>
                <c:pt idx="138">
                  <c:v>34.43790314503287</c:v>
                </c:pt>
                <c:pt idx="139">
                  <c:v>35.051547979135727</c:v>
                </c:pt>
                <c:pt idx="140">
                  <c:v>35.657501604998821</c:v>
                </c:pt>
                <c:pt idx="141">
                  <c:v>36.255470807063197</c:v>
                </c:pt>
                <c:pt idx="142">
                  <c:v>36.845153824822546</c:v>
                </c:pt>
                <c:pt idx="143">
                  <c:v>37.426240307313002</c:v>
                </c:pt>
                <c:pt idx="144">
                  <c:v>37.998411304152661</c:v>
                </c:pt>
                <c:pt idx="145">
                  <c:v>38.561339297868315</c:v>
                </c:pt>
                <c:pt idx="146">
                  <c:v>39.114688282534487</c:v>
                </c:pt>
                <c:pt idx="147">
                  <c:v>39.658113894012601</c:v>
                </c:pt>
                <c:pt idx="148">
                  <c:v>40.191263597304768</c:v>
                </c:pt>
                <c:pt idx="149">
                  <c:v>40.713776936713202</c:v>
                </c:pt>
                <c:pt idx="150">
                  <c:v>41.225285854611791</c:v>
                </c:pt>
                <c:pt idx="151">
                  <c:v>41.725415084673031</c:v>
                </c:pt>
                <c:pt idx="152">
                  <c:v>42.213782625336002</c:v>
                </c:pt>
                <c:pt idx="153">
                  <c:v>42.690000299132713</c:v>
                </c:pt>
                <c:pt idx="154">
                  <c:v>43.153674403191005</c:v>
                </c:pt>
                <c:pt idx="155">
                  <c:v>43.604406455786012</c:v>
                </c:pt>
                <c:pt idx="156">
                  <c:v>44.041794043201243</c:v>
                </c:pt>
                <c:pt idx="157">
                  <c:v>44.465431770367623</c:v>
                </c:pt>
                <c:pt idx="158">
                  <c:v>44.874912317763396</c:v>
                </c:pt>
                <c:pt idx="159">
                  <c:v>45.269827605867107</c:v>
                </c:pt>
                <c:pt idx="160">
                  <c:v>45.649770067057382</c:v>
                </c:pt>
                <c:pt idx="161">
                  <c:v>46.014334023247052</c:v>
                </c:pt>
                <c:pt idx="162">
                  <c:v>46.363117165734288</c:v>
                </c:pt>
                <c:pt idx="163">
                  <c:v>46.695722131766949</c:v>
                </c:pt>
                <c:pt idx="164">
                  <c:v>47.011758170175227</c:v>
                </c:pt>
                <c:pt idx="165">
                  <c:v>47.310842886169894</c:v>
                </c:pt>
                <c:pt idx="166">
                  <c:v>47.592604053074794</c:v>
                </c:pt>
                <c:pt idx="167">
                  <c:v>47.856681476423809</c:v>
                </c:pt>
                <c:pt idx="168">
                  <c:v>48.102728893569015</c:v>
                </c:pt>
                <c:pt idx="169">
                  <c:v>48.330415889796676</c:v>
                </c:pt>
                <c:pt idx="170">
                  <c:v>48.539429810009942</c:v>
                </c:pt>
                <c:pt idx="171">
                  <c:v>48.729477643397075</c:v>
                </c:pt>
                <c:pt idx="172">
                  <c:v>48.900287857244422</c:v>
                </c:pt>
                <c:pt idx="173">
                  <c:v>49.051612155250567</c:v>
                </c:pt>
                <c:pt idx="174">
                  <c:v>49.183227135421028</c:v>
                </c:pt>
                <c:pt idx="175">
                  <c:v>49.294935822924373</c:v>
                </c:pt>
                <c:pt idx="176">
                  <c:v>49.386569054205779</c:v>
                </c:pt>
                <c:pt idx="177">
                  <c:v>49.457986690195796</c:v>
                </c:pt>
                <c:pt idx="178">
                  <c:v>49.509078638609118</c:v>
                </c:pt>
                <c:pt idx="179">
                  <c:v>49.539765668063559</c:v>
                </c:pt>
                <c:pt idx="180">
                  <c:v>49.549999989764338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A5EC-4788-B271-5C1CE1E85748}"/>
            </c:ext>
          </c:extLst>
        </c:ser>
        <c:ser>
          <c:idx val="3"/>
          <c:order val="3"/>
          <c:tx>
            <c:strRef>
              <c:f>TraySol!$M$8</c:f>
              <c:strCache>
                <c:ptCount val="1"/>
              </c:strCache>
            </c:strRef>
          </c:tx>
          <c:spPr>
            <a:ln w="28575">
              <a:solidFill>
                <a:srgbClr val="33CCCC"/>
              </a:solidFill>
              <a:prstDash val="solid"/>
            </a:ln>
          </c:spPr>
          <c:marker>
            <c:symbol val="none"/>
          </c:marker>
          <c:xVal>
            <c:numRef>
              <c:f>TraySol!$N$10:$N$190</c:f>
              <c:numCache>
                <c:formatCode>0.00</c:formatCode>
                <c:ptCount val="181"/>
                <c:pt idx="0">
                  <c:v>-179.99796270858758</c:v>
                </c:pt>
                <c:pt idx="1">
                  <c:v>-177.96326142901609</c:v>
                </c:pt>
                <c:pt idx="2">
                  <c:v>-175.92982476747747</c:v>
                </c:pt>
                <c:pt idx="3">
                  <c:v>-173.90295430584456</c:v>
                </c:pt>
                <c:pt idx="4">
                  <c:v>-171.88584015185106</c:v>
                </c:pt>
                <c:pt idx="5">
                  <c:v>-169.88156372242676</c:v>
                </c:pt>
                <c:pt idx="6">
                  <c:v>-167.89306618654422</c:v>
                </c:pt>
                <c:pt idx="7">
                  <c:v>-165.92312060728992</c:v>
                </c:pt>
                <c:pt idx="8">
                  <c:v>-163.97430835431209</c:v>
                </c:pt>
                <c:pt idx="9">
                  <c:v>-162.04900016355725</c:v>
                </c:pt>
                <c:pt idx="10">
                  <c:v>-160.14934202349434</c:v>
                </c:pt>
                <c:pt idx="11">
                  <c:v>-158.27724587829297</c:v>
                </c:pt>
                <c:pt idx="12">
                  <c:v>-156.43438496918338</c:v>
                </c:pt>
                <c:pt idx="13">
                  <c:v>-154.6221934932029</c:v>
                </c:pt>
                <c:pt idx="14">
                  <c:v>-152.84187014839497</c:v>
                </c:pt>
                <c:pt idx="15">
                  <c:v>-151.0943850580455</c:v>
                </c:pt>
                <c:pt idx="16">
                  <c:v>-149.38048952280437</c:v>
                </c:pt>
                <c:pt idx="17">
                  <c:v>-147.7007280355937</c:v>
                </c:pt>
                <c:pt idx="18">
                  <c:v>-146.05545200570472</c:v>
                </c:pt>
                <c:pt idx="19">
                  <c:v>-144.44483467021672</c:v>
                </c:pt>
                <c:pt idx="20">
                  <c:v>-142.86888671748815</c:v>
                </c:pt>
                <c:pt idx="21">
                  <c:v>-141.32747220376697</c:v>
                </c:pt>
                <c:pt idx="22">
                  <c:v>-139.82032440534303</c:v>
                </c:pt>
                <c:pt idx="23">
                  <c:v>-138.34706131123542</c:v>
                </c:pt>
                <c:pt idx="24">
                  <c:v>-136.90720052211444</c:v>
                </c:pt>
                <c:pt idx="25">
                  <c:v>-135.50017337777768</c:v>
                </c:pt>
                <c:pt idx="26">
                  <c:v>-134.12533818653253</c:v>
                </c:pt>
                <c:pt idx="27">
                  <c:v>-132.78199247446835</c:v>
                </c:pt>
                <c:pt idx="28">
                  <c:v>-131.46938421050857</c:v>
                </c:pt>
                <c:pt idx="29">
                  <c:v>-130.18672199440829</c:v>
                </c:pt>
                <c:pt idx="30">
                  <c:v>-128.93318421989724</c:v>
                </c:pt>
                <c:pt idx="31">
                  <c:v>-127.70792724450818</c:v>
                </c:pt>
                <c:pt idx="32">
                  <c:v>-126.51009261195979</c:v>
                </c:pt>
                <c:pt idx="33">
                  <c:v>-125.33881338298239</c:v>
                </c:pt>
                <c:pt idx="34">
                  <c:v>-124.19321963688586</c:v>
                </c:pt>
                <c:pt idx="35">
                  <c:v>-123.07244320963331</c:v>
                </c:pt>
                <c:pt idx="36">
                  <c:v>-121.97562173530687</c:v>
                </c:pt>
                <c:pt idx="37">
                  <c:v>-120.90190205715841</c:v>
                </c:pt>
                <c:pt idx="38">
                  <c:v>-119.85044307239026</c:v>
                </c:pt>
                <c:pt idx="39">
                  <c:v>-118.82041807179571</c:v>
                </c:pt>
                <c:pt idx="40">
                  <c:v>-117.81101663171353</c:v>
                </c:pt>
                <c:pt idx="41">
                  <c:v>-116.82144611168327</c:v>
                </c:pt>
                <c:pt idx="42">
                  <c:v>-115.85093280691952</c:v>
                </c:pt>
                <c:pt idx="43">
                  <c:v>-114.89872280041064</c:v>
                </c:pt>
                <c:pt idx="44">
                  <c:v>-113.96408255521193</c:v>
                </c:pt>
                <c:pt idx="45">
                  <c:v>-113.04629928341829</c:v>
                </c:pt>
                <c:pt idx="46">
                  <c:v>-112.14468112443295</c:v>
                </c:pt>
                <c:pt idx="47">
                  <c:v>-111.25855716152992</c:v>
                </c:pt>
                <c:pt idx="48">
                  <c:v>-110.38727730235658</c:v>
                </c:pt>
                <c:pt idx="49">
                  <c:v>-109.53021204595281</c:v>
                </c:pt>
                <c:pt idx="50">
                  <c:v>-108.68675215606753</c:v>
                </c:pt>
                <c:pt idx="51">
                  <c:v>-107.85630825802775</c:v>
                </c:pt>
                <c:pt idx="52">
                  <c:v>-107.03831037414851</c:v>
                </c:pt>
                <c:pt idx="53">
                  <c:v>-106.23220741064191</c:v>
                </c:pt>
                <c:pt idx="54">
                  <c:v>-105.43746660718385</c:v>
                </c:pt>
                <c:pt idx="55">
                  <c:v>-104.6535729586989</c:v>
                </c:pt>
                <c:pt idx="56">
                  <c:v>-103.88002861751612</c:v>
                </c:pt>
                <c:pt idx="57">
                  <c:v>-103.11635228281321</c:v>
                </c:pt>
                <c:pt idx="58">
                  <c:v>-102.36207858318178</c:v>
                </c:pt>
                <c:pt idx="59">
                  <c:v>-101.61675745720216</c:v>
                </c:pt>
                <c:pt idx="60">
                  <c:v>-100.87995353609496</c:v>
                </c:pt>
                <c:pt idx="61">
                  <c:v>-100.15124553180306</c:v>
                </c:pt>
                <c:pt idx="62">
                  <c:v>-99.430225633242358</c:v>
                </c:pt>
                <c:pt idx="63">
                  <c:v>-98.716498912929794</c:v>
                </c:pt>
                <c:pt idx="64">
                  <c:v>-98.009682745741344</c:v>
                </c:pt>
                <c:pt idx="65">
                  <c:v>-97.30940624116397</c:v>
                </c:pt>
                <c:pt idx="66">
                  <c:v>-96.615309690073772</c:v>
                </c:pt>
                <c:pt idx="67">
                  <c:v>-95.927044026791492</c:v>
                </c:pt>
                <c:pt idx="68">
                  <c:v>-95.244270306929437</c:v>
                </c:pt>
                <c:pt idx="69">
                  <c:v>-94.566659201344009</c:v>
                </c:pt>
                <c:pt idx="70">
                  <c:v>-93.893890506343126</c:v>
                </c:pt>
                <c:pt idx="71">
                  <c:v>-93.225652670158667</c:v>
                </c:pt>
                <c:pt idx="72">
                  <c:v>-92.561642335582917</c:v>
                </c:pt>
                <c:pt idx="73">
                  <c:v>-91.901563898575148</c:v>
                </c:pt>
                <c:pt idx="74">
                  <c:v>-91.245129082572134</c:v>
                </c:pt>
                <c:pt idx="75">
                  <c:v>-90.59205652817846</c:v>
                </c:pt>
                <c:pt idx="76">
                  <c:v>-89.942071397869043</c:v>
                </c:pt>
                <c:pt idx="77">
                  <c:v>-89.294904995303582</c:v>
                </c:pt>
                <c:pt idx="78">
                  <c:v>-88.650294398830212</c:v>
                </c:pt>
                <c:pt idx="79">
                  <c:v>-88.007982108741956</c:v>
                </c:pt>
                <c:pt idx="80">
                  <c:v>-87.367715707842535</c:v>
                </c:pt>
                <c:pt idx="81">
                  <c:v>-86.729247534877089</c:v>
                </c:pt>
                <c:pt idx="82">
                  <c:v>-86.092334370388983</c:v>
                </c:pt>
                <c:pt idx="83">
                  <c:v>-85.456737134571554</c:v>
                </c:pt>
                <c:pt idx="84">
                  <c:v>-84.822220596697392</c:v>
                </c:pt>
                <c:pt idx="85">
                  <c:v>-84.188553095723648</c:v>
                </c:pt>
                <c:pt idx="86">
                  <c:v>-83.555506271690433</c:v>
                </c:pt>
                <c:pt idx="87">
                  <c:v>-82.922854807551246</c:v>
                </c:pt>
                <c:pt idx="88">
                  <c:v>-82.290376181096832</c:v>
                </c:pt>
                <c:pt idx="89">
                  <c:v>-81.657850426660204</c:v>
                </c:pt>
                <c:pt idx="90">
                  <c:v>-81.02505990631677</c:v>
                </c:pt>
                <c:pt idx="91">
                  <c:v>-80.391789090321879</c:v>
                </c:pt>
                <c:pt idx="92">
                  <c:v>-79.757824346558309</c:v>
                </c:pt>
                <c:pt idx="93">
                  <c:v>-79.122953738797023</c:v>
                </c:pt>
                <c:pt idx="94">
                  <c:v>-78.486966833606445</c:v>
                </c:pt>
                <c:pt idx="95">
                  <c:v>-77.849654515780031</c:v>
                </c:pt>
                <c:pt idx="96">
                  <c:v>-77.210808812185704</c:v>
                </c:pt>
                <c:pt idx="97">
                  <c:v>-76.570222723976798</c:v>
                </c:pt>
                <c:pt idx="98">
                  <c:v>-75.92769006714208</c:v>
                </c:pt>
                <c:pt idx="99">
                  <c:v>-75.283005321409959</c:v>
                </c:pt>
                <c:pt idx="100">
                  <c:v>-74.635963487562066</c:v>
                </c:pt>
                <c:pt idx="101">
                  <c:v>-73.986359953253185</c:v>
                </c:pt>
                <c:pt idx="102">
                  <c:v>-73.333990367475664</c:v>
                </c:pt>
                <c:pt idx="103">
                  <c:v>-72.678650523852198</c:v>
                </c:pt>
                <c:pt idx="104">
                  <c:v>-72.020136252984827</c:v>
                </c:pt>
                <c:pt idx="105">
                  <c:v>-71.358243324136211</c:v>
                </c:pt>
                <c:pt idx="106">
                  <c:v>-70.692767356567387</c:v>
                </c:pt>
                <c:pt idx="107">
                  <c:v>-70.023503740906747</c:v>
                </c:pt>
                <c:pt idx="108">
                  <c:v>-69.350247570976705</c:v>
                </c:pt>
                <c:pt idx="109">
                  <c:v>-68.672793586558342</c:v>
                </c:pt>
                <c:pt idx="110">
                  <c:v>-67.990936127628942</c:v>
                </c:pt>
                <c:pt idx="111">
                  <c:v>-67.304469100664434</c:v>
                </c:pt>
                <c:pt idx="112">
                  <c:v>-66.613185957655929</c:v>
                </c:pt>
                <c:pt idx="113">
                  <c:v>-65.916879688549443</c:v>
                </c:pt>
                <c:pt idx="114">
                  <c:v>-65.21534282787708</c:v>
                </c:pt>
                <c:pt idx="115">
                  <c:v>-64.508367476409262</c:v>
                </c:pt>
                <c:pt idx="116">
                  <c:v>-63.795745338718902</c:v>
                </c:pt>
                <c:pt idx="117">
                  <c:v>-63.077267777608625</c:v>
                </c:pt>
                <c:pt idx="118">
                  <c:v>-62.352725886413772</c:v>
                </c:pt>
                <c:pt idx="119">
                  <c:v>-61.621910580252461</c:v>
                </c:pt>
                <c:pt idx="120">
                  <c:v>-60.884612707352176</c:v>
                </c:pt>
                <c:pt idx="121">
                  <c:v>-60.140623181636947</c:v>
                </c:pt>
                <c:pt idx="122">
                  <c:v>-59.389733137810367</c:v>
                </c:pt>
                <c:pt idx="123">
                  <c:v>-58.631734110216996</c:v>
                </c:pt>
                <c:pt idx="124">
                  <c:v>-57.86641823680462</c:v>
                </c:pt>
                <c:pt idx="125">
                  <c:v>-57.09357848954371</c:v>
                </c:pt>
                <c:pt idx="126">
                  <c:v>-56.313008932684987</c:v>
                </c:pt>
                <c:pt idx="127">
                  <c:v>-55.524505010249449</c:v>
                </c:pt>
                <c:pt idx="128">
                  <c:v>-54.727863864147388</c:v>
                </c:pt>
                <c:pt idx="129">
                  <c:v>-53.922884684308528</c:v>
                </c:pt>
                <c:pt idx="130">
                  <c:v>-53.109369092176252</c:v>
                </c:pt>
                <c:pt idx="131">
                  <c:v>-52.2871215588684</c:v>
                </c:pt>
                <c:pt idx="132">
                  <c:v>-51.455949859235574</c:v>
                </c:pt>
                <c:pt idx="133">
                  <c:v>-50.615665562951605</c:v>
                </c:pt>
                <c:pt idx="134">
                  <c:v>-49.766084563645563</c:v>
                </c:pt>
                <c:pt idx="135">
                  <c:v>-48.907027646930629</c:v>
                </c:pt>
                <c:pt idx="136">
                  <c:v>-48.038321097994611</c:v>
                </c:pt>
                <c:pt idx="137">
                  <c:v>-47.159797349192267</c:v>
                </c:pt>
                <c:pt idx="138">
                  <c:v>-46.271295667812829</c:v>
                </c:pt>
                <c:pt idx="139">
                  <c:v>-45.372662883888161</c:v>
                </c:pt>
                <c:pt idx="140">
                  <c:v>-44.463754157552714</c:v>
                </c:pt>
                <c:pt idx="141">
                  <c:v>-43.544433785066474</c:v>
                </c:pt>
                <c:pt idx="142">
                  <c:v>-42.614576042161097</c:v>
                </c:pt>
                <c:pt idx="143">
                  <c:v>-41.674066062870615</c:v>
                </c:pt>
                <c:pt idx="144">
                  <c:v>-40.722800751457854</c:v>
                </c:pt>
                <c:pt idx="145">
                  <c:v>-39.760689724448433</c:v>
                </c:pt>
                <c:pt idx="146">
                  <c:v>-38.787656279139348</c:v>
                </c:pt>
                <c:pt idx="147">
                  <c:v>-37.803638384257589</c:v>
                </c:pt>
                <c:pt idx="148">
                  <c:v>-36.808589687717102</c:v>
                </c:pt>
                <c:pt idx="149">
                  <c:v>-35.802480535660493</c:v>
                </c:pt>
                <c:pt idx="150">
                  <c:v>-34.785298996187692</c:v>
                </c:pt>
                <c:pt idx="151">
                  <c:v>-33.757051880375521</c:v>
                </c:pt>
                <c:pt idx="152">
                  <c:v>-32.717765752394257</c:v>
                </c:pt>
                <c:pt idx="153">
                  <c:v>-31.667487919741522</c:v>
                </c:pt>
                <c:pt idx="154">
                  <c:v>-30.606287393860786</c:v>
                </c:pt>
                <c:pt idx="155">
                  <c:v>-29.534255810706785</c:v>
                </c:pt>
                <c:pt idx="156">
                  <c:v>-28.451508300184653</c:v>
                </c:pt>
                <c:pt idx="157">
                  <c:v>-27.358184292847202</c:v>
                </c:pt>
                <c:pt idx="158">
                  <c:v>-26.254448251805723</c:v>
                </c:pt>
                <c:pt idx="159">
                  <c:v>-25.14049031751777</c:v>
                </c:pt>
                <c:pt idx="160">
                  <c:v>-24.016526852987489</c:v>
                </c:pt>
                <c:pt idx="161">
                  <c:v>-22.882800876966307</c:v>
                </c:pt>
                <c:pt idx="162">
                  <c:v>-21.739582373001991</c:v>
                </c:pt>
                <c:pt idx="163">
                  <c:v>-20.587168462661108</c:v>
                </c:pt>
                <c:pt idx="164">
                  <c:v>-19.425883431971748</c:v>
                </c:pt>
                <c:pt idx="165">
                  <c:v>-18.256078601092888</c:v>
                </c:pt>
                <c:pt idx="166">
                  <c:v>-17.078132028435672</c:v>
                </c:pt>
                <c:pt idx="167">
                  <c:v>-15.892448041921787</c:v>
                </c:pt>
                <c:pt idx="168">
                  <c:v>-14.699456591774208</c:v>
                </c:pt>
                <c:pt idx="169">
                  <c:v>-13.499612421159807</c:v>
                </c:pt>
                <c:pt idx="170">
                  <c:v>-12.293394053136455</c:v>
                </c:pt>
                <c:pt idx="171">
                  <c:v>-11.081302594650388</c:v>
                </c:pt>
                <c:pt idx="172">
                  <c:v>-9.8638603607619402</c:v>
                </c:pt>
                <c:pt idx="173">
                  <c:v>-8.641609324784552</c:v>
                </c:pt>
                <c:pt idx="174">
                  <c:v>-7.4151094025643536</c:v>
                </c:pt>
                <c:pt idx="175">
                  <c:v>-6.1849365816495974</c:v>
                </c:pt>
                <c:pt idx="176">
                  <c:v>-4.9516809085330387</c:v>
                </c:pt>
                <c:pt idx="177">
                  <c:v>-3.7159443494472151</c:v>
                </c:pt>
                <c:pt idx="178">
                  <c:v>-2.4783385422886233</c:v>
                </c:pt>
                <c:pt idx="179">
                  <c:v>-1.2394824590905875</c:v>
                </c:pt>
                <c:pt idx="180">
                  <c:v>-1.2395870151954635E-3</c:v>
                </c:pt>
              </c:numCache>
            </c:numRef>
          </c:xVal>
          <c:yVal>
            <c:numRef>
              <c:f>TraySol!$M$10:$M$190</c:f>
              <c:numCache>
                <c:formatCode>0.00</c:formatCode>
                <c:ptCount val="181"/>
                <c:pt idx="0">
                  <c:v>-61.274999986470874</c:v>
                </c:pt>
                <c:pt idx="1">
                  <c:v>-61.261474147957614</c:v>
                </c:pt>
                <c:pt idx="2">
                  <c:v>-61.220935595326267</c:v>
                </c:pt>
                <c:pt idx="3">
                  <c:v>-61.153500805291969</c:v>
                </c:pt>
                <c:pt idx="4">
                  <c:v>-61.059362076748585</c:v>
                </c:pt>
                <c:pt idx="5">
                  <c:v>-60.938784896351507</c:v>
                </c:pt>
                <c:pt idx="6">
                  <c:v>-60.792104351070151</c:v>
                </c:pt>
                <c:pt idx="7">
                  <c:v>-60.61972071266527</c:v>
                </c:pt>
                <c:pt idx="8">
                  <c:v>-60.422094326395751</c:v>
                </c:pt>
                <c:pt idx="9">
                  <c:v>-60.199739950246226</c:v>
                </c:pt>
                <c:pt idx="10">
                  <c:v>-59.953220697807751</c:v>
                </c:pt>
                <c:pt idx="11">
                  <c:v>-59.683141737891162</c:v>
                </c:pt>
                <c:pt idx="12">
                  <c:v>-59.390143897703723</c:v>
                </c:pt>
                <c:pt idx="13">
                  <c:v>-59.074897304998046</c:v>
                </c:pt>
                <c:pt idx="14">
                  <c:v>-58.738095189227835</c:v>
                </c:pt>
                <c:pt idx="15">
                  <c:v>-58.380447943724448</c:v>
                </c:pt>
                <c:pt idx="16">
                  <c:v>-58.002677531501092</c:v>
                </c:pt>
                <c:pt idx="17">
                  <c:v>-57.605512297635528</c:v>
                </c:pt>
                <c:pt idx="18">
                  <c:v>-57.189682232236578</c:v>
                </c:pt>
                <c:pt idx="19">
                  <c:v>-56.755914710494608</c:v>
                </c:pt>
                <c:pt idx="20">
                  <c:v>-56.304930720772063</c:v>
                </c:pt>
                <c:pt idx="21">
                  <c:v>-55.837441578408715</c:v>
                </c:pt>
                <c:pt idx="22">
                  <c:v>-55.354146112018128</c:v>
                </c:pt>
                <c:pt idx="23">
                  <c:v>-54.855728300512396</c:v>
                </c:pt>
                <c:pt idx="24">
                  <c:v>-54.342855332767385</c:v>
                </c:pt>
                <c:pt idx="25">
                  <c:v>-53.816176057520721</c:v>
                </c:pt>
                <c:pt idx="26">
                  <c:v>-53.27631978851133</c:v>
                </c:pt>
                <c:pt idx="27">
                  <c:v>-52.723895428750353</c:v>
                </c:pt>
                <c:pt idx="28">
                  <c:v>-52.159490877875413</c:v>
                </c:pt>
                <c:pt idx="29">
                  <c:v>-51.583672687522409</c:v>
                </c:pt>
                <c:pt idx="30">
                  <c:v>-50.996985931317397</c:v>
                </c:pt>
                <c:pt idx="31">
                  <c:v>-50.399954258233436</c:v>
                </c:pt>
                <c:pt idx="32">
                  <c:v>-49.793080100505563</c:v>
                </c:pt>
                <c:pt idx="33">
                  <c:v>-49.176845009904014</c:v>
                </c:pt>
                <c:pt idx="34">
                  <c:v>-48.551710098822554</c:v>
                </c:pt>
                <c:pt idx="35">
                  <c:v>-47.918116565255843</c:v>
                </c:pt>
                <c:pt idx="36">
                  <c:v>-47.276486283257753</c:v>
                </c:pt>
                <c:pt idx="37">
                  <c:v>-46.627222442844271</c:v>
                </c:pt>
                <c:pt idx="38">
                  <c:v>-45.970710225504092</c:v>
                </c:pt>
                <c:pt idx="39">
                  <c:v>-45.307317503492925</c:v>
                </c:pt>
                <c:pt idx="40">
                  <c:v>-44.637395552903627</c:v>
                </c:pt>
                <c:pt idx="41">
                  <c:v>-43.961279772131718</c:v>
                </c:pt>
                <c:pt idx="42">
                  <c:v>-43.27929039879487</c:v>
                </c:pt>
                <c:pt idx="43">
                  <c:v>-42.591733219430523</c:v>
                </c:pt>
                <c:pt idx="44">
                  <c:v>-41.898900267397408</c:v>
                </c:pt>
                <c:pt idx="45">
                  <c:v>-41.201070505360718</c:v>
                </c:pt>
                <c:pt idx="46">
                  <c:v>-40.498510489557447</c:v>
                </c:pt>
                <c:pt idx="47">
                  <c:v>-39.791475013737283</c:v>
                </c:pt>
                <c:pt idx="48">
                  <c:v>-39.080207731263044</c:v>
                </c:pt>
                <c:pt idx="49">
                  <c:v>-38.364941754350639</c:v>
                </c:pt>
                <c:pt idx="50">
                  <c:v>-37.645900229840876</c:v>
                </c:pt>
                <c:pt idx="51">
                  <c:v>-36.923296891235665</c:v>
                </c:pt>
                <c:pt idx="52">
                  <c:v>-36.197336587010795</c:v>
                </c:pt>
                <c:pt idx="53">
                  <c:v>-35.46821578544052</c:v>
                </c:pt>
                <c:pt idx="54">
                  <c:v>-34.736123056351275</c:v>
                </c:pt>
                <c:pt idx="55">
                  <c:v>-34.00123953036028</c:v>
                </c:pt>
                <c:pt idx="56">
                  <c:v>-33.263739336264393</c:v>
                </c:pt>
                <c:pt idx="57">
                  <c:v>-32.523790017325098</c:v>
                </c:pt>
                <c:pt idx="58">
                  <c:v>-31.78155292725269</c:v>
                </c:pt>
                <c:pt idx="59">
                  <c:v>-31.037183606732114</c:v>
                </c:pt>
                <c:pt idx="60">
                  <c:v>-30.290832141356347</c:v>
                </c:pt>
                <c:pt idx="61">
                  <c:v>-29.542643501843074</c:v>
                </c:pt>
                <c:pt idx="62">
                  <c:v>-28.79275786741097</c:v>
                </c:pt>
                <c:pt idx="63">
                  <c:v>-28.041310933184079</c:v>
                </c:pt>
                <c:pt idx="64">
                  <c:v>-27.288434202477802</c:v>
                </c:pt>
                <c:pt idx="65">
                  <c:v>-26.534255264800805</c:v>
                </c:pt>
                <c:pt idx="66">
                  <c:v>-25.778898060383739</c:v>
                </c:pt>
                <c:pt idx="67">
                  <c:v>-25.022483132019289</c:v>
                </c:pt>
                <c:pt idx="68">
                  <c:v>-24.26512786497058</c:v>
                </c:pt>
                <c:pt idx="69">
                  <c:v>-23.506946715674744</c:v>
                </c:pt>
                <c:pt idx="70">
                  <c:v>-22.748051429939323</c:v>
                </c:pt>
                <c:pt idx="71">
                  <c:v>-21.988551251298119</c:v>
                </c:pt>
                <c:pt idx="72">
                  <c:v>-21.228553120163355</c:v>
                </c:pt>
                <c:pt idx="73">
                  <c:v>-20.468161864381074</c:v>
                </c:pt>
                <c:pt idx="74">
                  <c:v>-19.707480381767397</c:v>
                </c:pt>
                <c:pt idx="75">
                  <c:v>-18.946609815174938</c:v>
                </c:pt>
                <c:pt idx="76">
                  <c:v>-18.185649720611266</c:v>
                </c:pt>
                <c:pt idx="77">
                  <c:v>-17.424698228904589</c:v>
                </c:pt>
                <c:pt idx="78">
                  <c:v>-16.663852201386263</c:v>
                </c:pt>
                <c:pt idx="79">
                  <c:v>-15.903207380035624</c:v>
                </c:pt>
                <c:pt idx="80">
                  <c:v>-15.142858532509067</c:v>
                </c:pt>
                <c:pt idx="81">
                  <c:v>-14.38289959245283</c:v>
                </c:pt>
                <c:pt idx="82">
                  <c:v>-13.623423795478274</c:v>
                </c:pt>
                <c:pt idx="83">
                  <c:v>-12.864523811157554</c:v>
                </c:pt>
                <c:pt idx="84">
                  <c:v>-12.106291871378801</c:v>
                </c:pt>
                <c:pt idx="85">
                  <c:v>-11.348819895381354</c:v>
                </c:pt>
                <c:pt idx="86">
                  <c:v>-10.592199611774291</c:v>
                </c:pt>
                <c:pt idx="87">
                  <c:v>-9.8365226778248882</c:v>
                </c:pt>
                <c:pt idx="88">
                  <c:v>-9.0818807962871659</c:v>
                </c:pt>
                <c:pt idx="89">
                  <c:v>-8.3283658300265415</c:v>
                </c:pt>
                <c:pt idx="90">
                  <c:v>-7.5760699146809429</c:v>
                </c:pt>
                <c:pt idx="91">
                  <c:v>-6.8250855695852266</c:v>
                </c:pt>
                <c:pt idx="92">
                  <c:v>-6.0755058071720072</c:v>
                </c:pt>
                <c:pt idx="93">
                  <c:v>-5.3274242410489023</c:v>
                </c:pt>
                <c:pt idx="94">
                  <c:v>-4.5809351929388953</c:v>
                </c:pt>
                <c:pt idx="95">
                  <c:v>-3.8361337986585511</c:v>
                </c:pt>
                <c:pt idx="96">
                  <c:v>-3.0931161132957499</c:v>
                </c:pt>
                <c:pt idx="97">
                  <c:v>-2.351979215736236</c:v>
                </c:pt>
                <c:pt idx="98">
                  <c:v>-1.6128213126762461</c:v>
                </c:pt>
                <c:pt idx="99">
                  <c:v>-0.8757418422456027</c:v>
                </c:pt>
                <c:pt idx="100">
                  <c:v>-0.14084157735280201</c:v>
                </c:pt>
                <c:pt idx="101">
                  <c:v>0.59177727114867196</c:v>
                </c:pt>
                <c:pt idx="102">
                  <c:v>1.3220109513879521</c:v>
                </c:pt>
                <c:pt idx="103">
                  <c:v>2.0497540674261927</c:v>
                </c:pt>
                <c:pt idx="104">
                  <c:v>2.7748994761710435</c:v>
                </c:pt>
                <c:pt idx="105">
                  <c:v>3.4973381842137456</c:v>
                </c:pt>
                <c:pt idx="106">
                  <c:v>4.2169592445628439</c:v>
                </c:pt>
                <c:pt idx="107">
                  <c:v>4.9336496532648511</c:v>
                </c:pt>
                <c:pt idx="108">
                  <c:v>5.64729424592025</c:v>
                </c:pt>
                <c:pt idx="109">
                  <c:v>6.3577755941218044</c:v>
                </c:pt>
                <c:pt idx="110">
                  <c:v>7.064973901862615</c:v>
                </c:pt>
                <c:pt idx="111">
                  <c:v>7.768766901982417</c:v>
                </c:pt>
                <c:pt idx="112">
                  <c:v>8.4690297527441203</c:v>
                </c:pt>
                <c:pt idx="113">
                  <c:v>9.1656349346565662</c:v>
                </c:pt>
                <c:pt idx="114">
                  <c:v>9.858452147686279</c:v>
                </c:pt>
                <c:pt idx="115">
                  <c:v>10.547348209028954</c:v>
                </c:pt>
                <c:pt idx="116">
                  <c:v>11.232186951641495</c:v>
                </c:pt>
                <c:pt idx="117">
                  <c:v>11.912829123767835</c:v>
                </c:pt>
                <c:pt idx="118">
                  <c:v>12.589132289726095</c:v>
                </c:pt>
                <c:pt idx="119">
                  <c:v>13.260950732261193</c:v>
                </c:pt>
                <c:pt idx="120">
                  <c:v>13.928135356806465</c:v>
                </c:pt>
                <c:pt idx="121">
                  <c:v>14.590533598038959</c:v>
                </c:pt>
                <c:pt idx="122">
                  <c:v>15.247989329157519</c:v>
                </c:pt>
                <c:pt idx="123">
                  <c:v>15.90034277435862</c:v>
                </c:pt>
                <c:pt idx="124">
                  <c:v>16.547430425034705</c:v>
                </c:pt>
                <c:pt idx="125">
                  <c:v>17.189084960270492</c:v>
                </c:pt>
                <c:pt idx="126">
                  <c:v>17.82513517226694</c:v>
                </c:pt>
                <c:pt idx="127">
                  <c:v>18.455405897378313</c:v>
                </c:pt>
                <c:pt idx="128">
                  <c:v>19.079717953505593</c:v>
                </c:pt>
                <c:pt idx="129">
                  <c:v>19.697888084649875</c:v>
                </c:pt>
                <c:pt idx="130">
                  <c:v>20.30972891348938</c:v>
                </c:pt>
                <c:pt idx="131">
                  <c:v>20.915048902906662</c:v>
                </c:pt>
                <c:pt idx="132">
                  <c:v>21.513652327454764</c:v>
                </c:pt>
                <c:pt idx="133">
                  <c:v>22.105339255812964</c:v>
                </c:pt>
                <c:pt idx="134">
                  <c:v>22.689905545344757</c:v>
                </c:pt>
                <c:pt idx="135">
                  <c:v>23.267142849929328</c:v>
                </c:pt>
                <c:pt idx="136">
                  <c:v>23.836838642295533</c:v>
                </c:pt>
                <c:pt idx="137">
                  <c:v>24.398776252138916</c:v>
                </c:pt>
                <c:pt idx="138">
                  <c:v>24.952734921350824</c:v>
                </c:pt>
                <c:pt idx="139">
                  <c:v>25.498489877728744</c:v>
                </c:pt>
                <c:pt idx="140">
                  <c:v>26.035812428570026</c:v>
                </c:pt>
                <c:pt idx="141">
                  <c:v>26.564470075573482</c:v>
                </c:pt>
                <c:pt idx="142">
                  <c:v>27.084226652484226</c:v>
                </c:pt>
                <c:pt idx="143">
                  <c:v>27.594842486914033</c:v>
                </c:pt>
                <c:pt idx="144">
                  <c:v>28.096074587750593</c:v>
                </c:pt>
                <c:pt idx="145">
                  <c:v>28.587676859532259</c:v>
                </c:pt>
                <c:pt idx="146">
                  <c:v>29.069400345107134</c:v>
                </c:pt>
                <c:pt idx="147">
                  <c:v>29.540993497816352</c:v>
                </c:pt>
                <c:pt idx="148">
                  <c:v>30.002202484336692</c:v>
                </c:pt>
                <c:pt idx="149">
                  <c:v>30.452771519187046</c:v>
                </c:pt>
                <c:pt idx="150">
                  <c:v>30.892443231743741</c:v>
                </c:pt>
                <c:pt idx="151">
                  <c:v>31.320959066420798</c:v>
                </c:pt>
                <c:pt idx="152">
                  <c:v>31.738059716449847</c:v>
                </c:pt>
                <c:pt idx="153">
                  <c:v>32.143485591442612</c:v>
                </c:pt>
                <c:pt idx="154">
                  <c:v>32.536977318633276</c:v>
                </c:pt>
                <c:pt idx="155">
                  <c:v>32.918276277381409</c:v>
                </c:pt>
                <c:pt idx="156">
                  <c:v>33.287125166168614</c:v>
                </c:pt>
                <c:pt idx="157">
                  <c:v>33.643268600945341</c:v>
                </c:pt>
                <c:pt idx="158">
                  <c:v>33.986453743282141</c:v>
                </c:pt>
                <c:pt idx="159">
                  <c:v>34.316430956355234</c:v>
                </c:pt>
                <c:pt idx="160">
                  <c:v>34.632954486354095</c:v>
                </c:pt>
                <c:pt idx="161">
                  <c:v>34.9357831664462</c:v>
                </c:pt>
                <c:pt idx="162">
                  <c:v>35.22468113997602</c:v>
                </c:pt>
                <c:pt idx="163">
                  <c:v>35.499418599121427</c:v>
                </c:pt>
                <c:pt idx="164">
                  <c:v>35.759772534788098</c:v>
                </c:pt>
                <c:pt idx="165">
                  <c:v>36.005527493102079</c:v>
                </c:pt>
                <c:pt idx="166">
                  <c:v>36.236476333470939</c:v>
                </c:pt>
                <c:pt idx="167">
                  <c:v>36.4524209828365</c:v>
                </c:pt>
                <c:pt idx="168">
                  <c:v>36.653173180445698</c:v>
                </c:pt>
                <c:pt idx="169">
                  <c:v>36.838555207232297</c:v>
                </c:pt>
                <c:pt idx="170">
                  <c:v>37.008400593739218</c:v>
                </c:pt>
                <c:pt idx="171">
                  <c:v>37.162554800427365</c:v>
                </c:pt>
                <c:pt idx="172">
                  <c:v>37.300875864220345</c:v>
                </c:pt>
                <c:pt idx="173">
                  <c:v>37.42323500522938</c:v>
                </c:pt>
                <c:pt idx="174">
                  <c:v>37.529517187793694</c:v>
                </c:pt>
                <c:pt idx="175">
                  <c:v>37.619621630258969</c:v>
                </c:pt>
                <c:pt idx="176">
                  <c:v>37.693462258300293</c:v>
                </c:pt>
                <c:pt idx="177">
                  <c:v>37.750968097071734</c:v>
                </c:pt>
                <c:pt idx="178">
                  <c:v>37.792083598026721</c:v>
                </c:pt>
                <c:pt idx="179">
                  <c:v>37.816768896893876</c:v>
                </c:pt>
                <c:pt idx="180">
                  <c:v>37.82499999176823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A5EC-4788-B271-5C1CE1E85748}"/>
            </c:ext>
          </c:extLst>
        </c:ser>
        <c:ser>
          <c:idx val="4"/>
          <c:order val="4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TraySol!$Q$10:$Q$190</c:f>
              <c:numCache>
                <c:formatCode>0.00</c:formatCode>
                <c:ptCount val="181"/>
                <c:pt idx="0">
                  <c:v>-179.99686218821742</c:v>
                </c:pt>
                <c:pt idx="1">
                  <c:v>-176.86450707773403</c:v>
                </c:pt>
                <c:pt idx="2">
                  <c:v>-173.74285215178844</c:v>
                </c:pt>
                <c:pt idx="3">
                  <c:v>-170.64847096291882</c:v>
                </c:pt>
                <c:pt idx="4">
                  <c:v>-167.59402346969077</c:v>
                </c:pt>
                <c:pt idx="5">
                  <c:v>-164.59107402406201</c:v>
                </c:pt>
                <c:pt idx="6">
                  <c:v>-161.64984348135388</c:v>
                </c:pt>
                <c:pt idx="7">
                  <c:v>-158.77904306622582</c:v>
                </c:pt>
                <c:pt idx="8">
                  <c:v>-155.98579123364038</c:v>
                </c:pt>
                <c:pt idx="9">
                  <c:v>-153.27560732148834</c:v>
                </c:pt>
                <c:pt idx="10">
                  <c:v>-150.65247035927621</c:v>
                </c:pt>
                <c:pt idx="11">
                  <c:v>-148.1189283117387</c:v>
                </c:pt>
                <c:pt idx="12">
                  <c:v>-145.67624216222393</c:v>
                </c:pt>
                <c:pt idx="13">
                  <c:v>-143.32455012607085</c:v>
                </c:pt>
                <c:pt idx="14">
                  <c:v>-141.06303933853658</c:v>
                </c:pt>
                <c:pt idx="15">
                  <c:v>-138.89011500559741</c:v>
                </c:pt>
                <c:pt idx="16">
                  <c:v>-136.80355976533534</c:v>
                </c:pt>
                <c:pt idx="17">
                  <c:v>-134.80067855355327</c:v>
                </c:pt>
                <c:pt idx="18">
                  <c:v>-132.87842641271089</c:v>
                </c:pt>
                <c:pt idx="19">
                  <c:v>-131.03351835659254</c:v>
                </c:pt>
                <c:pt idx="20">
                  <c:v>-129.26252161299379</c:v>
                </c:pt>
                <c:pt idx="21">
                  <c:v>-127.56193136898094</c:v>
                </c:pt>
                <c:pt idx="22">
                  <c:v>-125.92823161483791</c:v>
                </c:pt>
                <c:pt idx="23">
                  <c:v>-124.35794290371732</c:v>
                </c:pt>
                <c:pt idx="24">
                  <c:v>-122.84765888696609</c:v>
                </c:pt>
                <c:pt idx="25">
                  <c:v>-121.39407341061546</c:v>
                </c:pt>
                <c:pt idx="26">
                  <c:v>-119.99399981363393</c:v>
                </c:pt>
                <c:pt idx="27">
                  <c:v>-118.6443838878016</c:v>
                </c:pt>
                <c:pt idx="28">
                  <c:v>-117.34231176639956</c:v>
                </c:pt>
                <c:pt idx="29">
                  <c:v>-116.08501381995345</c:v>
                </c:pt>
                <c:pt idx="30">
                  <c:v>-114.86986546135728</c:v>
                </c:pt>
                <c:pt idx="31">
                  <c:v>-113.69438560475903</c:v>
                </c:pt>
                <c:pt idx="32">
                  <c:v>-112.55623338450086</c:v>
                </c:pt>
                <c:pt idx="33">
                  <c:v>-111.45320362213174</c:v>
                </c:pt>
                <c:pt idx="34">
                  <c:v>-110.38322142986695</c:v>
                </c:pt>
                <c:pt idx="35">
                  <c:v>-109.34433625604082</c:v>
                </c:pt>
                <c:pt idx="36">
                  <c:v>-108.33471561004707</c:v>
                </c:pt>
                <c:pt idx="37">
                  <c:v>-107.35263864890442</c:v>
                </c:pt>
                <c:pt idx="38">
                  <c:v>-106.39648976296724</c:v>
                </c:pt>
                <c:pt idx="39">
                  <c:v>-105.46475226264212</c:v>
                </c:pt>
                <c:pt idx="40">
                  <c:v>-104.55600223970887</c:v>
                </c:pt>
                <c:pt idx="41">
                  <c:v>-103.66890265463144</c:v>
                </c:pt>
                <c:pt idx="42">
                  <c:v>-102.80219768393988</c:v>
                </c:pt>
                <c:pt idx="43">
                  <c:v>-101.95470734841398</c:v>
                </c:pt>
                <c:pt idx="44">
                  <c:v>-101.12532243261462</c:v>
                </c:pt>
                <c:pt idx="45">
                  <c:v>-100.31299969864267</c:v>
                </c:pt>
                <c:pt idx="46">
                  <c:v>-99.516757391326294</c:v>
                </c:pt>
                <c:pt idx="47">
                  <c:v>-98.735671027928873</c:v>
                </c:pt>
                <c:pt idx="48">
                  <c:v>-97.968869462573707</c:v>
                </c:pt>
                <c:pt idx="49">
                  <c:v>-97.215531213637846</c:v>
                </c:pt>
                <c:pt idx="50">
                  <c:v>-96.47488104114764</c:v>
                </c:pt>
                <c:pt idx="51">
                  <c:v>-95.746186760540212</c:v>
                </c:pt>
                <c:pt idx="52">
                  <c:v>-95.028756278905846</c:v>
                </c:pt>
                <c:pt idx="53">
                  <c:v>-94.32193483988209</c:v>
                </c:pt>
                <c:pt idx="54">
                  <c:v>-93.625102463650578</c:v>
                </c:pt>
                <c:pt idx="55">
                  <c:v>-92.937671568927385</c:v>
                </c:pt>
                <c:pt idx="56">
                  <c:v>-92.259084764381299</c:v>
                </c:pt>
                <c:pt idx="57">
                  <c:v>-91.588812797531816</c:v>
                </c:pt>
                <c:pt idx="58">
                  <c:v>-90.926352649829269</c:v>
                </c:pt>
                <c:pt idx="59">
                  <c:v>-90.271225767292492</c:v>
                </c:pt>
                <c:pt idx="60">
                  <c:v>-89.622976416748969</c:v>
                </c:pt>
                <c:pt idx="61">
                  <c:v>-88.981170158382341</c:v>
                </c:pt>
                <c:pt idx="62">
                  <c:v>-88.345392425931863</c:v>
                </c:pt>
                <c:pt idx="63">
                  <c:v>-87.715247206502724</c:v>
                </c:pt>
                <c:pt idx="64">
                  <c:v>-87.090355812529666</c:v>
                </c:pt>
                <c:pt idx="65">
                  <c:v>-86.470355738989568</c:v>
                </c:pt>
                <c:pt idx="66">
                  <c:v>-85.854899599479353</c:v>
                </c:pt>
                <c:pt idx="67">
                  <c:v>-85.243654135261863</c:v>
                </c:pt>
                <c:pt idx="68">
                  <c:v>-84.636299291838085</c:v>
                </c:pt>
                <c:pt idx="69">
                  <c:v>-84.032527358027437</c:v>
                </c:pt>
                <c:pt idx="70">
                  <c:v>-83.432042162932007</c:v>
                </c:pt>
                <c:pt idx="71">
                  <c:v>-82.834558326524387</c:v>
                </c:pt>
                <c:pt idx="72">
                  <c:v>-82.239800559938104</c:v>
                </c:pt>
                <c:pt idx="73">
                  <c:v>-81.647503011850915</c:v>
                </c:pt>
                <c:pt idx="74">
                  <c:v>-81.057408657640792</c:v>
                </c:pt>
                <c:pt idx="75">
                  <c:v>-80.469268728260758</c:v>
                </c:pt>
                <c:pt idx="76">
                  <c:v>-79.882842176024226</c:v>
                </c:pt>
                <c:pt idx="77">
                  <c:v>-79.297895174721162</c:v>
                </c:pt>
                <c:pt idx="78">
                  <c:v>-78.714200651692693</c:v>
                </c:pt>
                <c:pt idx="79">
                  <c:v>-78.131537849686993</c:v>
                </c:pt>
                <c:pt idx="80">
                  <c:v>-77.549691916496897</c:v>
                </c:pt>
                <c:pt idx="81">
                  <c:v>-76.968453520544116</c:v>
                </c:pt>
                <c:pt idx="82">
                  <c:v>-76.387618490728045</c:v>
                </c:pt>
                <c:pt idx="83">
                  <c:v>-75.806987478996916</c:v>
                </c:pt>
                <c:pt idx="84">
                  <c:v>-75.226365644229773</c:v>
                </c:pt>
                <c:pt idx="85">
                  <c:v>-74.645562356138072</c:v>
                </c:pt>
                <c:pt idx="86">
                  <c:v>-74.064390918007234</c:v>
                </c:pt>
                <c:pt idx="87">
                  <c:v>-73.482668307202459</c:v>
                </c:pt>
                <c:pt idx="88">
                  <c:v>-72.900214932459207</c:v>
                </c:pt>
                <c:pt idx="89">
                  <c:v>-72.316854407067865</c:v>
                </c:pt>
                <c:pt idx="90">
                  <c:v>-71.732413337146653</c:v>
                </c:pt>
                <c:pt idx="91">
                  <c:v>-71.146721124273284</c:v>
                </c:pt>
                <c:pt idx="92">
                  <c:v>-70.559609781819873</c:v>
                </c:pt>
                <c:pt idx="93">
                  <c:v>-69.970913764402567</c:v>
                </c:pt>
                <c:pt idx="94">
                  <c:v>-69.38046980992209</c:v>
                </c:pt>
                <c:pt idx="95">
                  <c:v>-68.788116793730438</c:v>
                </c:pt>
                <c:pt idx="96">
                  <c:v>-68.193695594516214</c:v>
                </c:pt>
                <c:pt idx="97">
                  <c:v>-67.597048971553235</c:v>
                </c:pt>
                <c:pt idx="98">
                  <c:v>-66.998021453007624</c:v>
                </c:pt>
                <c:pt idx="99">
                  <c:v>-66.396459235045896</c:v>
                </c:pt>
                <c:pt idx="100">
                  <c:v>-65.792210091530677</c:v>
                </c:pt>
                <c:pt idx="101">
                  <c:v>-65.185123294133774</c:v>
                </c:pt>
                <c:pt idx="102">
                  <c:v>-64.575049542735314</c:v>
                </c:pt>
                <c:pt idx="103">
                  <c:v>-63.961840906016711</c:v>
                </c:pt>
                <c:pt idx="104">
                  <c:v>-63.345350772189569</c:v>
                </c:pt>
                <c:pt idx="105">
                  <c:v>-62.725433809837817</c:v>
                </c:pt>
                <c:pt idx="106">
                  <c:v>-62.101945938881371</c:v>
                </c:pt>
                <c:pt idx="107">
                  <c:v>-61.474744311699702</c:v>
                </c:pt>
                <c:pt idx="108">
                  <c:v>-60.843687304481833</c:v>
                </c:pt>
                <c:pt idx="109">
                  <c:v>-60.208634518895373</c:v>
                </c:pt>
                <c:pt idx="110">
                  <c:v>-59.569446794190583</c:v>
                </c:pt>
                <c:pt idx="111">
                  <c:v>-58.925986229878234</c:v>
                </c:pt>
                <c:pt idx="112">
                  <c:v>-58.278116219139051</c:v>
                </c:pt>
                <c:pt idx="113">
                  <c:v>-57.625701493139601</c:v>
                </c:pt>
                <c:pt idx="114">
                  <c:v>-56.968608176445123</c:v>
                </c:pt>
                <c:pt idx="115">
                  <c:v>-56.306703853730937</c:v>
                </c:pt>
                <c:pt idx="116">
                  <c:v>-55.639857648003279</c:v>
                </c:pt>
                <c:pt idx="117">
                  <c:v>-54.967940310547071</c:v>
                </c:pt>
                <c:pt idx="118">
                  <c:v>-54.290824322819688</c:v>
                </c:pt>
                <c:pt idx="119">
                  <c:v>-53.608384010508821</c:v>
                </c:pt>
                <c:pt idx="120">
                  <c:v>-52.92049566996748</c:v>
                </c:pt>
                <c:pt idx="121">
                  <c:v>-52.227037707229478</c:v>
                </c:pt>
                <c:pt idx="122">
                  <c:v>-51.527890789793538</c:v>
                </c:pt>
                <c:pt idx="123">
                  <c:v>-50.822938011345904</c:v>
                </c:pt>
                <c:pt idx="124">
                  <c:v>-50.112065069565197</c:v>
                </c:pt>
                <c:pt idx="125">
                  <c:v>-49.395160457122799</c:v>
                </c:pt>
                <c:pt idx="126">
                  <c:v>-48.672115665955133</c:v>
                </c:pt>
                <c:pt idx="127">
                  <c:v>-47.942825404839517</c:v>
                </c:pt>
                <c:pt idx="128">
                  <c:v>-47.207187830255577</c:v>
                </c:pt>
                <c:pt idx="129">
                  <c:v>-46.465104790454376</c:v>
                </c:pt>
                <c:pt idx="130">
                  <c:v>-45.716482082593124</c:v>
                </c:pt>
                <c:pt idx="131">
                  <c:v>-44.961229722717434</c:v>
                </c:pt>
                <c:pt idx="132">
                  <c:v>-44.199262228292064</c:v>
                </c:pt>
                <c:pt idx="133">
                  <c:v>-43.430498912889846</c:v>
                </c:pt>
                <c:pt idx="134">
                  <c:v>-42.654864192548267</c:v>
                </c:pt>
                <c:pt idx="135">
                  <c:v>-41.872287903197325</c:v>
                </c:pt>
                <c:pt idx="136">
                  <c:v>-41.08270562844271</c:v>
                </c:pt>
                <c:pt idx="137">
                  <c:v>-40.286059036866874</c:v>
                </c:pt>
                <c:pt idx="138">
                  <c:v>-39.482296227875871</c:v>
                </c:pt>
                <c:pt idx="139">
                  <c:v>-38.671372084980504</c:v>
                </c:pt>
                <c:pt idx="140">
                  <c:v>-37.853248635254126</c:v>
                </c:pt>
                <c:pt idx="141">
                  <c:v>-37.027895413556443</c:v>
                </c:pt>
                <c:pt idx="142">
                  <c:v>-36.195289829956778</c:v>
                </c:pt>
                <c:pt idx="143">
                  <c:v>-35.355417538628167</c:v>
                </c:pt>
                <c:pt idx="144">
                  <c:v>-34.50827280632393</c:v>
                </c:pt>
                <c:pt idx="145">
                  <c:v>-33.653858878383978</c:v>
                </c:pt>
                <c:pt idx="146">
                  <c:v>-32.792188340060179</c:v>
                </c:pt>
                <c:pt idx="147">
                  <c:v>-31.923283470792565</c:v>
                </c:pt>
                <c:pt idx="148">
                  <c:v>-31.047176588920873</c:v>
                </c:pt>
                <c:pt idx="149">
                  <c:v>-30.163910384174883</c:v>
                </c:pt>
                <c:pt idx="150">
                  <c:v>-29.273538235161276</c:v>
                </c:pt>
                <c:pt idx="151">
                  <c:v>-28.37612450895233</c:v>
                </c:pt>
                <c:pt idx="152">
                  <c:v>-27.471744839787981</c:v>
                </c:pt>
                <c:pt idx="153">
                  <c:v>-26.560486383833311</c:v>
                </c:pt>
                <c:pt idx="154">
                  <c:v>-25.642448046884358</c:v>
                </c:pt>
                <c:pt idx="155">
                  <c:v>-24.717740681899052</c:v>
                </c:pt>
                <c:pt idx="156">
                  <c:v>-23.786487253242122</c:v>
                </c:pt>
                <c:pt idx="157">
                  <c:v>-22.848822964579785</c:v>
                </c:pt>
                <c:pt idx="158">
                  <c:v>-21.904895347443631</c:v>
                </c:pt>
                <c:pt idx="159">
                  <c:v>-20.954864307605071</c:v>
                </c:pt>
                <c:pt idx="160">
                  <c:v>-19.998902126566726</c:v>
                </c:pt>
                <c:pt idx="161">
                  <c:v>-19.037193415676953</c:v>
                </c:pt>
                <c:pt idx="162">
                  <c:v>-18.069935020626488</c:v>
                </c:pt>
                <c:pt idx="163">
                  <c:v>-17.097335874369328</c:v>
                </c:pt>
                <c:pt idx="164">
                  <c:v>-16.119616796843101</c:v>
                </c:pt>
                <c:pt idx="165">
                  <c:v>-15.137010240230827</c:v>
                </c:pt>
                <c:pt idx="166">
                  <c:v>-14.149759978911742</c:v>
                </c:pt>
                <c:pt idx="167">
                  <c:v>-13.158120743689055</c:v>
                </c:pt>
                <c:pt idx="168">
                  <c:v>-12.162357800344591</c:v>
                </c:pt>
                <c:pt idx="169">
                  <c:v>-11.162746473064507</c:v>
                </c:pt>
                <c:pt idx="170">
                  <c:v>-10.159571613785886</c:v>
                </c:pt>
                <c:pt idx="171">
                  <c:v>-9.153127019028803</c:v>
                </c:pt>
                <c:pt idx="172">
                  <c:v>-8.1437147963056979</c:v>
                </c:pt>
                <c:pt idx="173">
                  <c:v>-7.1316446827073863</c:v>
                </c:pt>
                <c:pt idx="174">
                  <c:v>-6.1172333187750887</c:v>
                </c:pt>
                <c:pt idx="175">
                  <c:v>-5.1008034812478664</c:v>
                </c:pt>
                <c:pt idx="176">
                  <c:v>-4.0826832787299825</c:v>
                </c:pt>
                <c:pt idx="177">
                  <c:v>-3.063205314733775</c:v>
                </c:pt>
                <c:pt idx="178">
                  <c:v>-2.0427058229372999</c:v>
                </c:pt>
                <c:pt idx="179">
                  <c:v>-1.0215237798052461</c:v>
                </c:pt>
                <c:pt idx="180">
                  <c:v>-1.0215814641510717E-3</c:v>
                </c:pt>
              </c:numCache>
            </c:numRef>
          </c:xVal>
          <c:yVal>
            <c:numRef>
              <c:f>TraySol!$P$10:$P$190</c:f>
              <c:numCache>
                <c:formatCode>0.00</c:formatCode>
                <c:ptCount val="181"/>
                <c:pt idx="0">
                  <c:v>-72.999999979162624</c:v>
                </c:pt>
                <c:pt idx="1">
                  <c:v>-72.97917551605326</c:v>
                </c:pt>
                <c:pt idx="2">
                  <c:v>-72.916856189892371</c:v>
                </c:pt>
                <c:pt idx="3">
                  <c:v>-72.813498817786297</c:v>
                </c:pt>
                <c:pt idx="4">
                  <c:v>-72.669846590265507</c:v>
                </c:pt>
                <c:pt idx="5">
                  <c:v>-72.486903449432617</c:v>
                </c:pt>
                <c:pt idx="6">
                  <c:v>-72.265901081663372</c:v>
                </c:pt>
                <c:pt idx="7">
                  <c:v>-72.008260949196284</c:v>
                </c:pt>
                <c:pt idx="8">
                  <c:v>-71.715553870047017</c:v>
                </c:pt>
                <c:pt idx="9">
                  <c:v>-71.38945949390984</c:v>
                </c:pt>
                <c:pt idx="10">
                  <c:v>-71.031727658781108</c:v>
                </c:pt>
                <c:pt idx="11">
                  <c:v>-70.644143133345494</c:v>
                </c:pt>
                <c:pt idx="12">
                  <c:v>-70.22849473611609</c:v>
                </c:pt>
                <c:pt idx="13">
                  <c:v>-69.786549340272416</c:v>
                </c:pt>
                <c:pt idx="14">
                  <c:v>-69.320030866760533</c:v>
                </c:pt>
                <c:pt idx="15">
                  <c:v>-68.830604058393163</c:v>
                </c:pt>
                <c:pt idx="16">
                  <c:v>-68.319862616757689</c:v>
                </c:pt>
                <c:pt idx="17">
                  <c:v>-67.789321161505086</c:v>
                </c:pt>
                <c:pt idx="18">
                  <c:v>-67.240410421222862</c:v>
                </c:pt>
                <c:pt idx="19">
                  <c:v>-66.674475067810391</c:v>
                </c:pt>
                <c:pt idx="20">
                  <c:v>-66.092773644480303</c:v>
                </c:pt>
                <c:pt idx="21">
                  <c:v>-65.496480096458157</c:v>
                </c:pt>
                <c:pt idx="22">
                  <c:v>-64.886686481846823</c:v>
                </c:pt>
                <c:pt idx="23">
                  <c:v>-64.264406509984013</c:v>
                </c:pt>
                <c:pt idx="24">
                  <c:v>-63.630579620800347</c:v>
                </c:pt>
                <c:pt idx="25">
                  <c:v>-62.986075378252366</c:v>
                </c:pt>
                <c:pt idx="26">
                  <c:v>-62.331698002516987</c:v>
                </c:pt>
                <c:pt idx="27">
                  <c:v>-61.668190909043432</c:v>
                </c:pt>
                <c:pt idx="28">
                  <c:v>-60.996241158164707</c:v>
                </c:pt>
                <c:pt idx="29">
                  <c:v>-60.316483747561989</c:v>
                </c:pt>
                <c:pt idx="30">
                  <c:v>-59.629505702376548</c:v>
                </c:pt>
                <c:pt idx="31">
                  <c:v>-58.935849935142386</c:v>
                </c:pt>
                <c:pt idx="32">
                  <c:v>-58.2360188608763</c:v>
                </c:pt>
                <c:pt idx="33">
                  <c:v>-57.530477762419792</c:v>
                </c:pt>
                <c:pt idx="34">
                  <c:v>-56.819657908188418</c:v>
                </c:pt>
                <c:pt idx="35">
                  <c:v>-56.103959429432564</c:v>
                </c:pt>
                <c:pt idx="36">
                  <c:v>-55.383753967437315</c:v>
                </c:pt>
                <c:pt idx="37">
                  <c:v>-54.659387103181132</c:v>
                </c:pt>
                <c:pt idx="38">
                  <c:v>-53.931180583142009</c:v>
                </c:pt>
                <c:pt idx="39">
                  <c:v>-53.199434355435557</c:v>
                </c:pt>
                <c:pt idx="40">
                  <c:v>-52.46442843047808</c:v>
                </c:pt>
                <c:pt idx="41">
                  <c:v>-51.72642458003844</c:v>
                </c:pt>
                <c:pt idx="42">
                  <c:v>-50.985667887985556</c:v>
                </c:pt>
                <c:pt idx="43">
                  <c:v>-50.242388165336081</c:v>
                </c:pt>
                <c:pt idx="44">
                  <c:v>-49.496801241421821</c:v>
                </c:pt>
                <c:pt idx="45">
                  <c:v>-48.74911014217389</c:v>
                </c:pt>
                <c:pt idx="46">
                  <c:v>-47.999506165689667</c:v>
                </c:pt>
                <c:pt idx="47">
                  <c:v>-47.248169864437358</c:v>
                </c:pt>
                <c:pt idx="48">
                  <c:v>-46.495271942668722</c:v>
                </c:pt>
                <c:pt idx="49">
                  <c:v>-45.740974076869662</c:v>
                </c:pt>
                <c:pt idx="50">
                  <c:v>-44.985429666383766</c:v>
                </c:pt>
                <c:pt idx="51">
                  <c:v>-44.228784520695029</c:v>
                </c:pt>
                <c:pt idx="52">
                  <c:v>-43.471177489260754</c:v>
                </c:pt>
                <c:pt idx="53">
                  <c:v>-42.71274103923588</c:v>
                </c:pt>
                <c:pt idx="54">
                  <c:v>-41.953601785927418</c:v>
                </c:pt>
                <c:pt idx="55">
                  <c:v>-41.193880980361769</c:v>
                </c:pt>
                <c:pt idx="56">
                  <c:v>-40.43369495792885</c:v>
                </c:pt>
                <c:pt idx="57">
                  <c:v>-39.673155551692474</c:v>
                </c:pt>
                <c:pt idx="58">
                  <c:v>-38.912370473611503</c:v>
                </c:pt>
                <c:pt idx="59">
                  <c:v>-38.151443666609623</c:v>
                </c:pt>
                <c:pt idx="60">
                  <c:v>-37.390475630150405</c:v>
                </c:pt>
                <c:pt idx="61">
                  <c:v>-36.629563721722931</c:v>
                </c:pt>
                <c:pt idx="62">
                  <c:v>-35.868802436415365</c:v>
                </c:pt>
                <c:pt idx="63">
                  <c:v>-35.108283666549085</c:v>
                </c:pt>
                <c:pt idx="64">
                  <c:v>-34.348096943160314</c:v>
                </c:pt>
                <c:pt idx="65">
                  <c:v>-33.58832966094927</c:v>
                </c:pt>
                <c:pt idx="66">
                  <c:v>-32.829067288167096</c:v>
                </c:pt>
                <c:pt idx="67">
                  <c:v>-32.070393562774328</c:v>
                </c:pt>
                <c:pt idx="68">
                  <c:v>-31.312390676082131</c:v>
                </c:pt>
                <c:pt idx="69">
                  <c:v>-30.555139444977669</c:v>
                </c:pt>
                <c:pt idx="70">
                  <c:v>-29.798719473734465</c:v>
                </c:pt>
                <c:pt idx="71">
                  <c:v>-29.043209306318403</c:v>
                </c:pt>
                <c:pt idx="72">
                  <c:v>-28.288686570018896</c:v>
                </c:pt>
                <c:pt idx="73">
                  <c:v>-27.535228111160293</c:v>
                </c:pt>
                <c:pt idx="74">
                  <c:v>-26.78291012358217</c:v>
                </c:pt>
                <c:pt idx="75">
                  <c:v>-26.031808270516393</c:v>
                </c:pt>
                <c:pt idx="76">
                  <c:v>-25.281997800433345</c:v>
                </c:pt>
                <c:pt idx="77">
                  <c:v>-24.533553657380722</c:v>
                </c:pt>
                <c:pt idx="78">
                  <c:v>-23.786550586291412</c:v>
                </c:pt>
                <c:pt idx="79">
                  <c:v>-23.041063233696775</c:v>
                </c:pt>
                <c:pt idx="80">
                  <c:v>-22.297166244243058</c:v>
                </c:pt>
                <c:pt idx="81">
                  <c:v>-21.554934353374108</c:v>
                </c:pt>
                <c:pt idx="82">
                  <c:v>-20.814442476512085</c:v>
                </c:pt>
                <c:pt idx="83">
                  <c:v>-20.075765795038791</c:v>
                </c:pt>
                <c:pt idx="84">
                  <c:v>-19.338979839352987</c:v>
                </c:pt>
                <c:pt idx="85">
                  <c:v>-18.604160569254645</c:v>
                </c:pt>
                <c:pt idx="86">
                  <c:v>-17.871384451884524</c:v>
                </c:pt>
                <c:pt idx="87">
                  <c:v>-17.140728537425289</c:v>
                </c:pt>
                <c:pt idx="88">
                  <c:v>-16.412270532751563</c:v>
                </c:pt>
                <c:pt idx="89">
                  <c:v>-15.686088873196809</c:v>
                </c:pt>
                <c:pt idx="90">
                  <c:v>-14.962262792588504</c:v>
                </c:pt>
                <c:pt idx="91">
                  <c:v>-14.240872391685485</c:v>
                </c:pt>
                <c:pt idx="92">
                  <c:v>-13.521998705136923</c:v>
                </c:pt>
                <c:pt idx="93">
                  <c:v>-12.805723767066226</c:v>
                </c:pt>
                <c:pt idx="94">
                  <c:v>-12.092130675370186</c:v>
                </c:pt>
                <c:pt idx="95">
                  <c:v>-11.381303654808576</c:v>
                </c:pt>
                <c:pt idx="96">
                  <c:v>-10.673328118947495</c:v>
                </c:pt>
                <c:pt idx="97">
                  <c:v>-9.9682907310052542</c:v>
                </c:pt>
                <c:pt idx="98">
                  <c:v>-9.2662794636380852</c:v>
                </c:pt>
                <c:pt idx="99">
                  <c:v>-8.5673836576896036</c:v>
                </c:pt>
                <c:pt idx="100">
                  <c:v>-7.8716940799156276</c:v>
                </c:pt>
                <c:pt idx="101">
                  <c:v>-7.179302979683797</c:v>
                </c:pt>
                <c:pt idx="102">
                  <c:v>-6.4903041446345497</c:v>
                </c:pt>
                <c:pt idx="103">
                  <c:v>-5.8047929552779323</c:v>
                </c:pt>
                <c:pt idx="104">
                  <c:v>-5.1228664384874918</c:v>
                </c:pt>
                <c:pt idx="105">
                  <c:v>-4.444623319840403</c:v>
                </c:pt>
                <c:pt idx="106">
                  <c:v>-3.7701640747393554</c:v>
                </c:pt>
                <c:pt idx="107">
                  <c:v>-3.0995909782386946</c:v>
                </c:pt>
                <c:pt idx="108">
                  <c:v>-2.4330081534839962</c:v>
                </c:pt>
                <c:pt idx="109">
                  <c:v>-1.7705216186599841</c:v>
                </c:pt>
                <c:pt idx="110">
                  <c:v>-1.1122393323278743</c:v>
                </c:pt>
                <c:pt idx="111">
                  <c:v>-0.45827123701879202</c:v>
                </c:pt>
                <c:pt idx="112">
                  <c:v>0.19127069906508609</c:v>
                </c:pt>
                <c:pt idx="113">
                  <c:v>0.83627244240523169</c:v>
                </c:pt>
                <c:pt idx="114">
                  <c:v>1.4766178567556807</c:v>
                </c:pt>
                <c:pt idx="115">
                  <c:v>2.1121886681613375</c:v>
                </c:pt>
                <c:pt idx="116">
                  <c:v>2.7428644326159599</c:v>
                </c:pt>
                <c:pt idx="117">
                  <c:v>3.3685225065867854</c:v>
                </c:pt>
                <c:pt idx="118">
                  <c:v>3.989038020649275</c:v>
                </c:pt>
                <c:pt idx="119">
                  <c:v>4.6042838564919464</c:v>
                </c:pt>
                <c:pt idx="120">
                  <c:v>5.2141306275678545</c:v>
                </c:pt>
                <c:pt idx="121">
                  <c:v>5.8184466636858474</c:v>
                </c:pt>
                <c:pt idx="122">
                  <c:v>6.4170979998515492</c:v>
                </c:pt>
                <c:pt idx="123">
                  <c:v>7.0099483696835563</c:v>
                </c:pt>
                <c:pt idx="124">
                  <c:v>7.5968592037467317</c:v>
                </c:pt>
                <c:pt idx="125">
                  <c:v>8.1776896331593036</c:v>
                </c:pt>
                <c:pt idx="126">
                  <c:v>8.7522964988450838</c:v>
                </c:pt>
                <c:pt idx="127">
                  <c:v>9.3205343668156218</c:v>
                </c:pt>
                <c:pt idx="128">
                  <c:v>9.8822555498793463</c:v>
                </c:pt>
                <c:pt idx="129">
                  <c:v>10.437310136186113</c:v>
                </c:pt>
                <c:pt idx="130">
                  <c:v>10.985546025023979</c:v>
                </c:pt>
                <c:pt idx="131">
                  <c:v>11.526808970293615</c:v>
                </c:pt>
                <c:pt idx="132">
                  <c:v>12.060942632089777</c:v>
                </c:pt>
                <c:pt idx="133">
                  <c:v>12.587788636822182</c:v>
                </c:pt>
                <c:pt idx="134">
                  <c:v>13.107186646308477</c:v>
                </c:pt>
                <c:pt idx="135">
                  <c:v>13.618974436266711</c:v>
                </c:pt>
                <c:pt idx="136">
                  <c:v>14.122987984629759</c:v>
                </c:pt>
                <c:pt idx="137">
                  <c:v>14.619061570090977</c:v>
                </c:pt>
                <c:pt idx="138">
                  <c:v>15.107027881276025</c:v>
                </c:pt>
                <c:pt idx="139">
                  <c:v>15.586718136915522</c:v>
                </c:pt>
                <c:pt idx="140">
                  <c:v>16.057962217367219</c:v>
                </c:pt>
                <c:pt idx="141">
                  <c:v>16.520588807806803</c:v>
                </c:pt>
                <c:pt idx="142">
                  <c:v>16.974425553368818</c:v>
                </c:pt>
                <c:pt idx="143">
                  <c:v>17.419299226477975</c:v>
                </c:pt>
                <c:pt idx="144">
                  <c:v>17.855035906561582</c:v>
                </c:pt>
                <c:pt idx="145">
                  <c:v>18.281461172279094</c:v>
                </c:pt>
                <c:pt idx="146">
                  <c:v>18.69840030634299</c:v>
                </c:pt>
                <c:pt idx="147">
                  <c:v>19.105678512936919</c:v>
                </c:pt>
                <c:pt idx="148">
                  <c:v>19.503121147661915</c:v>
                </c:pt>
                <c:pt idx="149">
                  <c:v>19.890553959860227</c:v>
                </c:pt>
                <c:pt idx="150">
                  <c:v>20.267803347078484</c:v>
                </c:pt>
                <c:pt idx="151">
                  <c:v>20.634696621338165</c:v>
                </c:pt>
                <c:pt idx="152">
                  <c:v>20.991062286782707</c:v>
                </c:pt>
                <c:pt idx="153">
                  <c:v>21.3367303281658</c:v>
                </c:pt>
                <c:pt idx="154">
                  <c:v>21.671532509538594</c:v>
                </c:pt>
                <c:pt idx="155">
                  <c:v>21.995302682381151</c:v>
                </c:pt>
                <c:pt idx="156">
                  <c:v>22.307877102310755</c:v>
                </c:pt>
                <c:pt idx="157">
                  <c:v>22.609094753385008</c:v>
                </c:pt>
                <c:pt idx="158">
                  <c:v>22.898797678903492</c:v>
                </c:pt>
                <c:pt idx="159">
                  <c:v>23.176831317499548</c:v>
                </c:pt>
                <c:pt idx="160">
                  <c:v>23.44304484320368</c:v>
                </c:pt>
                <c:pt idx="161">
                  <c:v>23.697291508057063</c:v>
                </c:pt>
                <c:pt idx="162">
                  <c:v>23.939428985754262</c:v>
                </c:pt>
                <c:pt idx="163">
                  <c:v>24.169319714705679</c:v>
                </c:pt>
                <c:pt idx="164">
                  <c:v>24.386831238830112</c:v>
                </c:pt>
                <c:pt idx="165">
                  <c:v>24.591836544320088</c:v>
                </c:pt>
                <c:pt idx="166">
                  <c:v>24.784214390567854</c:v>
                </c:pt>
                <c:pt idx="167">
                  <c:v>24.963849633399988</c:v>
                </c:pt>
                <c:pt idx="168">
                  <c:v>25.130633538745585</c:v>
                </c:pt>
                <c:pt idx="169">
                  <c:v>25.284464084856637</c:v>
                </c:pt>
                <c:pt idx="170">
                  <c:v>25.425246251211618</c:v>
                </c:pt>
                <c:pt idx="171">
                  <c:v>25.552892292265781</c:v>
                </c:pt>
                <c:pt idx="172">
                  <c:v>25.667321994262224</c:v>
                </c:pt>
                <c:pt idx="173">
                  <c:v>25.768462913390351</c:v>
                </c:pt>
                <c:pt idx="174">
                  <c:v>25.856250593668761</c:v>
                </c:pt>
                <c:pt idx="175">
                  <c:v>25.930628763040346</c:v>
                </c:pt>
                <c:pt idx="176">
                  <c:v>25.991549506296309</c:v>
                </c:pt>
                <c:pt idx="177">
                  <c:v>26.038973413591947</c:v>
                </c:pt>
                <c:pt idx="178">
                  <c:v>26.07286970347846</c:v>
                </c:pt>
                <c:pt idx="179">
                  <c:v>26.093216319550955</c:v>
                </c:pt>
                <c:pt idx="180">
                  <c:v>26.099999993215945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A5EC-4788-B271-5C1CE1E85748}"/>
            </c:ext>
          </c:extLst>
        </c:ser>
        <c:ser>
          <c:idx val="5"/>
          <c:order val="5"/>
          <c:tx>
            <c:strRef>
              <c:f>TraySol!$AA$9</c:f>
              <c:strCache>
                <c:ptCount val="1"/>
                <c:pt idx="0">
                  <c:v>w = -8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TraySol!$V$70:$V$74</c:f>
              <c:numCache>
                <c:formatCode>0.00</c:formatCode>
                <c:ptCount val="5"/>
                <c:pt idx="0">
                  <c:v>-127.07950433003251</c:v>
                </c:pt>
                <c:pt idx="1">
                  <c:v>-119.1153872926478</c:v>
                </c:pt>
                <c:pt idx="2">
                  <c:v>-110.5347311092675</c:v>
                </c:pt>
                <c:pt idx="3">
                  <c:v>-100.87995353609496</c:v>
                </c:pt>
                <c:pt idx="4">
                  <c:v>-89.622976416748969</c:v>
                </c:pt>
              </c:numCache>
            </c:numRef>
          </c:xVal>
          <c:yVal>
            <c:numRef>
              <c:f>TraySol!$AA$70:$AA$74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A5EC-4788-B271-5C1CE1E85748}"/>
            </c:ext>
          </c:extLst>
        </c:ser>
        <c:ser>
          <c:idx val="6"/>
          <c:order val="6"/>
          <c:tx>
            <c:strRef>
              <c:f>TraySol!$AB$9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TraySol!$V$85:$V$89</c:f>
              <c:numCache>
                <c:formatCode>0.00</c:formatCode>
                <c:ptCount val="5"/>
                <c:pt idx="0">
                  <c:v>-117.27456619016218</c:v>
                </c:pt>
                <c:pt idx="1">
                  <c:v>-108.64175667586379</c:v>
                </c:pt>
                <c:pt idx="2">
                  <c:v>-99.861811873146223</c:v>
                </c:pt>
                <c:pt idx="3">
                  <c:v>-90.59205652817846</c:v>
                </c:pt>
                <c:pt idx="4">
                  <c:v>-80.469268728260758</c:v>
                </c:pt>
              </c:numCache>
            </c:numRef>
          </c:xVal>
          <c:yVal>
            <c:numRef>
              <c:f>TraySol!$AB$85:$AB$89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A5EC-4788-B271-5C1CE1E85748}"/>
            </c:ext>
          </c:extLst>
        </c:ser>
        <c:ser>
          <c:idx val="7"/>
          <c:order val="7"/>
          <c:tx>
            <c:strRef>
              <c:f>TraySol!$AC$9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TraySol!$V$100:$V$104</c:f>
              <c:numCache>
                <c:formatCode>0.00</c:formatCode>
                <c:ptCount val="5"/>
                <c:pt idx="0">
                  <c:v>-108.26758666285335</c:v>
                </c:pt>
                <c:pt idx="1">
                  <c:v>-98.974940093683216</c:v>
                </c:pt>
                <c:pt idx="2">
                  <c:v>-90</c:v>
                </c:pt>
                <c:pt idx="3">
                  <c:v>-81.02505990631677</c:v>
                </c:pt>
                <c:pt idx="4">
                  <c:v>-71.732413337146653</c:v>
                </c:pt>
              </c:numCache>
            </c:numRef>
          </c:xVal>
          <c:yVal>
            <c:numRef>
              <c:f>TraySol!$AC$100:$AC$104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A5EC-4788-B271-5C1CE1E85748}"/>
            </c:ext>
          </c:extLst>
        </c:ser>
        <c:ser>
          <c:idx val="8"/>
          <c:order val="8"/>
          <c:tx>
            <c:strRef>
              <c:f>TraySol!$AD$9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TraySol!$V$115:$V$119</c:f>
              <c:numCache>
                <c:formatCode>0.00</c:formatCode>
                <c:ptCount val="5"/>
                <c:pt idx="0">
                  <c:v>-99.530731271739242</c:v>
                </c:pt>
                <c:pt idx="1">
                  <c:v>-89.407943471821554</c:v>
                </c:pt>
                <c:pt idx="2">
                  <c:v>-80.138188126853791</c:v>
                </c:pt>
                <c:pt idx="3">
                  <c:v>-71.358243324136211</c:v>
                </c:pt>
                <c:pt idx="4">
                  <c:v>-62.725433809837817</c:v>
                </c:pt>
              </c:numCache>
            </c:numRef>
          </c:xVal>
          <c:yVal>
            <c:numRef>
              <c:f>TraySol!$AD$115:$AD$119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A5EC-4788-B271-5C1CE1E85748}"/>
            </c:ext>
          </c:extLst>
        </c:ser>
        <c:ser>
          <c:idx val="9"/>
          <c:order val="9"/>
          <c:tx>
            <c:strRef>
              <c:f>TraySol!$AE$9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TraySol!$V$130:$V$134</c:f>
              <c:numCache>
                <c:formatCode>0.00</c:formatCode>
                <c:ptCount val="5"/>
                <c:pt idx="0">
                  <c:v>-90.377023583250988</c:v>
                </c:pt>
                <c:pt idx="1">
                  <c:v>-79.120046463905013</c:v>
                </c:pt>
                <c:pt idx="2">
                  <c:v>-69.465268890732489</c:v>
                </c:pt>
                <c:pt idx="3">
                  <c:v>-60.884612707352176</c:v>
                </c:pt>
                <c:pt idx="4">
                  <c:v>-52.92049566996748</c:v>
                </c:pt>
              </c:numCache>
            </c:numRef>
          </c:xVal>
          <c:yVal>
            <c:numRef>
              <c:f>TraySol!$AE$130:$AE$134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A5EC-4788-B271-5C1CE1E85748}"/>
            </c:ext>
          </c:extLst>
        </c:ser>
        <c:ser>
          <c:idx val="10"/>
          <c:order val="10"/>
          <c:tx>
            <c:strRef>
              <c:f>TraySol!$AF$9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TraySol!$V$145:$V$149</c:f>
              <c:numCache>
                <c:formatCode>0.00</c:formatCode>
                <c:ptCount val="5"/>
                <c:pt idx="0">
                  <c:v>-79.687000301357344</c:v>
                </c:pt>
                <c:pt idx="1">
                  <c:v>-66.953700716581693</c:v>
                </c:pt>
                <c:pt idx="2">
                  <c:v>-57.025129046143419</c:v>
                </c:pt>
                <c:pt idx="3">
                  <c:v>-48.907027646930629</c:v>
                </c:pt>
                <c:pt idx="4">
                  <c:v>-41.872287903197325</c:v>
                </c:pt>
              </c:numCache>
            </c:numRef>
          </c:xVal>
          <c:yVal>
            <c:numRef>
              <c:f>TraySol!$AF$145:$AF$149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A5EC-4788-B271-5C1CE1E85748}"/>
            </c:ext>
          </c:extLst>
        </c:ser>
        <c:ser>
          <c:idx val="11"/>
          <c:order val="11"/>
          <c:tx>
            <c:strRef>
              <c:f>TraySol!$AG$9</c:f>
              <c:strCache>
                <c:ptCount val="1"/>
                <c:pt idx="0">
                  <c:v>w = -2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TraySol!$V$160:$V$164</c:f>
              <c:numCache>
                <c:formatCode>0.00</c:formatCode>
                <c:ptCount val="5"/>
                <c:pt idx="0">
                  <c:v>-65.13013453864275</c:v>
                </c:pt>
                <c:pt idx="1">
                  <c:v>-51.066815780102715</c:v>
                </c:pt>
                <c:pt idx="2">
                  <c:v>-41.665746855752879</c:v>
                </c:pt>
                <c:pt idx="3">
                  <c:v>-34.785298996187692</c:v>
                </c:pt>
                <c:pt idx="4">
                  <c:v>-29.273538235161276</c:v>
                </c:pt>
              </c:numCache>
            </c:numRef>
          </c:xVal>
          <c:yVal>
            <c:numRef>
              <c:f>TraySol!$AG$160:$AG$164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A5EC-4788-B271-5C1CE1E85748}"/>
            </c:ext>
          </c:extLst>
        </c:ser>
        <c:ser>
          <c:idx val="12"/>
          <c:order val="12"/>
          <c:tx>
            <c:strRef>
              <c:f>TraySol!$AH$9</c:f>
              <c:strCache>
                <c:ptCount val="1"/>
                <c:pt idx="0">
                  <c:v>w = -1</c:v>
                </c:pt>
              </c:strCache>
            </c:strRef>
          </c:tx>
          <c:spPr>
            <a:ln w="1905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TraySol!$V$175:$V$179</c:f>
              <c:numCache>
                <c:formatCode>0.00</c:formatCode>
                <c:ptCount val="5"/>
                <c:pt idx="0">
                  <c:v>-41.109884994402513</c:v>
                </c:pt>
                <c:pt idx="1">
                  <c:v>-28.90561494195439</c:v>
                </c:pt>
                <c:pt idx="2">
                  <c:v>-22.440724015068746</c:v>
                </c:pt>
                <c:pt idx="3">
                  <c:v>-18.256078601092888</c:v>
                </c:pt>
                <c:pt idx="4">
                  <c:v>-15.137010240230827</c:v>
                </c:pt>
              </c:numCache>
            </c:numRef>
          </c:xVal>
          <c:yVal>
            <c:numRef>
              <c:f>TraySol!$AH$175:$AH$179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A5EC-4788-B271-5C1CE1E85748}"/>
            </c:ext>
          </c:extLst>
        </c:ser>
        <c:ser>
          <c:idx val="13"/>
          <c:order val="13"/>
          <c:tx>
            <c:strRef>
              <c:f>TraySol!$AI$9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TraySol!$V$191:$V$195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TraySol!$AI$191:$AI$195</c:f>
              <c:numCache>
                <c:formatCode>0.00</c:formatCode>
                <c:ptCount val="5"/>
                <c:pt idx="0">
                  <c:v>72.999999979162595</c:v>
                </c:pt>
                <c:pt idx="1">
                  <c:v>61.274999986470881</c:v>
                </c:pt>
                <c:pt idx="2">
                  <c:v>49.549999989764338</c:v>
                </c:pt>
                <c:pt idx="3">
                  <c:v>37.82499999176823</c:v>
                </c:pt>
                <c:pt idx="4">
                  <c:v>26.099999993215945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A5EC-4788-B271-5C1CE1E85748}"/>
            </c:ext>
          </c:extLst>
        </c:ser>
        <c:ser>
          <c:idx val="14"/>
          <c:order val="14"/>
          <c:tx>
            <c:strRef>
              <c:f>TraySol!$AJ$9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TraySol!$V$206:$V$210</c:f>
              <c:numCache>
                <c:formatCode>0.00</c:formatCode>
                <c:ptCount val="5"/>
                <c:pt idx="0">
                  <c:v>41.109884994402513</c:v>
                </c:pt>
                <c:pt idx="1">
                  <c:v>28.90561494195439</c:v>
                </c:pt>
                <c:pt idx="2">
                  <c:v>22.440724015068746</c:v>
                </c:pt>
                <c:pt idx="3">
                  <c:v>18.256078601092888</c:v>
                </c:pt>
                <c:pt idx="4">
                  <c:v>15.137010240230827</c:v>
                </c:pt>
              </c:numCache>
            </c:numRef>
          </c:xVal>
          <c:yVal>
            <c:numRef>
              <c:f>TraySol!$AJ$206:$AJ$210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A5EC-4788-B271-5C1CE1E85748}"/>
            </c:ext>
          </c:extLst>
        </c:ser>
        <c:ser>
          <c:idx val="15"/>
          <c:order val="15"/>
          <c:tx>
            <c:strRef>
              <c:f>TraySol!$AK$9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TraySol!$V$221:$V$225</c:f>
              <c:numCache>
                <c:formatCode>0.00</c:formatCode>
                <c:ptCount val="5"/>
                <c:pt idx="0">
                  <c:v>65.13013453864275</c:v>
                </c:pt>
                <c:pt idx="1">
                  <c:v>51.066815780102715</c:v>
                </c:pt>
                <c:pt idx="2">
                  <c:v>41.665746855752879</c:v>
                </c:pt>
                <c:pt idx="3">
                  <c:v>34.785298996187692</c:v>
                </c:pt>
                <c:pt idx="4">
                  <c:v>29.273538235161276</c:v>
                </c:pt>
              </c:numCache>
            </c:numRef>
          </c:xVal>
          <c:yVal>
            <c:numRef>
              <c:f>TraySol!$AK$221:$AK$225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A5EC-4788-B271-5C1CE1E85748}"/>
            </c:ext>
          </c:extLst>
        </c:ser>
        <c:ser>
          <c:idx val="16"/>
          <c:order val="16"/>
          <c:tx>
            <c:strRef>
              <c:f>TraySol!$AL$9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TraySol!$V$236:$V$240</c:f>
              <c:numCache>
                <c:formatCode>0.00</c:formatCode>
                <c:ptCount val="5"/>
                <c:pt idx="0">
                  <c:v>79.687000301357344</c:v>
                </c:pt>
                <c:pt idx="1">
                  <c:v>66.953700716581693</c:v>
                </c:pt>
                <c:pt idx="2">
                  <c:v>57.025129046143419</c:v>
                </c:pt>
                <c:pt idx="3">
                  <c:v>48.907027646930629</c:v>
                </c:pt>
                <c:pt idx="4">
                  <c:v>41.872287903197325</c:v>
                </c:pt>
              </c:numCache>
            </c:numRef>
          </c:xVal>
          <c:yVal>
            <c:numRef>
              <c:f>TraySol!$AL$236:$AL$240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A5EC-4788-B271-5C1CE1E85748}"/>
            </c:ext>
          </c:extLst>
        </c:ser>
        <c:ser>
          <c:idx val="17"/>
          <c:order val="17"/>
          <c:tx>
            <c:strRef>
              <c:f>TraySol!$AM$9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TraySol!$V$251:$V$255</c:f>
              <c:numCache>
                <c:formatCode>0.00</c:formatCode>
                <c:ptCount val="5"/>
                <c:pt idx="0">
                  <c:v>90.377023583250988</c:v>
                </c:pt>
                <c:pt idx="1">
                  <c:v>79.120046463905013</c:v>
                </c:pt>
                <c:pt idx="2">
                  <c:v>69.465268890732489</c:v>
                </c:pt>
                <c:pt idx="3">
                  <c:v>60.884612707352176</c:v>
                </c:pt>
                <c:pt idx="4">
                  <c:v>52.92049566996748</c:v>
                </c:pt>
              </c:numCache>
            </c:numRef>
          </c:xVal>
          <c:yVal>
            <c:numRef>
              <c:f>TraySol!$AM$251:$AM$255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A5EC-4788-B271-5C1CE1E85748}"/>
            </c:ext>
          </c:extLst>
        </c:ser>
        <c:ser>
          <c:idx val="18"/>
          <c:order val="18"/>
          <c:tx>
            <c:strRef>
              <c:f>TraySol!$AN$9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TraySol!$V$266:$V$270</c:f>
              <c:numCache>
                <c:formatCode>0.00</c:formatCode>
                <c:ptCount val="5"/>
                <c:pt idx="0">
                  <c:v>99.530731271739242</c:v>
                </c:pt>
                <c:pt idx="1">
                  <c:v>89.407943471821554</c:v>
                </c:pt>
                <c:pt idx="2">
                  <c:v>80.138188126853791</c:v>
                </c:pt>
                <c:pt idx="3">
                  <c:v>71.358243324136211</c:v>
                </c:pt>
                <c:pt idx="4">
                  <c:v>62.725433809837817</c:v>
                </c:pt>
              </c:numCache>
            </c:numRef>
          </c:xVal>
          <c:yVal>
            <c:numRef>
              <c:f>TraySol!$AN$266:$AN$270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A5EC-4788-B271-5C1CE1E85748}"/>
            </c:ext>
          </c:extLst>
        </c:ser>
        <c:ser>
          <c:idx val="19"/>
          <c:order val="19"/>
          <c:tx>
            <c:strRef>
              <c:f>TraySol!$AO$9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TraySol!$V$281:$V$285</c:f>
              <c:numCache>
                <c:formatCode>0.00</c:formatCode>
                <c:ptCount val="5"/>
                <c:pt idx="0">
                  <c:v>108.26758666285335</c:v>
                </c:pt>
                <c:pt idx="1">
                  <c:v>98.974940093683216</c:v>
                </c:pt>
                <c:pt idx="2">
                  <c:v>90</c:v>
                </c:pt>
                <c:pt idx="3">
                  <c:v>81.02505990631677</c:v>
                </c:pt>
                <c:pt idx="4">
                  <c:v>71.732413337146653</c:v>
                </c:pt>
              </c:numCache>
            </c:numRef>
          </c:xVal>
          <c:yVal>
            <c:numRef>
              <c:f>TraySol!$AO$281:$AO$285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A5EC-4788-B271-5C1CE1E85748}"/>
            </c:ext>
          </c:extLst>
        </c:ser>
        <c:ser>
          <c:idx val="20"/>
          <c:order val="20"/>
          <c:tx>
            <c:strRef>
              <c:f>TraySol!$AP$9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TraySol!$V$296:$V$300</c:f>
              <c:numCache>
                <c:formatCode>0.00</c:formatCode>
                <c:ptCount val="5"/>
                <c:pt idx="0">
                  <c:v>117.27456619016218</c:v>
                </c:pt>
                <c:pt idx="1">
                  <c:v>108.64175667586379</c:v>
                </c:pt>
                <c:pt idx="2">
                  <c:v>99.861811873146223</c:v>
                </c:pt>
                <c:pt idx="3">
                  <c:v>90.59205652817846</c:v>
                </c:pt>
                <c:pt idx="4">
                  <c:v>80.469268728260758</c:v>
                </c:pt>
              </c:numCache>
            </c:numRef>
          </c:xVal>
          <c:yVal>
            <c:numRef>
              <c:f>TraySol!$AP$296:$AP$300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A5EC-4788-B271-5C1CE1E85748}"/>
            </c:ext>
          </c:extLst>
        </c:ser>
        <c:ser>
          <c:idx val="21"/>
          <c:order val="21"/>
          <c:tx>
            <c:strRef>
              <c:f>TraySol!$AQ$9</c:f>
              <c:strCache>
                <c:ptCount val="1"/>
                <c:pt idx="0">
                  <c:v>w = 8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TraySol!$V$311:$V$315</c:f>
              <c:numCache>
                <c:formatCode>0.00</c:formatCode>
                <c:ptCount val="5"/>
                <c:pt idx="0">
                  <c:v>127.07950433003251</c:v>
                </c:pt>
                <c:pt idx="1">
                  <c:v>119.1153872926478</c:v>
                </c:pt>
                <c:pt idx="2">
                  <c:v>110.5347311092675</c:v>
                </c:pt>
                <c:pt idx="3">
                  <c:v>100.87995353609496</c:v>
                </c:pt>
                <c:pt idx="4">
                  <c:v>89.622976416748969</c:v>
                </c:pt>
              </c:numCache>
            </c:numRef>
          </c:xVal>
          <c:yVal>
            <c:numRef>
              <c:f>TraySol!$AQ$311:$AQ$315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A5EC-4788-B271-5C1CE1E85748}"/>
            </c:ext>
          </c:extLst>
        </c:ser>
        <c:ser>
          <c:idx val="28"/>
          <c:order val="28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TraySol!$T$191:$T$311</c:f>
              <c:numCache>
                <c:formatCode>0.00</c:formatCode>
                <c:ptCount val="121"/>
                <c:pt idx="0">
                  <c:v>1.151289623710297E-3</c:v>
                </c:pt>
                <c:pt idx="1">
                  <c:v>1.1512068071264505</c:v>
                </c:pt>
                <c:pt idx="2">
                  <c:v>2.301919503453425</c:v>
                </c:pt>
                <c:pt idx="3">
                  <c:v>3.4516456620721296</c:v>
                </c:pt>
                <c:pt idx="4">
                  <c:v>4.5998962102581649</c:v>
                </c:pt>
                <c:pt idx="5">
                  <c:v>5.7461870727650073</c:v>
                </c:pt>
                <c:pt idx="6">
                  <c:v>6.8900407751315154</c:v>
                </c:pt>
                <c:pt idx="7">
                  <c:v>8.0309879946157121</c:v>
                </c:pt>
                <c:pt idx="8">
                  <c:v>9.1685690471407497</c:v>
                </c:pt>
                <c:pt idx="9">
                  <c:v>10.30233529957262</c:v>
                </c:pt>
                <c:pt idx="10">
                  <c:v>11.431850497722815</c:v>
                </c:pt>
                <c:pt idx="11">
                  <c:v>12.556692001653323</c:v>
                </c:pt>
                <c:pt idx="12">
                  <c:v>13.676451921132312</c:v>
                </c:pt>
                <c:pt idx="13">
                  <c:v>14.79073814541804</c:v>
                </c:pt>
                <c:pt idx="14">
                  <c:v>15.899175262913031</c:v>
                </c:pt>
                <c:pt idx="15">
                  <c:v>17.001405367602221</c:v>
                </c:pt>
                <c:pt idx="16">
                  <c:v>18.097088750528407</c:v>
                </c:pt>
                <c:pt idx="17">
                  <c:v>19.185904475875457</c:v>
                </c:pt>
                <c:pt idx="18">
                  <c:v>20.267550842458853</c:v>
                </c:pt>
                <c:pt idx="19">
                  <c:v>21.341745732593445</c:v>
                </c:pt>
                <c:pt idx="20">
                  <c:v>22.408226851355522</c:v>
                </c:pt>
                <c:pt idx="21">
                  <c:v>23.466751860221198</c:v>
                </c:pt>
                <c:pt idx="22">
                  <c:v>24.51709840988493</c:v>
                </c:pt>
                <c:pt idx="23">
                  <c:v>25.559064077779997</c:v>
                </c:pt>
                <c:pt idx="24">
                  <c:v>26.592466216404016</c:v>
                </c:pt>
                <c:pt idx="25">
                  <c:v>27.61714171901388</c:v>
                </c:pt>
                <c:pt idx="26">
                  <c:v>28.632946709594595</c:v>
                </c:pt>
                <c:pt idx="27">
                  <c:v>29.639756164229698</c:v>
                </c:pt>
                <c:pt idx="28">
                  <c:v>30.637463471114327</c:v>
                </c:pt>
                <c:pt idx="29">
                  <c:v>31.62597993646866</c:v>
                </c:pt>
                <c:pt idx="30">
                  <c:v>32.605234243532813</c:v>
                </c:pt>
                <c:pt idx="31">
                  <c:v>33.575171871668715</c:v>
                </c:pt>
                <c:pt idx="32">
                  <c:v>34.535754482369249</c:v>
                </c:pt>
                <c:pt idx="33">
                  <c:v>35.486959278693035</c:v>
                </c:pt>
                <c:pt idx="34">
                  <c:v>36.428778344310466</c:v>
                </c:pt>
                <c:pt idx="35">
                  <c:v>37.361217967978625</c:v>
                </c:pt>
                <c:pt idx="36">
                  <c:v>38.284297958867086</c:v>
                </c:pt>
                <c:pt idx="37">
                  <c:v>39.198050957738701</c:v>
                </c:pt>
                <c:pt idx="38">
                  <c:v>40.102521748565636</c:v>
                </c:pt>
                <c:pt idx="39">
                  <c:v>40.997766574729141</c:v>
                </c:pt>
                <c:pt idx="40">
                  <c:v>41.883852463524327</c:v>
                </c:pt>
                <c:pt idx="41">
                  <c:v>42.760856562273759</c:v>
                </c:pt>
                <c:pt idx="42">
                  <c:v>43.628865488945046</c:v>
                </c:pt>
                <c:pt idx="43">
                  <c:v>44.487974699780693</c:v>
                </c:pt>
                <c:pt idx="44">
                  <c:v>45.338287876076244</c:v>
                </c:pt>
                <c:pt idx="45">
                  <c:v>46.179916331896571</c:v>
                </c:pt>
                <c:pt idx="46">
                  <c:v>47.012978444194211</c:v>
                </c:pt>
                <c:pt idx="47">
                  <c:v>47.83759910649367</c:v>
                </c:pt>
                <c:pt idx="48">
                  <c:v>48.653909207031631</c:v>
                </c:pt>
                <c:pt idx="49">
                  <c:v>49.462045131990706</c:v>
                </c:pt>
                <c:pt idx="50">
                  <c:v>50.26214829424076</c:v>
                </c:pt>
                <c:pt idx="51">
                  <c:v>51.054364687799179</c:v>
                </c:pt>
                <c:pt idx="52">
                  <c:v>51.838844468043952</c:v>
                </c:pt>
                <c:pt idx="53">
                  <c:v>52.615741557556646</c:v>
                </c:pt>
                <c:pt idx="54">
                  <c:v>53.385213277337876</c:v>
                </c:pt>
                <c:pt idx="55">
                  <c:v>54.147420003021487</c:v>
                </c:pt>
                <c:pt idx="56">
                  <c:v>54.902524845617521</c:v>
                </c:pt>
                <c:pt idx="57">
                  <c:v>55.650693356232225</c:v>
                </c:pt>
                <c:pt idx="58">
                  <c:v>56.392093254149501</c:v>
                </c:pt>
                <c:pt idx="59">
                  <c:v>57.126894177606651</c:v>
                </c:pt>
                <c:pt idx="60">
                  <c:v>57.855267456559552</c:v>
                </c:pt>
                <c:pt idx="61">
                  <c:v>58.577385906705132</c:v>
                </c:pt>
                <c:pt idx="62">
                  <c:v>59.293423644013316</c:v>
                </c:pt>
                <c:pt idx="63">
                  <c:v>60.003555919012399</c:v>
                </c:pt>
                <c:pt idx="64">
                  <c:v>60.707958970073228</c:v>
                </c:pt>
                <c:pt idx="65">
                  <c:v>61.406809894944224</c:v>
                </c:pt>
                <c:pt idx="66">
                  <c:v>62.100286539804102</c:v>
                </c:pt>
                <c:pt idx="67">
                  <c:v>62.788567405116886</c:v>
                </c:pt>
                <c:pt idx="68">
                  <c:v>63.471831567598322</c:v>
                </c:pt>
                <c:pt idx="69">
                  <c:v>64.150258617629049</c:v>
                </c:pt>
                <c:pt idx="70">
                  <c:v>64.824028611481083</c:v>
                </c:pt>
                <c:pt idx="71">
                  <c:v>65.493322037756769</c:v>
                </c:pt>
                <c:pt idx="72">
                  <c:v>66.158319797474618</c:v>
                </c:pt>
                <c:pt idx="73">
                  <c:v>66.819203197273552</c:v>
                </c:pt>
                <c:pt idx="74">
                  <c:v>67.47615395524565</c:v>
                </c:pt>
                <c:pt idx="75">
                  <c:v>68.129354218946531</c:v>
                </c:pt>
                <c:pt idx="76">
                  <c:v>68.778986595173208</c:v>
                </c:pt>
                <c:pt idx="77">
                  <c:v>69.425234191140163</c:v>
                </c:pt>
                <c:pt idx="78">
                  <c:v>70.068280666725713</c:v>
                </c:pt>
                <c:pt idx="79">
                  <c:v>70.708310297502749</c:v>
                </c:pt>
                <c:pt idx="80">
                  <c:v>71.345508048309384</c:v>
                </c:pt>
                <c:pt idx="81">
                  <c:v>71.980059657157966</c:v>
                </c:pt>
                <c:pt idx="82">
                  <c:v>72.612151729322449</c:v>
                </c:pt>
                <c:pt idx="83">
                  <c:v>73.241971841486844</c:v>
                </c:pt>
                <c:pt idx="84">
                  <c:v>73.869708655879521</c:v>
                </c:pt>
                <c:pt idx="85">
                  <c:v>74.495552044361432</c:v>
                </c:pt>
                <c:pt idx="86">
                  <c:v>75.119693222477508</c:v>
                </c:pt>
                <c:pt idx="87">
                  <c:v>75.742324893524994</c:v>
                </c:pt>
                <c:pt idx="88">
                  <c:v>76.363641402734217</c:v>
                </c:pt>
                <c:pt idx="89">
                  <c:v>76.983838901701134</c:v>
                </c:pt>
                <c:pt idx="90">
                  <c:v>77.603115523254857</c:v>
                </c:pt>
                <c:pt idx="91">
                  <c:v>78.221671566986927</c:v>
                </c:pt>
                <c:pt idx="92">
                  <c:v>78.839709695714717</c:v>
                </c:pt>
                <c:pt idx="93">
                  <c:v>79.457435143195553</c:v>
                </c:pt>
                <c:pt idx="94">
                  <c:v>80.075055933455033</c:v>
                </c:pt>
                <c:pt idx="95">
                  <c:v>80.692783112139281</c:v>
                </c:pt>
                <c:pt idx="96">
                  <c:v>81.31083099034889</c:v>
                </c:pt>
                <c:pt idx="97">
                  <c:v>81.929417401460384</c:v>
                </c:pt>
                <c:pt idx="98">
                  <c:v>82.548763971491127</c:v>
                </c:pt>
                <c:pt idx="99">
                  <c:v>83.169096403613295</c:v>
                </c:pt>
                <c:pt idx="100">
                  <c:v>83.790644777475109</c:v>
                </c:pt>
                <c:pt idx="101">
                  <c:v>84.413643864039003</c:v>
                </c:pt>
                <c:pt idx="102">
                  <c:v>85.038333456700244</c:v>
                </c:pt>
                <c:pt idx="103">
                  <c:v>85.664958719504114</c:v>
                </c:pt>
                <c:pt idx="104">
                  <c:v>86.293770553333957</c:v>
                </c:pt>
                <c:pt idx="105">
                  <c:v>86.925025980998385</c:v>
                </c:pt>
                <c:pt idx="106">
                  <c:v>87.558988552201541</c:v>
                </c:pt>
                <c:pt idx="107">
                  <c:v>88.195928769435255</c:v>
                </c:pt>
                <c:pt idx="108">
                  <c:v>88.836124535886881</c:v>
                </c:pt>
                <c:pt idx="109">
                  <c:v>89.479861626510299</c:v>
                </c:pt>
                <c:pt idx="110">
                  <c:v>90.127434183458419</c:v>
                </c:pt>
                <c:pt idx="111">
                  <c:v>90.779145237123714</c:v>
                </c:pt>
                <c:pt idx="112">
                  <c:v>91.435307254077415</c:v>
                </c:pt>
                <c:pt idx="113">
                  <c:v>92.096242713236393</c:v>
                </c:pt>
                <c:pt idx="114">
                  <c:v>92.762284711616374</c:v>
                </c:pt>
                <c:pt idx="115">
                  <c:v>93.433777601052711</c:v>
                </c:pt>
                <c:pt idx="116">
                  <c:v>94.111077657276752</c:v>
                </c:pt>
                <c:pt idx="117">
                  <c:v>94.79455378273029</c:v>
                </c:pt>
                <c:pt idx="118">
                  <c:v>95.484588244474594</c:v>
                </c:pt>
                <c:pt idx="119">
                  <c:v>96.181577448499695</c:v>
                </c:pt>
                <c:pt idx="120">
                  <c:v>96.885932751662921</c:v>
                </c:pt>
              </c:numCache>
            </c:numRef>
          </c:xVal>
          <c:yVal>
            <c:numRef>
              <c:f>TraySol!$S$191:$S$311</c:f>
              <c:numCache>
                <c:formatCode>0.00</c:formatCode>
                <c:ptCount val="121"/>
                <c:pt idx="0">
                  <c:v>33.43861260095958</c:v>
                </c:pt>
                <c:pt idx="1">
                  <c:v>33.430967730354176</c:v>
                </c:pt>
                <c:pt idx="2">
                  <c:v>33.40803946229174</c:v>
                </c:pt>
                <c:pt idx="3">
                  <c:v>33.36984687883043</c:v>
                </c:pt>
                <c:pt idx="4">
                  <c:v>33.316421685376902</c:v>
                </c:pt>
                <c:pt idx="5">
                  <c:v>33.247808091258563</c:v>
                </c:pt>
                <c:pt idx="6">
                  <c:v>33.164062633504003</c:v>
                </c:pt>
                <c:pt idx="7">
                  <c:v>33.065253953125207</c:v>
                </c:pt>
                <c:pt idx="8">
                  <c:v>32.951462525973341</c:v>
                </c:pt>
                <c:pt idx="9">
                  <c:v>32.82278035062869</c:v>
                </c:pt>
                <c:pt idx="10">
                  <c:v>32.679310596134542</c:v>
                </c:pt>
                <c:pt idx="11">
                  <c:v>32.521167212689136</c:v>
                </c:pt>
                <c:pt idx="12">
                  <c:v>32.348474508666108</c:v>
                </c:pt>
                <c:pt idx="13">
                  <c:v>32.161366697539627</c:v>
                </c:pt>
                <c:pt idx="14">
                  <c:v>31.95998741844334</c:v>
                </c:pt>
                <c:pt idx="15">
                  <c:v>31.744489234193374</c:v>
                </c:pt>
                <c:pt idx="16">
                  <c:v>31.515033110655878</c:v>
                </c:pt>
                <c:pt idx="17">
                  <c:v>31.271787881338732</c:v>
                </c:pt>
                <c:pt idx="18">
                  <c:v>31.014929701041353</c:v>
                </c:pt>
                <c:pt idx="19">
                  <c:v>30.744641492305263</c:v>
                </c:pt>
                <c:pt idx="20">
                  <c:v>30.461112388280561</c:v>
                </c:pt>
                <c:pt idx="21">
                  <c:v>30.164537175457902</c:v>
                </c:pt>
                <c:pt idx="22">
                  <c:v>29.85511573952374</c:v>
                </c:pt>
                <c:pt idx="23">
                  <c:v>29.533052517377655</c:v>
                </c:pt>
                <c:pt idx="24">
                  <c:v>29.198555958113587</c:v>
                </c:pt>
                <c:pt idx="25">
                  <c:v>28.851837995515474</c:v>
                </c:pt>
                <c:pt idx="26">
                  <c:v>28.493113534355807</c:v>
                </c:pt>
                <c:pt idx="27">
                  <c:v>28.122599952520027</c:v>
                </c:pt>
                <c:pt idx="28">
                  <c:v>27.740516620713066</c:v>
                </c:pt>
                <c:pt idx="29">
                  <c:v>27.347084441240156</c:v>
                </c:pt>
                <c:pt idx="30">
                  <c:v>26.942525407097222</c:v>
                </c:pt>
                <c:pt idx="31">
                  <c:v>26.527062182358392</c:v>
                </c:pt>
                <c:pt idx="32">
                  <c:v>26.100917704612584</c:v>
                </c:pt>
                <c:pt idx="33">
                  <c:v>25.664314809978208</c:v>
                </c:pt>
                <c:pt idx="34">
                  <c:v>25.217475881019396</c:v>
                </c:pt>
                <c:pt idx="35">
                  <c:v>24.760622517695893</c:v>
                </c:pt>
                <c:pt idx="36">
                  <c:v>24.293975231305936</c:v>
                </c:pt>
                <c:pt idx="37">
                  <c:v>23.817753161225397</c:v>
                </c:pt>
                <c:pt idx="38">
                  <c:v>23.332173814108117</c:v>
                </c:pt>
                <c:pt idx="39">
                  <c:v>22.837452825090821</c:v>
                </c:pt>
                <c:pt idx="40">
                  <c:v>22.333803740441923</c:v>
                </c:pt>
                <c:pt idx="41">
                  <c:v>21.821437821004196</c:v>
                </c:pt>
                <c:pt idx="42">
                  <c:v>21.300563865708725</c:v>
                </c:pt>
                <c:pt idx="43">
                  <c:v>20.771388054377482</c:v>
                </c:pt>
                <c:pt idx="44">
                  <c:v>20.234113808986919</c:v>
                </c:pt>
                <c:pt idx="45">
                  <c:v>19.688941672530049</c:v>
                </c:pt>
                <c:pt idx="46">
                  <c:v>19.136069204592673</c:v>
                </c:pt>
                <c:pt idx="47">
                  <c:v>18.575690892746351</c:v>
                </c:pt>
                <c:pt idx="48">
                  <c:v>18.007998078856119</c:v>
                </c:pt>
                <c:pt idx="49">
                  <c:v>17.433178899406002</c:v>
                </c:pt>
                <c:pt idx="50">
                  <c:v>16.851418238955063</c:v>
                </c:pt>
                <c:pt idx="51">
                  <c:v>16.262897695853681</c:v>
                </c:pt>
                <c:pt idx="52">
                  <c:v>15.667795559371228</c:v>
                </c:pt>
                <c:pt idx="53">
                  <c:v>15.066286797412005</c:v>
                </c:pt>
                <c:pt idx="54">
                  <c:v>14.458543054024958</c:v>
                </c:pt>
                <c:pt idx="55">
                  <c:v>13.844732655944966</c:v>
                </c:pt>
                <c:pt idx="56">
                  <c:v>13.225020627436493</c:v>
                </c:pt>
                <c:pt idx="57">
                  <c:v>12.599568712746276</c:v>
                </c:pt>
                <c:pt idx="58">
                  <c:v>11.968535405507566</c:v>
                </c:pt>
                <c:pt idx="59">
                  <c:v>11.332075984475438</c:v>
                </c:pt>
                <c:pt idx="60">
                  <c:v>10.690342555009337</c:v>
                </c:pt>
                <c:pt idx="61">
                  <c:v>10.043484095756625</c:v>
                </c:pt>
                <c:pt idx="62">
                  <c:v>9.3916465100263622</c:v>
                </c:pt>
                <c:pt idx="63">
                  <c:v>8.7349726813794035</c:v>
                </c:pt>
                <c:pt idx="64">
                  <c:v>8.0736025329950394</c:v>
                </c:pt>
                <c:pt idx="65">
                  <c:v>7.4076730904094035</c:v>
                </c:pt>
                <c:pt idx="66">
                  <c:v>6.7373185472529258</c:v>
                </c:pt>
                <c:pt idx="67">
                  <c:v>6.0626703336468779</c:v>
                </c:pt>
                <c:pt idx="68">
                  <c:v>5.3838571869490437</c:v>
                </c:pt>
                <c:pt idx="69">
                  <c:v>4.7010052245682203</c:v>
                </c:pt>
                <c:pt idx="70">
                  <c:v>4.0142380185956057</c:v>
                </c:pt>
                <c:pt idx="71">
                  <c:v>3.3236766720274176</c:v>
                </c:pt>
                <c:pt idx="72">
                  <c:v>2.6294398963795658</c:v>
                </c:pt>
                <c:pt idx="73">
                  <c:v>1.9316440905187591</c:v>
                </c:pt>
                <c:pt idx="74">
                  <c:v>1.2304034205583605</c:v>
                </c:pt>
                <c:pt idx="75">
                  <c:v>0.52582990068913205</c:v>
                </c:pt>
                <c:pt idx="76">
                  <c:v>-0.18196652516398615</c:v>
                </c:pt>
                <c:pt idx="77">
                  <c:v>-0.8928779009474539</c:v>
                </c:pt>
                <c:pt idx="78">
                  <c:v>-1.6067981754170404</c:v>
                </c:pt>
                <c:pt idx="79">
                  <c:v>-2.3236231184588405</c:v>
                </c:pt>
                <c:pt idx="80">
                  <c:v>-3.0432502368275749</c:v>
                </c:pt>
                <c:pt idx="81">
                  <c:v>-3.765578689319085</c:v>
                </c:pt>
                <c:pt idx="82">
                  <c:v>-4.4905092013778471</c:v>
                </c:pt>
                <c:pt idx="83">
                  <c:v>-5.2179439791249536</c:v>
                </c:pt>
                <c:pt idx="84">
                  <c:v>-5.9477866227767748</c:v>
                </c:pt>
                <c:pt idx="85">
                  <c:v>-6.6799420394096813</c:v>
                </c:pt>
                <c:pt idx="86">
                  <c:v>-7.4143163550120619</c:v>
                </c:pt>
                <c:pt idx="87">
                  <c:v>-8.1508168257504678</c:v>
                </c:pt>
                <c:pt idx="88">
                  <c:v>-8.8893517483625999</c:v>
                </c:pt>
                <c:pt idx="89">
                  <c:v>-9.6298303695761689</c:v>
                </c:pt>
                <c:pt idx="90">
                  <c:v>-10.372162794438054</c:v>
                </c:pt>
                <c:pt idx="91">
                  <c:v>-11.116259893424541</c:v>
                </c:pt>
                <c:pt idx="92">
                  <c:v>-11.862033208188592</c:v>
                </c:pt>
                <c:pt idx="93">
                  <c:v>-12.609394855785524</c:v>
                </c:pt>
                <c:pt idx="94">
                  <c:v>-13.358257431203214</c:v>
                </c:pt>
                <c:pt idx="95">
                  <c:v>-14.108533908007388</c:v>
                </c:pt>
                <c:pt idx="96">
                  <c:v>-14.860137536896175</c:v>
                </c:pt>
                <c:pt idx="97">
                  <c:v>-15.612981741940956</c:v>
                </c:pt>
                <c:pt idx="98">
                  <c:v>-16.366980014273068</c:v>
                </c:pt>
                <c:pt idx="99">
                  <c:v>-17.122045802956464</c:v>
                </c:pt>
                <c:pt idx="100">
                  <c:v>-17.878092402767265</c:v>
                </c:pt>
                <c:pt idx="101">
                  <c:v>-18.635032838579804</c:v>
                </c:pt>
                <c:pt idx="102">
                  <c:v>-19.392779746035799</c:v>
                </c:pt>
                <c:pt idx="103">
                  <c:v>-20.151245248150829</c:v>
                </c:pt>
                <c:pt idx="104">
                  <c:v>-20.910340827485342</c:v>
                </c:pt>
                <c:pt idx="105">
                  <c:v>-21.66997719348123</c:v>
                </c:pt>
                <c:pt idx="106">
                  <c:v>-22.430064144535876</c:v>
                </c:pt>
                <c:pt idx="107">
                  <c:v>-23.190510424354002</c:v>
                </c:pt>
                <c:pt idx="108">
                  <c:v>-23.9512235720847</c:v>
                </c:pt>
                <c:pt idx="109">
                  <c:v>-24.712109765715539</c:v>
                </c:pt>
                <c:pt idx="110">
                  <c:v>-25.47307365815702</c:v>
                </c:pt>
                <c:pt idx="111">
                  <c:v>-26.234018205409825</c:v>
                </c:pt>
                <c:pt idx="112">
                  <c:v>-26.994844486163601</c:v>
                </c:pt>
                <c:pt idx="113">
                  <c:v>-27.755451512129284</c:v>
                </c:pt>
                <c:pt idx="114">
                  <c:v>-28.515736028356116</c:v>
                </c:pt>
                <c:pt idx="115">
                  <c:v>-29.275592302732306</c:v>
                </c:pt>
                <c:pt idx="116">
                  <c:v>-30.03491190380997</c:v>
                </c:pt>
                <c:pt idx="117">
                  <c:v>-30.793583466035273</c:v>
                </c:pt>
                <c:pt idx="118">
                  <c:v>-31.551492441400399</c:v>
                </c:pt>
                <c:pt idx="119">
                  <c:v>-32.308520836465277</c:v>
                </c:pt>
                <c:pt idx="120">
                  <c:v>-33.064546933626374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5EC-4788-B271-5C1CE1E85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414016"/>
        <c:axId val="231420288"/>
      </c:scatterChart>
      <c:scatterChart>
        <c:scatterStyle val="lineMarker"/>
        <c:varyColors val="0"/>
        <c:ser>
          <c:idx val="22"/>
          <c:order val="22"/>
          <c:tx>
            <c:strRef>
              <c:f>TraySol!$C$3</c:f>
              <c:strCache>
                <c:ptCount val="1"/>
                <c:pt idx="0">
                  <c:v>SOLSTICIO DE 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TraySol!$E$191:$E$371</c:f>
              <c:numCache>
                <c:formatCode>0.00</c:formatCode>
                <c:ptCount val="181"/>
                <c:pt idx="0">
                  <c:v>3.1378138733201516E-3</c:v>
                </c:pt>
                <c:pt idx="1">
                  <c:v>3.13549292226784</c:v>
                </c:pt>
                <c:pt idx="2">
                  <c:v>6.257147848211539</c:v>
                </c:pt>
                <c:pt idx="3">
                  <c:v>9.3515290370814697</c:v>
                </c:pt>
                <c:pt idx="4">
                  <c:v>12.40597653030861</c:v>
                </c:pt>
                <c:pt idx="5">
                  <c:v>15.40892597593769</c:v>
                </c:pt>
                <c:pt idx="6">
                  <c:v>18.350156518646141</c:v>
                </c:pt>
                <c:pt idx="7">
                  <c:v>21.220956933774321</c:v>
                </c:pt>
                <c:pt idx="8">
                  <c:v>24.01420876635963</c:v>
                </c:pt>
                <c:pt idx="9">
                  <c:v>26.724392678511297</c:v>
                </c:pt>
                <c:pt idx="10">
                  <c:v>29.347529640723778</c:v>
                </c:pt>
                <c:pt idx="11">
                  <c:v>31.881071688261308</c:v>
                </c:pt>
                <c:pt idx="12">
                  <c:v>34.323757837776064</c:v>
                </c:pt>
                <c:pt idx="13">
                  <c:v>36.675449873929125</c:v>
                </c:pt>
                <c:pt idx="14">
                  <c:v>38.936960661463367</c:v>
                </c:pt>
                <c:pt idx="15">
                  <c:v>41.109884994402513</c:v>
                </c:pt>
                <c:pt idx="16">
                  <c:v>43.196440234664735</c:v>
                </c:pt>
                <c:pt idx="17">
                  <c:v>45.199321446446717</c:v>
                </c:pt>
                <c:pt idx="18">
                  <c:v>47.12157358728912</c:v>
                </c:pt>
                <c:pt idx="19">
                  <c:v>48.966481643407519</c:v>
                </c:pt>
                <c:pt idx="20">
                  <c:v>50.737478387006291</c:v>
                </c:pt>
                <c:pt idx="21">
                  <c:v>52.438068631019092</c:v>
                </c:pt>
                <c:pt idx="22">
                  <c:v>54.071768385162081</c:v>
                </c:pt>
                <c:pt idx="23">
                  <c:v>55.642057096282635</c:v>
                </c:pt>
                <c:pt idx="24">
                  <c:v>57.152341113033863</c:v>
                </c:pt>
                <c:pt idx="25">
                  <c:v>58.605926589384609</c:v>
                </c:pt>
                <c:pt idx="26">
                  <c:v>60.006000186366123</c:v>
                </c:pt>
                <c:pt idx="27">
                  <c:v>61.355616112198412</c:v>
                </c:pt>
                <c:pt idx="28">
                  <c:v>62.65768823360041</c:v>
                </c:pt>
                <c:pt idx="29">
                  <c:v>63.914986180046505</c:v>
                </c:pt>
                <c:pt idx="30">
                  <c:v>65.13013453864275</c:v>
                </c:pt>
                <c:pt idx="31">
                  <c:v>66.305614395240937</c:v>
                </c:pt>
                <c:pt idx="32">
                  <c:v>67.443766615499143</c:v>
                </c:pt>
                <c:pt idx="33">
                  <c:v>68.546796377868276</c:v>
                </c:pt>
                <c:pt idx="34">
                  <c:v>69.61677857013305</c:v>
                </c:pt>
                <c:pt idx="35">
                  <c:v>70.655663743959181</c:v>
                </c:pt>
                <c:pt idx="36">
                  <c:v>71.665284389952888</c:v>
                </c:pt>
                <c:pt idx="37">
                  <c:v>72.647361351095554</c:v>
                </c:pt>
                <c:pt idx="38">
                  <c:v>73.603510237032765</c:v>
                </c:pt>
                <c:pt idx="39">
                  <c:v>74.535247737357906</c:v>
                </c:pt>
                <c:pt idx="40">
                  <c:v>75.443997760291168</c:v>
                </c:pt>
                <c:pt idx="41">
                  <c:v>76.331097345368562</c:v>
                </c:pt>
                <c:pt idx="42">
                  <c:v>77.19780231606012</c:v>
                </c:pt>
                <c:pt idx="43">
                  <c:v>78.045292651586038</c:v>
                </c:pt>
                <c:pt idx="44">
                  <c:v>78.874677567385334</c:v>
                </c:pt>
                <c:pt idx="45">
                  <c:v>79.687000301357344</c:v>
                </c:pt>
                <c:pt idx="46">
                  <c:v>80.48324260867372</c:v>
                </c:pt>
                <c:pt idx="47">
                  <c:v>81.264328972071112</c:v>
                </c:pt>
                <c:pt idx="48">
                  <c:v>82.031130537426307</c:v>
                </c:pt>
                <c:pt idx="49">
                  <c:v>82.78446878636214</c:v>
                </c:pt>
                <c:pt idx="50">
                  <c:v>83.52511895885236</c:v>
                </c:pt>
                <c:pt idx="51">
                  <c:v>84.253813239459788</c:v>
                </c:pt>
                <c:pt idx="52">
                  <c:v>84.971243721094154</c:v>
                </c:pt>
                <c:pt idx="53">
                  <c:v>85.678065160117939</c:v>
                </c:pt>
                <c:pt idx="54">
                  <c:v>86.374897536349408</c:v>
                </c:pt>
                <c:pt idx="55">
                  <c:v>87.062328431072615</c:v>
                </c:pt>
                <c:pt idx="56">
                  <c:v>87.740915235618701</c:v>
                </c:pt>
                <c:pt idx="57">
                  <c:v>88.411187202468184</c:v>
                </c:pt>
                <c:pt idx="58">
                  <c:v>89.073647350170745</c:v>
                </c:pt>
                <c:pt idx="59">
                  <c:v>89.728774232707508</c:v>
                </c:pt>
                <c:pt idx="60">
                  <c:v>90.377023583250988</c:v>
                </c:pt>
                <c:pt idx="61">
                  <c:v>91.018829841617659</c:v>
                </c:pt>
                <c:pt idx="62">
                  <c:v>91.654607574068137</c:v>
                </c:pt>
                <c:pt idx="63">
                  <c:v>92.284752793497262</c:v>
                </c:pt>
                <c:pt idx="64">
                  <c:v>92.909644187470334</c:v>
                </c:pt>
                <c:pt idx="65">
                  <c:v>93.529644261010446</c:v>
                </c:pt>
                <c:pt idx="66">
                  <c:v>94.145100400520647</c:v>
                </c:pt>
                <c:pt idx="67">
                  <c:v>94.756345864738122</c:v>
                </c:pt>
                <c:pt idx="68">
                  <c:v>95.363700708161915</c:v>
                </c:pt>
                <c:pt idx="69">
                  <c:v>95.967472641972577</c:v>
                </c:pt>
                <c:pt idx="70">
                  <c:v>96.567957837067993</c:v>
                </c:pt>
                <c:pt idx="71">
                  <c:v>97.165441673475613</c:v>
                </c:pt>
                <c:pt idx="72">
                  <c:v>97.760199440061896</c:v>
                </c:pt>
                <c:pt idx="73">
                  <c:v>98.352496988149085</c:v>
                </c:pt>
                <c:pt idx="74">
                  <c:v>98.942591342359194</c:v>
                </c:pt>
                <c:pt idx="75">
                  <c:v>99.530731271739242</c:v>
                </c:pt>
                <c:pt idx="76">
                  <c:v>100.11715782397576</c:v>
                </c:pt>
                <c:pt idx="77">
                  <c:v>100.70210482527884</c:v>
                </c:pt>
                <c:pt idx="78">
                  <c:v>101.28579934830731</c:v>
                </c:pt>
                <c:pt idx="79">
                  <c:v>101.86846215031299</c:v>
                </c:pt>
                <c:pt idx="80">
                  <c:v>102.45030808350309</c:v>
                </c:pt>
                <c:pt idx="81">
                  <c:v>103.03154647945588</c:v>
                </c:pt>
                <c:pt idx="82">
                  <c:v>103.61238150927194</c:v>
                </c:pt>
                <c:pt idx="83">
                  <c:v>104.19301252100308</c:v>
                </c:pt>
                <c:pt idx="84">
                  <c:v>104.77363435577023</c:v>
                </c:pt>
                <c:pt idx="85">
                  <c:v>105.35443764386193</c:v>
                </c:pt>
                <c:pt idx="86">
                  <c:v>105.93560908199277</c:v>
                </c:pt>
                <c:pt idx="87">
                  <c:v>106.51733169279753</c:v>
                </c:pt>
                <c:pt idx="88">
                  <c:v>107.09978506754079</c:v>
                </c:pt>
                <c:pt idx="89">
                  <c:v>107.68314559293212</c:v>
                </c:pt>
                <c:pt idx="90">
                  <c:v>108.26758666285335</c:v>
                </c:pt>
                <c:pt idx="91">
                  <c:v>108.8532788757267</c:v>
                </c:pt>
                <c:pt idx="92">
                  <c:v>109.44039021818013</c:v>
                </c:pt>
                <c:pt idx="93">
                  <c:v>110.02908623559742</c:v>
                </c:pt>
                <c:pt idx="94">
                  <c:v>110.61953019007791</c:v>
                </c:pt>
                <c:pt idx="95">
                  <c:v>111.21188320626956</c:v>
                </c:pt>
                <c:pt idx="96">
                  <c:v>111.8063044054838</c:v>
                </c:pt>
                <c:pt idx="97">
                  <c:v>112.40295102844676</c:v>
                </c:pt>
                <c:pt idx="98">
                  <c:v>113.00197854699236</c:v>
                </c:pt>
                <c:pt idx="99">
                  <c:v>113.60354076495409</c:v>
                </c:pt>
                <c:pt idx="100">
                  <c:v>114.20778990846931</c:v>
                </c:pt>
                <c:pt idx="101">
                  <c:v>114.81487670586623</c:v>
                </c:pt>
                <c:pt idx="102">
                  <c:v>115.42495045726469</c:v>
                </c:pt>
                <c:pt idx="103">
                  <c:v>116.03815909398328</c:v>
                </c:pt>
                <c:pt idx="104">
                  <c:v>116.65464922781041</c:v>
                </c:pt>
                <c:pt idx="105">
                  <c:v>117.27456619016218</c:v>
                </c:pt>
                <c:pt idx="106">
                  <c:v>117.89805406111864</c:v>
                </c:pt>
                <c:pt idx="107">
                  <c:v>118.52525568830031</c:v>
                </c:pt>
                <c:pt idx="108">
                  <c:v>119.15631269551814</c:v>
                </c:pt>
                <c:pt idx="109">
                  <c:v>119.79136548110462</c:v>
                </c:pt>
                <c:pt idx="110">
                  <c:v>120.43055320580943</c:v>
                </c:pt>
                <c:pt idx="111">
                  <c:v>121.07401377012177</c:v>
                </c:pt>
                <c:pt idx="112">
                  <c:v>121.72188378086094</c:v>
                </c:pt>
                <c:pt idx="113">
                  <c:v>122.37429850686038</c:v>
                </c:pt>
                <c:pt idx="114">
                  <c:v>123.03139182355487</c:v>
                </c:pt>
                <c:pt idx="115">
                  <c:v>123.69329614626908</c:v>
                </c:pt>
                <c:pt idx="116">
                  <c:v>124.36014235199674</c:v>
                </c:pt>
                <c:pt idx="117">
                  <c:v>125.03205968945294</c:v>
                </c:pt>
                <c:pt idx="118">
                  <c:v>125.70917567718031</c:v>
                </c:pt>
                <c:pt idx="119">
                  <c:v>126.39161598949117</c:v>
                </c:pt>
                <c:pt idx="120">
                  <c:v>127.07950433003251</c:v>
                </c:pt>
                <c:pt idx="121">
                  <c:v>127.77296229277052</c:v>
                </c:pt>
                <c:pt idx="122">
                  <c:v>128.47210921020647</c:v>
                </c:pt>
                <c:pt idx="123">
                  <c:v>129.17706198865409</c:v>
                </c:pt>
                <c:pt idx="124">
                  <c:v>129.8879349304348</c:v>
                </c:pt>
                <c:pt idx="125">
                  <c:v>130.60483954287719</c:v>
                </c:pt>
                <c:pt idx="126">
                  <c:v>131.32788433404485</c:v>
                </c:pt>
                <c:pt idx="127">
                  <c:v>132.05717459516049</c:v>
                </c:pt>
                <c:pt idx="128">
                  <c:v>132.79281216974442</c:v>
                </c:pt>
                <c:pt idx="129">
                  <c:v>133.5348952095456</c:v>
                </c:pt>
                <c:pt idx="130">
                  <c:v>134.2835179174069</c:v>
                </c:pt>
                <c:pt idx="131">
                  <c:v>135.03877027728257</c:v>
                </c:pt>
                <c:pt idx="132">
                  <c:v>135.80073777170796</c:v>
                </c:pt>
                <c:pt idx="133">
                  <c:v>136.56950108711015</c:v>
                </c:pt>
                <c:pt idx="134">
                  <c:v>137.34513580745173</c:v>
                </c:pt>
                <c:pt idx="135">
                  <c:v>138.12771209680267</c:v>
                </c:pt>
                <c:pt idx="136">
                  <c:v>138.91729437155729</c:v>
                </c:pt>
                <c:pt idx="137">
                  <c:v>139.71394096313313</c:v>
                </c:pt>
                <c:pt idx="138">
                  <c:v>140.51770377212412</c:v>
                </c:pt>
                <c:pt idx="139">
                  <c:v>141.32862791501947</c:v>
                </c:pt>
                <c:pt idx="140">
                  <c:v>142.14675136474588</c:v>
                </c:pt>
                <c:pt idx="141">
                  <c:v>142.97210458644355</c:v>
                </c:pt>
                <c:pt idx="142">
                  <c:v>143.80471017004322</c:v>
                </c:pt>
                <c:pt idx="143">
                  <c:v>144.64458246137184</c:v>
                </c:pt>
                <c:pt idx="144">
                  <c:v>145.49172719367604</c:v>
                </c:pt>
                <c:pt idx="145">
                  <c:v>146.34614112161603</c:v>
                </c:pt>
                <c:pt idx="146">
                  <c:v>147.20781165993984</c:v>
                </c:pt>
                <c:pt idx="147">
                  <c:v>148.07671652920746</c:v>
                </c:pt>
                <c:pt idx="148">
                  <c:v>148.95282341107912</c:v>
                </c:pt>
                <c:pt idx="149">
                  <c:v>149.83608961582513</c:v>
                </c:pt>
                <c:pt idx="150">
                  <c:v>150.72646176483875</c:v>
                </c:pt>
                <c:pt idx="151">
                  <c:v>151.62387549104767</c:v>
                </c:pt>
                <c:pt idx="152">
                  <c:v>152.52825516021201</c:v>
                </c:pt>
                <c:pt idx="153">
                  <c:v>153.43951361616664</c:v>
                </c:pt>
                <c:pt idx="154">
                  <c:v>154.35755195311563</c:v>
                </c:pt>
                <c:pt idx="155">
                  <c:v>155.28225931810096</c:v>
                </c:pt>
                <c:pt idx="156">
                  <c:v>156.21351274675789</c:v>
                </c:pt>
                <c:pt idx="157">
                  <c:v>157.15117703542023</c:v>
                </c:pt>
                <c:pt idx="158">
                  <c:v>158.09510465255639</c:v>
                </c:pt>
                <c:pt idx="159">
                  <c:v>159.04513569239495</c:v>
                </c:pt>
                <c:pt idx="160">
                  <c:v>160.0010978734332</c:v>
                </c:pt>
                <c:pt idx="161">
                  <c:v>160.96280658432303</c:v>
                </c:pt>
                <c:pt idx="162">
                  <c:v>161.9300649793735</c:v>
                </c:pt>
                <c:pt idx="163">
                  <c:v>162.90266412563068</c:v>
                </c:pt>
                <c:pt idx="164">
                  <c:v>163.8803832031569</c:v>
                </c:pt>
                <c:pt idx="165">
                  <c:v>164.86298975976919</c:v>
                </c:pt>
                <c:pt idx="166">
                  <c:v>165.85024002108818</c:v>
                </c:pt>
                <c:pt idx="167">
                  <c:v>166.84187925631085</c:v>
                </c:pt>
                <c:pt idx="168">
                  <c:v>167.83764219965542</c:v>
                </c:pt>
                <c:pt idx="169">
                  <c:v>168.83725352693554</c:v>
                </c:pt>
                <c:pt idx="170">
                  <c:v>169.84042838621426</c:v>
                </c:pt>
                <c:pt idx="171">
                  <c:v>170.84687298097109</c:v>
                </c:pt>
                <c:pt idx="172">
                  <c:v>171.85628520369417</c:v>
                </c:pt>
                <c:pt idx="173">
                  <c:v>172.86835531729255</c:v>
                </c:pt>
                <c:pt idx="174">
                  <c:v>173.88276668122515</c:v>
                </c:pt>
                <c:pt idx="175">
                  <c:v>174.89919651875206</c:v>
                </c:pt>
                <c:pt idx="176">
                  <c:v>175.91731672127045</c:v>
                </c:pt>
                <c:pt idx="177">
                  <c:v>176.93679468526622</c:v>
                </c:pt>
                <c:pt idx="178">
                  <c:v>177.95729417706343</c:v>
                </c:pt>
                <c:pt idx="179">
                  <c:v>178.97847622019333</c:v>
                </c:pt>
                <c:pt idx="180">
                  <c:v>179.99897841996292</c:v>
                </c:pt>
              </c:numCache>
            </c:numRef>
          </c:xVal>
          <c:yVal>
            <c:numRef>
              <c:f>TraySol!$D$191:$D$371</c:f>
              <c:numCache>
                <c:formatCode>0.00</c:formatCode>
                <c:ptCount val="181"/>
                <c:pt idx="0">
                  <c:v>72.999999979162595</c:v>
                </c:pt>
                <c:pt idx="1">
                  <c:v>72.979175516053232</c:v>
                </c:pt>
                <c:pt idx="2">
                  <c:v>72.916856189892371</c:v>
                </c:pt>
                <c:pt idx="3">
                  <c:v>72.813498817786282</c:v>
                </c:pt>
                <c:pt idx="4">
                  <c:v>72.669846590265536</c:v>
                </c:pt>
                <c:pt idx="5">
                  <c:v>72.486903449432646</c:v>
                </c:pt>
                <c:pt idx="6">
                  <c:v>72.265901081663372</c:v>
                </c:pt>
                <c:pt idx="7">
                  <c:v>72.00826094919627</c:v>
                </c:pt>
                <c:pt idx="8">
                  <c:v>71.715553870047017</c:v>
                </c:pt>
                <c:pt idx="9">
                  <c:v>71.389459493909868</c:v>
                </c:pt>
                <c:pt idx="10">
                  <c:v>71.031727658781108</c:v>
                </c:pt>
                <c:pt idx="11">
                  <c:v>70.644143133345494</c:v>
                </c:pt>
                <c:pt idx="12">
                  <c:v>70.22849473611609</c:v>
                </c:pt>
                <c:pt idx="13">
                  <c:v>69.78654934027243</c:v>
                </c:pt>
                <c:pt idx="14">
                  <c:v>69.320030866760547</c:v>
                </c:pt>
                <c:pt idx="15">
                  <c:v>68.830604058393178</c:v>
                </c:pt>
                <c:pt idx="16">
                  <c:v>68.319862616757675</c:v>
                </c:pt>
                <c:pt idx="17">
                  <c:v>67.789321161505086</c:v>
                </c:pt>
                <c:pt idx="18">
                  <c:v>67.240410421222862</c:v>
                </c:pt>
                <c:pt idx="19">
                  <c:v>66.674475067810377</c:v>
                </c:pt>
                <c:pt idx="20">
                  <c:v>66.092773644480275</c:v>
                </c:pt>
                <c:pt idx="21">
                  <c:v>65.496480096458143</c:v>
                </c:pt>
                <c:pt idx="22">
                  <c:v>64.886686481846823</c:v>
                </c:pt>
                <c:pt idx="23">
                  <c:v>64.264406509984042</c:v>
                </c:pt>
                <c:pt idx="24">
                  <c:v>63.630579620800368</c:v>
                </c:pt>
                <c:pt idx="25">
                  <c:v>62.986075378252323</c:v>
                </c:pt>
                <c:pt idx="26">
                  <c:v>62.331698002516966</c:v>
                </c:pt>
                <c:pt idx="27">
                  <c:v>61.668190909043432</c:v>
                </c:pt>
                <c:pt idx="28">
                  <c:v>60.996241158164715</c:v>
                </c:pt>
                <c:pt idx="29">
                  <c:v>60.316483747562017</c:v>
                </c:pt>
                <c:pt idx="30">
                  <c:v>59.629505702376541</c:v>
                </c:pt>
                <c:pt idx="31">
                  <c:v>58.9358499351424</c:v>
                </c:pt>
                <c:pt idx="32">
                  <c:v>58.2360188608763</c:v>
                </c:pt>
                <c:pt idx="33">
                  <c:v>57.530477762419785</c:v>
                </c:pt>
                <c:pt idx="34">
                  <c:v>56.819657908188425</c:v>
                </c:pt>
                <c:pt idx="35">
                  <c:v>56.103959429432564</c:v>
                </c:pt>
                <c:pt idx="36">
                  <c:v>55.383753967437343</c:v>
                </c:pt>
                <c:pt idx="37">
                  <c:v>54.659387103181146</c:v>
                </c:pt>
                <c:pt idx="38">
                  <c:v>53.931180583142002</c:v>
                </c:pt>
                <c:pt idx="39">
                  <c:v>53.19943435543555</c:v>
                </c:pt>
                <c:pt idx="40">
                  <c:v>52.464428430478058</c:v>
                </c:pt>
                <c:pt idx="41">
                  <c:v>51.726424580038426</c:v>
                </c:pt>
                <c:pt idx="42">
                  <c:v>50.985667887985556</c:v>
                </c:pt>
                <c:pt idx="43">
                  <c:v>50.242388165336067</c:v>
                </c:pt>
                <c:pt idx="44">
                  <c:v>49.496801241421842</c:v>
                </c:pt>
                <c:pt idx="45">
                  <c:v>48.749110142173883</c:v>
                </c:pt>
                <c:pt idx="46">
                  <c:v>47.999506165689652</c:v>
                </c:pt>
                <c:pt idx="47">
                  <c:v>47.248169864437365</c:v>
                </c:pt>
                <c:pt idx="48">
                  <c:v>46.495271942668708</c:v>
                </c:pt>
                <c:pt idx="49">
                  <c:v>45.740974076869669</c:v>
                </c:pt>
                <c:pt idx="50">
                  <c:v>44.98542966638378</c:v>
                </c:pt>
                <c:pt idx="51">
                  <c:v>44.228784520695029</c:v>
                </c:pt>
                <c:pt idx="52">
                  <c:v>43.471177489260761</c:v>
                </c:pt>
                <c:pt idx="53">
                  <c:v>42.712741039235873</c:v>
                </c:pt>
                <c:pt idx="54">
                  <c:v>41.953601785927432</c:v>
                </c:pt>
                <c:pt idx="55">
                  <c:v>41.193880980361769</c:v>
                </c:pt>
                <c:pt idx="56">
                  <c:v>40.43369495792885</c:v>
                </c:pt>
                <c:pt idx="57">
                  <c:v>39.673155551692474</c:v>
                </c:pt>
                <c:pt idx="58">
                  <c:v>38.912370473611482</c:v>
                </c:pt>
                <c:pt idx="59">
                  <c:v>38.151443666609623</c:v>
                </c:pt>
                <c:pt idx="60">
                  <c:v>37.390475630150441</c:v>
                </c:pt>
                <c:pt idx="61">
                  <c:v>36.629563721722946</c:v>
                </c:pt>
                <c:pt idx="62">
                  <c:v>35.868802436415365</c:v>
                </c:pt>
                <c:pt idx="63">
                  <c:v>35.108283666549099</c:v>
                </c:pt>
                <c:pt idx="64">
                  <c:v>34.348096943160314</c:v>
                </c:pt>
                <c:pt idx="65">
                  <c:v>33.588329660949263</c:v>
                </c:pt>
                <c:pt idx="66">
                  <c:v>32.82906728816711</c:v>
                </c:pt>
                <c:pt idx="67">
                  <c:v>32.070393562774335</c:v>
                </c:pt>
                <c:pt idx="68">
                  <c:v>31.312390676082131</c:v>
                </c:pt>
                <c:pt idx="69">
                  <c:v>30.555139444977662</c:v>
                </c:pt>
                <c:pt idx="70">
                  <c:v>29.798719473734465</c:v>
                </c:pt>
                <c:pt idx="71">
                  <c:v>29.04320930631841</c:v>
                </c:pt>
                <c:pt idx="72">
                  <c:v>28.288686570018896</c:v>
                </c:pt>
                <c:pt idx="73">
                  <c:v>27.535228111160286</c:v>
                </c:pt>
                <c:pt idx="74">
                  <c:v>26.782910123582177</c:v>
                </c:pt>
                <c:pt idx="75">
                  <c:v>26.031808270516386</c:v>
                </c:pt>
                <c:pt idx="76">
                  <c:v>25.281997800433359</c:v>
                </c:pt>
                <c:pt idx="77">
                  <c:v>24.533553657380722</c:v>
                </c:pt>
                <c:pt idx="78">
                  <c:v>23.786550586291412</c:v>
                </c:pt>
                <c:pt idx="79">
                  <c:v>23.041063233696789</c:v>
                </c:pt>
                <c:pt idx="80">
                  <c:v>22.297166244243073</c:v>
                </c:pt>
                <c:pt idx="81">
                  <c:v>21.554934353374108</c:v>
                </c:pt>
                <c:pt idx="82">
                  <c:v>20.814442476512085</c:v>
                </c:pt>
                <c:pt idx="83">
                  <c:v>20.075765795038805</c:v>
                </c:pt>
                <c:pt idx="84">
                  <c:v>19.338979839352987</c:v>
                </c:pt>
                <c:pt idx="85">
                  <c:v>18.604160569254631</c:v>
                </c:pt>
                <c:pt idx="86">
                  <c:v>17.871384451884524</c:v>
                </c:pt>
                <c:pt idx="87">
                  <c:v>17.140728537425304</c:v>
                </c:pt>
                <c:pt idx="88">
                  <c:v>16.412270532751563</c:v>
                </c:pt>
                <c:pt idx="89">
                  <c:v>15.686088873196823</c:v>
                </c:pt>
                <c:pt idx="90">
                  <c:v>14.962262792588504</c:v>
                </c:pt>
                <c:pt idx="91">
                  <c:v>14.2408723916855</c:v>
                </c:pt>
                <c:pt idx="92">
                  <c:v>13.521998705136923</c:v>
                </c:pt>
                <c:pt idx="93">
                  <c:v>12.80572376706624</c:v>
                </c:pt>
                <c:pt idx="94">
                  <c:v>12.092130675370186</c:v>
                </c:pt>
                <c:pt idx="95">
                  <c:v>11.381303654808576</c:v>
                </c:pt>
                <c:pt idx="96">
                  <c:v>10.673328118947481</c:v>
                </c:pt>
                <c:pt idx="97">
                  <c:v>9.9682907310052542</c:v>
                </c:pt>
                <c:pt idx="98">
                  <c:v>9.2662794636380994</c:v>
                </c:pt>
                <c:pt idx="99">
                  <c:v>8.5673836576896036</c:v>
                </c:pt>
                <c:pt idx="100">
                  <c:v>7.8716940799156419</c:v>
                </c:pt>
                <c:pt idx="101">
                  <c:v>7.179302979683797</c:v>
                </c:pt>
                <c:pt idx="102">
                  <c:v>6.4903041446345497</c:v>
                </c:pt>
                <c:pt idx="103">
                  <c:v>5.8047929552779323</c:v>
                </c:pt>
                <c:pt idx="104">
                  <c:v>5.1228664384874918</c:v>
                </c:pt>
                <c:pt idx="105">
                  <c:v>4.444623319840403</c:v>
                </c:pt>
                <c:pt idx="106">
                  <c:v>3.7701640747393554</c:v>
                </c:pt>
                <c:pt idx="107">
                  <c:v>3.0995909782386946</c:v>
                </c:pt>
                <c:pt idx="108">
                  <c:v>2.4330081534840104</c:v>
                </c:pt>
                <c:pt idx="109">
                  <c:v>1.7705216186599841</c:v>
                </c:pt>
                <c:pt idx="110">
                  <c:v>1.1122393323278743</c:v>
                </c:pt>
                <c:pt idx="111">
                  <c:v>0.45827123701879202</c:v>
                </c:pt>
                <c:pt idx="112">
                  <c:v>-0.19127069906508609</c:v>
                </c:pt>
                <c:pt idx="113">
                  <c:v>-0.83627244240523169</c:v>
                </c:pt>
                <c:pt idx="114">
                  <c:v>-1.4766178567556807</c:v>
                </c:pt>
                <c:pt idx="115">
                  <c:v>-2.1121886681613375</c:v>
                </c:pt>
                <c:pt idx="116">
                  <c:v>-2.7428644326159741</c:v>
                </c:pt>
                <c:pt idx="117">
                  <c:v>-3.3685225065867854</c:v>
                </c:pt>
                <c:pt idx="118">
                  <c:v>-3.989038020649275</c:v>
                </c:pt>
                <c:pt idx="119">
                  <c:v>-4.6042838564919464</c:v>
                </c:pt>
                <c:pt idx="120">
                  <c:v>-5.2141306275678403</c:v>
                </c:pt>
                <c:pt idx="121">
                  <c:v>-5.8184466636858474</c:v>
                </c:pt>
                <c:pt idx="122">
                  <c:v>-6.417097999851535</c:v>
                </c:pt>
                <c:pt idx="123">
                  <c:v>-7.0099483696835563</c:v>
                </c:pt>
                <c:pt idx="124">
                  <c:v>-7.5968592037467317</c:v>
                </c:pt>
                <c:pt idx="125">
                  <c:v>-8.1776896331593036</c:v>
                </c:pt>
                <c:pt idx="126">
                  <c:v>-8.7522964988450696</c:v>
                </c:pt>
                <c:pt idx="127">
                  <c:v>-9.3205343668156218</c:v>
                </c:pt>
                <c:pt idx="128">
                  <c:v>-9.8822555498793463</c:v>
                </c:pt>
                <c:pt idx="129">
                  <c:v>-10.437310136186113</c:v>
                </c:pt>
                <c:pt idx="130">
                  <c:v>-10.985546025023979</c:v>
                </c:pt>
                <c:pt idx="131">
                  <c:v>-11.526808970293615</c:v>
                </c:pt>
                <c:pt idx="132">
                  <c:v>-12.060942632089777</c:v>
                </c:pt>
                <c:pt idx="133">
                  <c:v>-12.587788636822182</c:v>
                </c:pt>
                <c:pt idx="134">
                  <c:v>-13.107186646308477</c:v>
                </c:pt>
                <c:pt idx="135">
                  <c:v>-13.618974436266711</c:v>
                </c:pt>
                <c:pt idx="136">
                  <c:v>-14.122987984629759</c:v>
                </c:pt>
                <c:pt idx="137">
                  <c:v>-14.619061570090977</c:v>
                </c:pt>
                <c:pt idx="138">
                  <c:v>-15.107027881276025</c:v>
                </c:pt>
                <c:pt idx="139">
                  <c:v>-15.586718136915522</c:v>
                </c:pt>
                <c:pt idx="140">
                  <c:v>-16.057962217367219</c:v>
                </c:pt>
                <c:pt idx="141">
                  <c:v>-16.520588807806803</c:v>
                </c:pt>
                <c:pt idx="142">
                  <c:v>-16.974425553368803</c:v>
                </c:pt>
                <c:pt idx="143">
                  <c:v>-17.419299226477975</c:v>
                </c:pt>
                <c:pt idx="144">
                  <c:v>-17.855035906561568</c:v>
                </c:pt>
                <c:pt idx="145">
                  <c:v>-18.281461172279094</c:v>
                </c:pt>
                <c:pt idx="146">
                  <c:v>-18.69840030634299</c:v>
                </c:pt>
                <c:pt idx="147">
                  <c:v>-19.105678512936919</c:v>
                </c:pt>
                <c:pt idx="148">
                  <c:v>-19.503121147661915</c:v>
                </c:pt>
                <c:pt idx="149">
                  <c:v>-19.890553959860227</c:v>
                </c:pt>
                <c:pt idx="150">
                  <c:v>-20.267803347078484</c:v>
                </c:pt>
                <c:pt idx="151">
                  <c:v>-20.634696621338165</c:v>
                </c:pt>
                <c:pt idx="152">
                  <c:v>-20.991062286782707</c:v>
                </c:pt>
                <c:pt idx="153">
                  <c:v>-21.336730328165785</c:v>
                </c:pt>
                <c:pt idx="154">
                  <c:v>-21.671532509538594</c:v>
                </c:pt>
                <c:pt idx="155">
                  <c:v>-21.995302682381151</c:v>
                </c:pt>
                <c:pt idx="156">
                  <c:v>-22.307877102310755</c:v>
                </c:pt>
                <c:pt idx="157">
                  <c:v>-22.609094753385008</c:v>
                </c:pt>
                <c:pt idx="158">
                  <c:v>-22.898797678903492</c:v>
                </c:pt>
                <c:pt idx="159">
                  <c:v>-23.176831317499548</c:v>
                </c:pt>
                <c:pt idx="160">
                  <c:v>-23.443044843203666</c:v>
                </c:pt>
                <c:pt idx="161">
                  <c:v>-23.697291508057063</c:v>
                </c:pt>
                <c:pt idx="162">
                  <c:v>-23.939428985754262</c:v>
                </c:pt>
                <c:pt idx="163">
                  <c:v>-24.169319714705694</c:v>
                </c:pt>
                <c:pt idx="164">
                  <c:v>-24.386831238830112</c:v>
                </c:pt>
                <c:pt idx="165">
                  <c:v>-24.591836544320088</c:v>
                </c:pt>
                <c:pt idx="166">
                  <c:v>-24.78421439056784</c:v>
                </c:pt>
                <c:pt idx="167">
                  <c:v>-24.96384963339996</c:v>
                </c:pt>
                <c:pt idx="168">
                  <c:v>-25.130633538745585</c:v>
                </c:pt>
                <c:pt idx="169">
                  <c:v>-25.284464084856637</c:v>
                </c:pt>
                <c:pt idx="170">
                  <c:v>-25.425246251211632</c:v>
                </c:pt>
                <c:pt idx="171">
                  <c:v>-25.552892292265767</c:v>
                </c:pt>
                <c:pt idx="172">
                  <c:v>-25.66732199426221</c:v>
                </c:pt>
                <c:pt idx="173">
                  <c:v>-25.768462913390351</c:v>
                </c:pt>
                <c:pt idx="174">
                  <c:v>-25.856250593668776</c:v>
                </c:pt>
                <c:pt idx="175">
                  <c:v>-25.930628763040346</c:v>
                </c:pt>
                <c:pt idx="176">
                  <c:v>-25.991549506296323</c:v>
                </c:pt>
                <c:pt idx="177">
                  <c:v>-26.038973413591947</c:v>
                </c:pt>
                <c:pt idx="178">
                  <c:v>-26.072869703478474</c:v>
                </c:pt>
                <c:pt idx="179">
                  <c:v>-26.093216319550933</c:v>
                </c:pt>
                <c:pt idx="180">
                  <c:v>-26.09999999321596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A5EC-4788-B271-5C1CE1E85748}"/>
            </c:ext>
          </c:extLst>
        </c:ser>
        <c:ser>
          <c:idx val="23"/>
          <c:order val="23"/>
          <c:tx>
            <c:strRef>
              <c:f>TraySol!$G$8</c:f>
              <c:strCache>
                <c:ptCount val="1"/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TraySol!$H$191:$H$371</c:f>
              <c:numCache>
                <c:formatCode>0.00</c:formatCode>
                <c:ptCount val="181"/>
                <c:pt idx="0">
                  <c:v>2.0372914124334421E-3</c:v>
                </c:pt>
                <c:pt idx="1">
                  <c:v>2.0367385709851633</c:v>
                </c:pt>
                <c:pt idx="2">
                  <c:v>4.0701752325224332</c:v>
                </c:pt>
                <c:pt idx="3">
                  <c:v>6.0970456941544278</c:v>
                </c:pt>
                <c:pt idx="4">
                  <c:v>8.1141598481488728</c:v>
                </c:pt>
                <c:pt idx="5">
                  <c:v>10.118436277573247</c:v>
                </c:pt>
                <c:pt idx="6">
                  <c:v>12.106933813455912</c:v>
                </c:pt>
                <c:pt idx="7">
                  <c:v>14.076879392710099</c:v>
                </c:pt>
                <c:pt idx="8">
                  <c:v>16.025691645688113</c:v>
                </c:pt>
                <c:pt idx="9">
                  <c:v>17.950999836443017</c:v>
                </c:pt>
                <c:pt idx="10">
                  <c:v>19.850657976505463</c:v>
                </c:pt>
                <c:pt idx="11">
                  <c:v>21.722754121706924</c:v>
                </c:pt>
                <c:pt idx="12">
                  <c:v>23.565615030816673</c:v>
                </c:pt>
                <c:pt idx="13">
                  <c:v>25.377806506797167</c:v>
                </c:pt>
                <c:pt idx="14">
                  <c:v>27.158129851605167</c:v>
                </c:pt>
                <c:pt idx="15">
                  <c:v>28.90561494195439</c:v>
                </c:pt>
                <c:pt idx="16">
                  <c:v>30.619510477195615</c:v>
                </c:pt>
                <c:pt idx="17">
                  <c:v>32.299271964406309</c:v>
                </c:pt>
                <c:pt idx="18">
                  <c:v>33.94454799429527</c:v>
                </c:pt>
                <c:pt idx="19">
                  <c:v>35.555165329783293</c:v>
                </c:pt>
                <c:pt idx="20">
                  <c:v>37.131113282511883</c:v>
                </c:pt>
                <c:pt idx="21">
                  <c:v>38.672527796233027</c:v>
                </c:pt>
                <c:pt idx="22">
                  <c:v>40.179675594656885</c:v>
                </c:pt>
                <c:pt idx="23">
                  <c:v>41.652938688764571</c:v>
                </c:pt>
                <c:pt idx="24">
                  <c:v>43.092799477885585</c:v>
                </c:pt>
                <c:pt idx="25">
                  <c:v>44.499826622222287</c:v>
                </c:pt>
                <c:pt idx="26">
                  <c:v>45.874661813467519</c:v>
                </c:pt>
                <c:pt idx="27">
                  <c:v>47.218007525531583</c:v>
                </c:pt>
                <c:pt idx="28">
                  <c:v>48.530615789491399</c:v>
                </c:pt>
                <c:pt idx="29">
                  <c:v>49.813278005591705</c:v>
                </c:pt>
                <c:pt idx="30">
                  <c:v>51.066815780102715</c:v>
                </c:pt>
                <c:pt idx="31">
                  <c:v>52.292072755491759</c:v>
                </c:pt>
                <c:pt idx="32">
                  <c:v>53.489907388040173</c:v>
                </c:pt>
                <c:pt idx="33">
                  <c:v>54.661186617017584</c:v>
                </c:pt>
                <c:pt idx="34">
                  <c:v>55.806780363114143</c:v>
                </c:pt>
                <c:pt idx="35">
                  <c:v>56.927556790366715</c:v>
                </c:pt>
                <c:pt idx="36">
                  <c:v>58.024378264693127</c:v>
                </c:pt>
                <c:pt idx="37">
                  <c:v>59.098097942841612</c:v>
                </c:pt>
                <c:pt idx="38">
                  <c:v>60.149556927609737</c:v>
                </c:pt>
                <c:pt idx="39">
                  <c:v>61.179581928204243</c:v>
                </c:pt>
                <c:pt idx="40">
                  <c:v>62.188983368286451</c:v>
                </c:pt>
                <c:pt idx="41">
                  <c:v>63.178553888316685</c:v>
                </c:pt>
                <c:pt idx="42">
                  <c:v>64.149067193080484</c:v>
                </c:pt>
                <c:pt idx="43">
                  <c:v>65.101277199589376</c:v>
                </c:pt>
                <c:pt idx="44">
                  <c:v>66.035917444788055</c:v>
                </c:pt>
                <c:pt idx="45">
                  <c:v>66.953700716581693</c:v>
                </c:pt>
                <c:pt idx="46">
                  <c:v>67.855318875567022</c:v>
                </c:pt>
                <c:pt idx="47">
                  <c:v>68.741442838470093</c:v>
                </c:pt>
                <c:pt idx="48">
                  <c:v>69.612722697643434</c:v>
                </c:pt>
                <c:pt idx="49">
                  <c:v>70.469787954047163</c:v>
                </c:pt>
                <c:pt idx="50">
                  <c:v>71.313247843932487</c:v>
                </c:pt>
                <c:pt idx="51">
                  <c:v>72.143691741972219</c:v>
                </c:pt>
                <c:pt idx="52">
                  <c:v>72.961689625851491</c:v>
                </c:pt>
                <c:pt idx="53">
                  <c:v>73.767792589358109</c:v>
                </c:pt>
                <c:pt idx="54">
                  <c:v>74.56253339281615</c:v>
                </c:pt>
                <c:pt idx="55">
                  <c:v>75.346427041301126</c:v>
                </c:pt>
                <c:pt idx="56">
                  <c:v>76.119971382483911</c:v>
                </c:pt>
                <c:pt idx="57">
                  <c:v>76.883647717186761</c:v>
                </c:pt>
                <c:pt idx="58">
                  <c:v>77.637921416818216</c:v>
                </c:pt>
                <c:pt idx="59">
                  <c:v>78.383242542797845</c:v>
                </c:pt>
                <c:pt idx="60">
                  <c:v>79.120046463905013</c:v>
                </c:pt>
                <c:pt idx="61">
                  <c:v>79.84875446819693</c:v>
                </c:pt>
                <c:pt idx="62">
                  <c:v>80.569774366757642</c:v>
                </c:pt>
                <c:pt idx="63">
                  <c:v>81.283501087070206</c:v>
                </c:pt>
                <c:pt idx="64">
                  <c:v>81.990317254258656</c:v>
                </c:pt>
                <c:pt idx="65">
                  <c:v>82.690593758836016</c:v>
                </c:pt>
                <c:pt idx="66">
                  <c:v>83.384690309926242</c:v>
                </c:pt>
                <c:pt idx="67">
                  <c:v>84.072955973208508</c:v>
                </c:pt>
                <c:pt idx="68">
                  <c:v>84.755729693070563</c:v>
                </c:pt>
                <c:pt idx="69">
                  <c:v>85.433340798655991</c:v>
                </c:pt>
                <c:pt idx="70">
                  <c:v>86.106109493656874</c:v>
                </c:pt>
                <c:pt idx="71">
                  <c:v>86.774347329841333</c:v>
                </c:pt>
                <c:pt idx="72">
                  <c:v>87.438357664417083</c:v>
                </c:pt>
                <c:pt idx="73">
                  <c:v>88.098436101424852</c:v>
                </c:pt>
                <c:pt idx="74">
                  <c:v>88.754870917427851</c:v>
                </c:pt>
                <c:pt idx="75">
                  <c:v>89.407943471821554</c:v>
                </c:pt>
                <c:pt idx="76">
                  <c:v>90.057928602130957</c:v>
                </c:pt>
                <c:pt idx="77">
                  <c:v>90.705095004696418</c:v>
                </c:pt>
                <c:pt idx="78">
                  <c:v>91.349705601169788</c:v>
                </c:pt>
                <c:pt idx="79">
                  <c:v>91.99201789125803</c:v>
                </c:pt>
                <c:pt idx="80">
                  <c:v>92.632284292157465</c:v>
                </c:pt>
                <c:pt idx="81">
                  <c:v>93.270752465122911</c:v>
                </c:pt>
                <c:pt idx="82">
                  <c:v>93.907665629611017</c:v>
                </c:pt>
                <c:pt idx="83">
                  <c:v>94.543262865428431</c:v>
                </c:pt>
                <c:pt idx="84">
                  <c:v>95.177779403302608</c:v>
                </c:pt>
                <c:pt idx="85">
                  <c:v>95.811446904276366</c:v>
                </c:pt>
                <c:pt idx="86">
                  <c:v>96.444493728309567</c:v>
                </c:pt>
                <c:pt idx="87">
                  <c:v>97.077145192448739</c:v>
                </c:pt>
                <c:pt idx="88">
                  <c:v>97.709623818903154</c:v>
                </c:pt>
                <c:pt idx="89">
                  <c:v>98.342149573339796</c:v>
                </c:pt>
                <c:pt idx="90">
                  <c:v>98.974940093683216</c:v>
                </c:pt>
                <c:pt idx="91">
                  <c:v>99.608210909678121</c:v>
                </c:pt>
                <c:pt idx="92">
                  <c:v>100.24217565344168</c:v>
                </c:pt>
                <c:pt idx="93">
                  <c:v>100.87704626120296</c:v>
                </c:pt>
                <c:pt idx="94">
                  <c:v>101.51303316639357</c:v>
                </c:pt>
                <c:pt idx="95">
                  <c:v>102.15034548421997</c:v>
                </c:pt>
                <c:pt idx="96">
                  <c:v>102.7891911878143</c:v>
                </c:pt>
                <c:pt idx="97">
                  <c:v>103.4297772760232</c:v>
                </c:pt>
                <c:pt idx="98">
                  <c:v>104.07230993285792</c:v>
                </c:pt>
                <c:pt idx="99">
                  <c:v>104.71699467859004</c:v>
                </c:pt>
                <c:pt idx="100">
                  <c:v>105.36403651243791</c:v>
                </c:pt>
                <c:pt idx="101">
                  <c:v>106.01364004674681</c:v>
                </c:pt>
                <c:pt idx="102">
                  <c:v>106.66600963252432</c:v>
                </c:pt>
                <c:pt idx="103">
                  <c:v>107.3213494761478</c:v>
                </c:pt>
                <c:pt idx="104">
                  <c:v>107.97986374701517</c:v>
                </c:pt>
                <c:pt idx="105">
                  <c:v>108.64175667586379</c:v>
                </c:pt>
                <c:pt idx="106">
                  <c:v>109.30723264343261</c:v>
                </c:pt>
                <c:pt idx="107">
                  <c:v>109.97649625909327</c:v>
                </c:pt>
                <c:pt idx="108">
                  <c:v>110.64975242902329</c:v>
                </c:pt>
                <c:pt idx="109">
                  <c:v>111.32720641344166</c:v>
                </c:pt>
                <c:pt idx="110">
                  <c:v>112.00906387237104</c:v>
                </c:pt>
                <c:pt idx="111">
                  <c:v>112.69553089933557</c:v>
                </c:pt>
                <c:pt idx="112">
                  <c:v>113.38681404234407</c:v>
                </c:pt>
                <c:pt idx="113">
                  <c:v>114.08312031145054</c:v>
                </c:pt>
                <c:pt idx="114">
                  <c:v>114.78465717212292</c:v>
                </c:pt>
                <c:pt idx="115">
                  <c:v>115.49163252359072</c:v>
                </c:pt>
                <c:pt idx="116">
                  <c:v>116.20425466128111</c:v>
                </c:pt>
                <c:pt idx="117">
                  <c:v>116.92273222239137</c:v>
                </c:pt>
                <c:pt idx="118">
                  <c:v>117.64727411358622</c:v>
                </c:pt>
                <c:pt idx="119">
                  <c:v>118.37808941974751</c:v>
                </c:pt>
                <c:pt idx="120">
                  <c:v>119.1153872926478</c:v>
                </c:pt>
                <c:pt idx="121">
                  <c:v>119.85937681836306</c:v>
                </c:pt>
                <c:pt idx="122">
                  <c:v>120.61026686218963</c:v>
                </c:pt>
                <c:pt idx="123">
                  <c:v>121.36826588978299</c:v>
                </c:pt>
                <c:pt idx="124">
                  <c:v>122.13358176319539</c:v>
                </c:pt>
                <c:pt idx="125">
                  <c:v>122.90642151045628</c:v>
                </c:pt>
                <c:pt idx="126">
                  <c:v>123.68699106731502</c:v>
                </c:pt>
                <c:pt idx="127">
                  <c:v>124.47549498975056</c:v>
                </c:pt>
                <c:pt idx="128">
                  <c:v>125.27213613585263</c:v>
                </c:pt>
                <c:pt idx="129">
                  <c:v>126.07711531569146</c:v>
                </c:pt>
                <c:pt idx="130">
                  <c:v>126.89063090782376</c:v>
                </c:pt>
                <c:pt idx="131">
                  <c:v>127.71287844113161</c:v>
                </c:pt>
                <c:pt idx="132">
                  <c:v>128.54405014076443</c:v>
                </c:pt>
                <c:pt idx="133">
                  <c:v>129.38433443704841</c:v>
                </c:pt>
                <c:pt idx="134">
                  <c:v>130.23391543635447</c:v>
                </c:pt>
                <c:pt idx="135">
                  <c:v>131.09297235306937</c:v>
                </c:pt>
                <c:pt idx="136">
                  <c:v>131.96167890200539</c:v>
                </c:pt>
                <c:pt idx="137">
                  <c:v>132.84020265080773</c:v>
                </c:pt>
                <c:pt idx="138">
                  <c:v>133.72870433218714</c:v>
                </c:pt>
                <c:pt idx="139">
                  <c:v>134.62733711611182</c:v>
                </c:pt>
                <c:pt idx="140">
                  <c:v>135.53624584244727</c:v>
                </c:pt>
                <c:pt idx="141">
                  <c:v>136.45556621493353</c:v>
                </c:pt>
                <c:pt idx="142">
                  <c:v>137.38542395783895</c:v>
                </c:pt>
                <c:pt idx="143">
                  <c:v>138.32593393712941</c:v>
                </c:pt>
                <c:pt idx="144">
                  <c:v>139.27719924854222</c:v>
                </c:pt>
                <c:pt idx="145">
                  <c:v>140.23931027555162</c:v>
                </c:pt>
                <c:pt idx="146">
                  <c:v>141.21234372086062</c:v>
                </c:pt>
                <c:pt idx="147">
                  <c:v>142.1963616157424</c:v>
                </c:pt>
                <c:pt idx="148">
                  <c:v>143.19141031228293</c:v>
                </c:pt>
                <c:pt idx="149">
                  <c:v>144.19751946433951</c:v>
                </c:pt>
                <c:pt idx="150">
                  <c:v>145.21470100381231</c:v>
                </c:pt>
                <c:pt idx="151">
                  <c:v>146.24294811962451</c:v>
                </c:pt>
                <c:pt idx="152">
                  <c:v>147.28223424760574</c:v>
                </c:pt>
                <c:pt idx="153">
                  <c:v>148.33251208025845</c:v>
                </c:pt>
                <c:pt idx="154">
                  <c:v>149.39371260613922</c:v>
                </c:pt>
                <c:pt idx="155">
                  <c:v>150.46574418929322</c:v>
                </c:pt>
                <c:pt idx="156">
                  <c:v>151.54849169981534</c:v>
                </c:pt>
                <c:pt idx="157">
                  <c:v>152.6418157071528</c:v>
                </c:pt>
                <c:pt idx="158">
                  <c:v>153.74555174819429</c:v>
                </c:pt>
                <c:pt idx="159">
                  <c:v>154.85950968248216</c:v>
                </c:pt>
                <c:pt idx="160">
                  <c:v>155.98347314701255</c:v>
                </c:pt>
                <c:pt idx="161">
                  <c:v>157.11719912303369</c:v>
                </c:pt>
                <c:pt idx="162">
                  <c:v>158.26041762699799</c:v>
                </c:pt>
                <c:pt idx="163">
                  <c:v>159.41283153733897</c:v>
                </c:pt>
                <c:pt idx="164">
                  <c:v>160.57411656802833</c:v>
                </c:pt>
                <c:pt idx="165">
                  <c:v>161.74392139890696</c:v>
                </c:pt>
                <c:pt idx="166">
                  <c:v>162.92186797156424</c:v>
                </c:pt>
                <c:pt idx="167">
                  <c:v>164.10755195807826</c:v>
                </c:pt>
                <c:pt idx="168">
                  <c:v>165.30054340822591</c:v>
                </c:pt>
                <c:pt idx="169">
                  <c:v>166.50038757883999</c:v>
                </c:pt>
                <c:pt idx="170">
                  <c:v>167.70660594686331</c:v>
                </c:pt>
                <c:pt idx="171">
                  <c:v>168.91869740534943</c:v>
                </c:pt>
                <c:pt idx="172">
                  <c:v>170.13613963923805</c:v>
                </c:pt>
                <c:pt idx="173">
                  <c:v>171.35839067521533</c:v>
                </c:pt>
                <c:pt idx="174">
                  <c:v>172.5848905974355</c:v>
                </c:pt>
                <c:pt idx="175">
                  <c:v>173.81506341835038</c:v>
                </c:pt>
                <c:pt idx="176">
                  <c:v>175.04831909146694</c:v>
                </c:pt>
                <c:pt idx="177">
                  <c:v>176.28405565055289</c:v>
                </c:pt>
                <c:pt idx="178">
                  <c:v>177.52166145771136</c:v>
                </c:pt>
                <c:pt idx="179">
                  <c:v>178.76051754091057</c:v>
                </c:pt>
                <c:pt idx="180">
                  <c:v>179.99876041239676</c:v>
                </c:pt>
              </c:numCache>
            </c:numRef>
          </c:xVal>
          <c:yVal>
            <c:numRef>
              <c:f>TraySol!$G$191:$G$371</c:f>
              <c:numCache>
                <c:formatCode>0.00</c:formatCode>
                <c:ptCount val="181"/>
                <c:pt idx="0">
                  <c:v>61.274999986470881</c:v>
                </c:pt>
                <c:pt idx="1">
                  <c:v>61.261474147957607</c:v>
                </c:pt>
                <c:pt idx="2">
                  <c:v>61.220935595326267</c:v>
                </c:pt>
                <c:pt idx="3">
                  <c:v>61.153500805292005</c:v>
                </c:pt>
                <c:pt idx="4">
                  <c:v>61.059362076748585</c:v>
                </c:pt>
                <c:pt idx="5">
                  <c:v>60.938784896351507</c:v>
                </c:pt>
                <c:pt idx="6">
                  <c:v>60.792104351070144</c:v>
                </c:pt>
                <c:pt idx="7">
                  <c:v>60.61972071266527</c:v>
                </c:pt>
                <c:pt idx="8">
                  <c:v>60.422094326395722</c:v>
                </c:pt>
                <c:pt idx="9">
                  <c:v>60.199739950246197</c:v>
                </c:pt>
                <c:pt idx="10">
                  <c:v>59.95322069780778</c:v>
                </c:pt>
                <c:pt idx="11">
                  <c:v>59.683141737891177</c:v>
                </c:pt>
                <c:pt idx="12">
                  <c:v>59.390143897703709</c:v>
                </c:pt>
                <c:pt idx="13">
                  <c:v>59.074897304998032</c:v>
                </c:pt>
                <c:pt idx="14">
                  <c:v>58.738095189227806</c:v>
                </c:pt>
                <c:pt idx="15">
                  <c:v>58.380447943724477</c:v>
                </c:pt>
                <c:pt idx="16">
                  <c:v>58.002677531501114</c:v>
                </c:pt>
                <c:pt idx="17">
                  <c:v>57.605512297635528</c:v>
                </c:pt>
                <c:pt idx="18">
                  <c:v>57.189682232236578</c:v>
                </c:pt>
                <c:pt idx="19">
                  <c:v>56.755914710494601</c:v>
                </c:pt>
                <c:pt idx="20">
                  <c:v>56.304930720772063</c:v>
                </c:pt>
                <c:pt idx="21">
                  <c:v>55.837441578408715</c:v>
                </c:pt>
                <c:pt idx="22">
                  <c:v>55.354146112018157</c:v>
                </c:pt>
                <c:pt idx="23">
                  <c:v>54.855728300512396</c:v>
                </c:pt>
                <c:pt idx="24">
                  <c:v>54.342855332767371</c:v>
                </c:pt>
                <c:pt idx="25">
                  <c:v>53.816176057520728</c:v>
                </c:pt>
                <c:pt idx="26">
                  <c:v>53.276319788511309</c:v>
                </c:pt>
                <c:pt idx="27">
                  <c:v>52.723895428750374</c:v>
                </c:pt>
                <c:pt idx="28">
                  <c:v>52.15949087787542</c:v>
                </c:pt>
                <c:pt idx="29">
                  <c:v>51.583672687522416</c:v>
                </c:pt>
                <c:pt idx="30">
                  <c:v>50.996985931317411</c:v>
                </c:pt>
                <c:pt idx="31">
                  <c:v>50.399954258233464</c:v>
                </c:pt>
                <c:pt idx="32">
                  <c:v>49.793080100505584</c:v>
                </c:pt>
                <c:pt idx="33">
                  <c:v>49.176845009904028</c:v>
                </c:pt>
                <c:pt idx="34">
                  <c:v>48.551710098822554</c:v>
                </c:pt>
                <c:pt idx="35">
                  <c:v>47.918116565255829</c:v>
                </c:pt>
                <c:pt idx="36">
                  <c:v>47.276486283257753</c:v>
                </c:pt>
                <c:pt idx="37">
                  <c:v>46.62722244284425</c:v>
                </c:pt>
                <c:pt idx="38">
                  <c:v>45.970710225504099</c:v>
                </c:pt>
                <c:pt idx="39">
                  <c:v>45.307317503492946</c:v>
                </c:pt>
                <c:pt idx="40">
                  <c:v>44.637395552903655</c:v>
                </c:pt>
                <c:pt idx="41">
                  <c:v>43.961279772131732</c:v>
                </c:pt>
                <c:pt idx="42">
                  <c:v>43.279290398794878</c:v>
                </c:pt>
                <c:pt idx="43">
                  <c:v>42.591733219430509</c:v>
                </c:pt>
                <c:pt idx="44">
                  <c:v>41.898900267397423</c:v>
                </c:pt>
                <c:pt idx="45">
                  <c:v>41.20107050536074</c:v>
                </c:pt>
                <c:pt idx="46">
                  <c:v>40.498510489557454</c:v>
                </c:pt>
                <c:pt idx="47">
                  <c:v>39.791475013737276</c:v>
                </c:pt>
                <c:pt idx="48">
                  <c:v>39.080207731263037</c:v>
                </c:pt>
                <c:pt idx="49">
                  <c:v>38.364941754350646</c:v>
                </c:pt>
                <c:pt idx="50">
                  <c:v>37.645900229840862</c:v>
                </c:pt>
                <c:pt idx="51">
                  <c:v>36.923296891235687</c:v>
                </c:pt>
                <c:pt idx="52">
                  <c:v>36.197336587010795</c:v>
                </c:pt>
                <c:pt idx="53">
                  <c:v>35.46821578544052</c:v>
                </c:pt>
                <c:pt idx="54">
                  <c:v>34.736123056351282</c:v>
                </c:pt>
                <c:pt idx="55">
                  <c:v>34.001239530360273</c:v>
                </c:pt>
                <c:pt idx="56">
                  <c:v>33.263739336264386</c:v>
                </c:pt>
                <c:pt idx="57">
                  <c:v>32.523790017325119</c:v>
                </c:pt>
                <c:pt idx="58">
                  <c:v>31.78155292725269</c:v>
                </c:pt>
                <c:pt idx="59">
                  <c:v>31.037183606732114</c:v>
                </c:pt>
                <c:pt idx="60">
                  <c:v>30.290832141356375</c:v>
                </c:pt>
                <c:pt idx="61">
                  <c:v>29.542643501843095</c:v>
                </c:pt>
                <c:pt idx="62">
                  <c:v>28.792757867410977</c:v>
                </c:pt>
                <c:pt idx="63">
                  <c:v>28.041310933184072</c:v>
                </c:pt>
                <c:pt idx="64">
                  <c:v>27.288434202477802</c:v>
                </c:pt>
                <c:pt idx="65">
                  <c:v>26.534255264800805</c:v>
                </c:pt>
                <c:pt idx="66">
                  <c:v>25.778898060383725</c:v>
                </c:pt>
                <c:pt idx="67">
                  <c:v>25.022483132019289</c:v>
                </c:pt>
                <c:pt idx="68">
                  <c:v>24.26512786497058</c:v>
                </c:pt>
                <c:pt idx="69">
                  <c:v>23.506946715674744</c:v>
                </c:pt>
                <c:pt idx="70">
                  <c:v>22.748051429939323</c:v>
                </c:pt>
                <c:pt idx="71">
                  <c:v>21.988551251298119</c:v>
                </c:pt>
                <c:pt idx="72">
                  <c:v>21.228553120163355</c:v>
                </c:pt>
                <c:pt idx="73">
                  <c:v>20.468161864381088</c:v>
                </c:pt>
                <c:pt idx="74">
                  <c:v>19.707480381767411</c:v>
                </c:pt>
                <c:pt idx="75">
                  <c:v>18.946609815174924</c:v>
                </c:pt>
                <c:pt idx="76">
                  <c:v>18.185649720611266</c:v>
                </c:pt>
                <c:pt idx="77">
                  <c:v>17.424698228904589</c:v>
                </c:pt>
                <c:pt idx="78">
                  <c:v>16.663852201386263</c:v>
                </c:pt>
                <c:pt idx="79">
                  <c:v>15.903207380035639</c:v>
                </c:pt>
                <c:pt idx="80">
                  <c:v>15.142858532509067</c:v>
                </c:pt>
                <c:pt idx="81">
                  <c:v>14.38289959245283</c:v>
                </c:pt>
                <c:pt idx="82">
                  <c:v>13.623423795478274</c:v>
                </c:pt>
                <c:pt idx="83">
                  <c:v>12.864523811157568</c:v>
                </c:pt>
                <c:pt idx="84">
                  <c:v>12.106291871378801</c:v>
                </c:pt>
                <c:pt idx="85">
                  <c:v>11.34881989538134</c:v>
                </c:pt>
                <c:pt idx="86">
                  <c:v>10.592199611774291</c:v>
                </c:pt>
                <c:pt idx="87">
                  <c:v>9.8365226778249024</c:v>
                </c:pt>
                <c:pt idx="88">
                  <c:v>9.0818807962871801</c:v>
                </c:pt>
                <c:pt idx="89">
                  <c:v>8.3283658300265415</c:v>
                </c:pt>
                <c:pt idx="90">
                  <c:v>7.5760699146809571</c:v>
                </c:pt>
                <c:pt idx="91">
                  <c:v>6.8250855695852266</c:v>
                </c:pt>
                <c:pt idx="92">
                  <c:v>6.0755058071720214</c:v>
                </c:pt>
                <c:pt idx="93">
                  <c:v>5.3274242410489165</c:v>
                </c:pt>
                <c:pt idx="94">
                  <c:v>4.5809351929388811</c:v>
                </c:pt>
                <c:pt idx="95">
                  <c:v>3.8361337986585511</c:v>
                </c:pt>
                <c:pt idx="96">
                  <c:v>3.0931161132957499</c:v>
                </c:pt>
                <c:pt idx="97">
                  <c:v>2.351979215736236</c:v>
                </c:pt>
                <c:pt idx="98">
                  <c:v>1.6128213126762461</c:v>
                </c:pt>
                <c:pt idx="99">
                  <c:v>0.8757418422456027</c:v>
                </c:pt>
                <c:pt idx="100">
                  <c:v>0.14084157735281622</c:v>
                </c:pt>
                <c:pt idx="101">
                  <c:v>-0.59177727114867196</c:v>
                </c:pt>
                <c:pt idx="102">
                  <c:v>-1.3220109513879379</c:v>
                </c:pt>
                <c:pt idx="103">
                  <c:v>-2.0497540674261927</c:v>
                </c:pt>
                <c:pt idx="104">
                  <c:v>-2.7748994761710435</c:v>
                </c:pt>
                <c:pt idx="105">
                  <c:v>-3.4973381842137456</c:v>
                </c:pt>
                <c:pt idx="106">
                  <c:v>-4.2169592445628439</c:v>
                </c:pt>
                <c:pt idx="107">
                  <c:v>-4.9336496532648511</c:v>
                </c:pt>
                <c:pt idx="108">
                  <c:v>-5.64729424592025</c:v>
                </c:pt>
                <c:pt idx="109">
                  <c:v>-6.3577755941218044</c:v>
                </c:pt>
                <c:pt idx="110">
                  <c:v>-7.0649739018626008</c:v>
                </c:pt>
                <c:pt idx="111">
                  <c:v>-7.768766901982417</c:v>
                </c:pt>
                <c:pt idx="112">
                  <c:v>-8.4690297527441203</c:v>
                </c:pt>
                <c:pt idx="113">
                  <c:v>-9.1656349346565662</c:v>
                </c:pt>
                <c:pt idx="114">
                  <c:v>-9.8584521476862932</c:v>
                </c:pt>
                <c:pt idx="115">
                  <c:v>-10.547348209028954</c:v>
                </c:pt>
                <c:pt idx="116">
                  <c:v>-11.232186951641495</c:v>
                </c:pt>
                <c:pt idx="117">
                  <c:v>-11.912829123767835</c:v>
                </c:pt>
                <c:pt idx="118">
                  <c:v>-12.589132289726095</c:v>
                </c:pt>
                <c:pt idx="119">
                  <c:v>-13.260950732261179</c:v>
                </c:pt>
                <c:pt idx="120">
                  <c:v>-13.92813535680645</c:v>
                </c:pt>
                <c:pt idx="121">
                  <c:v>-14.590533598038959</c:v>
                </c:pt>
                <c:pt idx="122">
                  <c:v>-15.247989329157519</c:v>
                </c:pt>
                <c:pt idx="123">
                  <c:v>-15.90034277435862</c:v>
                </c:pt>
                <c:pt idx="124">
                  <c:v>-16.547430425034705</c:v>
                </c:pt>
                <c:pt idx="125">
                  <c:v>-17.189084960270492</c:v>
                </c:pt>
                <c:pt idx="126">
                  <c:v>-17.82513517226694</c:v>
                </c:pt>
                <c:pt idx="127">
                  <c:v>-18.455405897378313</c:v>
                </c:pt>
                <c:pt idx="128">
                  <c:v>-19.079717953505593</c:v>
                </c:pt>
                <c:pt idx="129">
                  <c:v>-19.697888084649875</c:v>
                </c:pt>
                <c:pt idx="130">
                  <c:v>-20.30972891348938</c:v>
                </c:pt>
                <c:pt idx="131">
                  <c:v>-20.915048902906662</c:v>
                </c:pt>
                <c:pt idx="132">
                  <c:v>-21.513652327454764</c:v>
                </c:pt>
                <c:pt idx="133">
                  <c:v>-22.105339255812964</c:v>
                </c:pt>
                <c:pt idx="134">
                  <c:v>-22.689905545344772</c:v>
                </c:pt>
                <c:pt idx="135">
                  <c:v>-23.267142849929328</c:v>
                </c:pt>
                <c:pt idx="136">
                  <c:v>-23.836838642295533</c:v>
                </c:pt>
                <c:pt idx="137">
                  <c:v>-24.398776252138916</c:v>
                </c:pt>
                <c:pt idx="138">
                  <c:v>-24.95273492135081</c:v>
                </c:pt>
                <c:pt idx="139">
                  <c:v>-25.498489877728744</c:v>
                </c:pt>
                <c:pt idx="140">
                  <c:v>-26.035812428570011</c:v>
                </c:pt>
                <c:pt idx="141">
                  <c:v>-26.564470075573482</c:v>
                </c:pt>
                <c:pt idx="142">
                  <c:v>-27.084226652484247</c:v>
                </c:pt>
                <c:pt idx="143">
                  <c:v>-27.594842486914047</c:v>
                </c:pt>
                <c:pt idx="144">
                  <c:v>-28.096074587750607</c:v>
                </c:pt>
                <c:pt idx="145">
                  <c:v>-28.58767685953228</c:v>
                </c:pt>
                <c:pt idx="146">
                  <c:v>-29.069400345107127</c:v>
                </c:pt>
                <c:pt idx="147">
                  <c:v>-29.540993497816345</c:v>
                </c:pt>
                <c:pt idx="148">
                  <c:v>-30.002202484336692</c:v>
                </c:pt>
                <c:pt idx="149">
                  <c:v>-30.452771519187039</c:v>
                </c:pt>
                <c:pt idx="150">
                  <c:v>-30.892443231743741</c:v>
                </c:pt>
                <c:pt idx="151">
                  <c:v>-31.320959066420812</c:v>
                </c:pt>
                <c:pt idx="152">
                  <c:v>-31.738059716449854</c:v>
                </c:pt>
                <c:pt idx="153">
                  <c:v>-32.143485591442612</c:v>
                </c:pt>
                <c:pt idx="154">
                  <c:v>-32.536977318633276</c:v>
                </c:pt>
                <c:pt idx="155">
                  <c:v>-32.918276277381409</c:v>
                </c:pt>
                <c:pt idx="156">
                  <c:v>-33.287125166168607</c:v>
                </c:pt>
                <c:pt idx="157">
                  <c:v>-33.643268600945333</c:v>
                </c:pt>
                <c:pt idx="158">
                  <c:v>-33.986453743282141</c:v>
                </c:pt>
                <c:pt idx="159">
                  <c:v>-34.316430956355219</c:v>
                </c:pt>
                <c:pt idx="160">
                  <c:v>-34.632954486354095</c:v>
                </c:pt>
                <c:pt idx="161">
                  <c:v>-34.9357831664462</c:v>
                </c:pt>
                <c:pt idx="162">
                  <c:v>-35.224681139976013</c:v>
                </c:pt>
                <c:pt idx="163">
                  <c:v>-35.499418599121441</c:v>
                </c:pt>
                <c:pt idx="164">
                  <c:v>-35.759772534788112</c:v>
                </c:pt>
                <c:pt idx="165">
                  <c:v>-36.005527493102051</c:v>
                </c:pt>
                <c:pt idx="166">
                  <c:v>-36.236476333470918</c:v>
                </c:pt>
                <c:pt idx="167">
                  <c:v>-36.452420982836514</c:v>
                </c:pt>
                <c:pt idx="168">
                  <c:v>-36.653173180445705</c:v>
                </c:pt>
                <c:pt idx="169">
                  <c:v>-36.838555207232275</c:v>
                </c:pt>
                <c:pt idx="170">
                  <c:v>-37.008400593739196</c:v>
                </c:pt>
                <c:pt idx="171">
                  <c:v>-37.162554800427344</c:v>
                </c:pt>
                <c:pt idx="172">
                  <c:v>-37.300875864220345</c:v>
                </c:pt>
                <c:pt idx="173">
                  <c:v>-37.423235005229373</c:v>
                </c:pt>
                <c:pt idx="174">
                  <c:v>-37.529517187793687</c:v>
                </c:pt>
                <c:pt idx="175">
                  <c:v>-37.619621630258976</c:v>
                </c:pt>
                <c:pt idx="176">
                  <c:v>-37.693462258300301</c:v>
                </c:pt>
                <c:pt idx="177">
                  <c:v>-37.750968097071734</c:v>
                </c:pt>
                <c:pt idx="178">
                  <c:v>-37.792083598026721</c:v>
                </c:pt>
                <c:pt idx="179">
                  <c:v>-37.81676889689389</c:v>
                </c:pt>
                <c:pt idx="180">
                  <c:v>-37.824999991768223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A5EC-4788-B271-5C1CE1E85748}"/>
            </c:ext>
          </c:extLst>
        </c:ser>
        <c:ser>
          <c:idx val="24"/>
          <c:order val="24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TraySol!$K$191:$K$371</c:f>
              <c:numCache>
                <c:formatCode>0.00</c:formatCode>
                <c:ptCount val="181"/>
                <c:pt idx="0">
                  <c:v>1.5413447353594351E-3</c:v>
                </c:pt>
                <c:pt idx="1">
                  <c:v>1.5411292666668182</c:v>
                </c:pt>
                <c:pt idx="2">
                  <c:v>3.0809686692833047</c:v>
                </c:pt>
                <c:pt idx="3">
                  <c:v>4.6182363737591707</c:v>
                </c:pt>
                <c:pt idx="4">
                  <c:v>6.1516664841947666</c:v>
                </c:pt>
                <c:pt idx="5">
                  <c:v>7.6800167111045026</c:v>
                </c:pt>
                <c:pt idx="6">
                  <c:v>9.2020756880470653</c:v>
                </c:pt>
                <c:pt idx="7">
                  <c:v>10.716669834794835</c:v>
                </c:pt>
                <c:pt idx="8">
                  <c:v>12.222669677417878</c:v>
                </c:pt>
                <c:pt idx="9">
                  <c:v>13.718995549944374</c:v>
                </c:pt>
                <c:pt idx="10">
                  <c:v>15.20462261798572</c:v>
                </c:pt>
                <c:pt idx="11">
                  <c:v>16.678585181266207</c:v>
                </c:pt>
                <c:pt idx="12">
                  <c:v>18.139980228747671</c:v>
                </c:pt>
                <c:pt idx="13">
                  <c:v>19.587970236412133</c:v>
                </c:pt>
                <c:pt idx="14">
                  <c:v>21.021785213241433</c:v>
                </c:pt>
                <c:pt idx="15">
                  <c:v>22.440724015068746</c:v>
                </c:pt>
                <c:pt idx="16">
                  <c:v>23.844154958431638</c:v>
                </c:pt>
                <c:pt idx="17">
                  <c:v>25.231515777097272</c:v>
                </c:pt>
                <c:pt idx="18">
                  <c:v>26.602312972414374</c:v>
                </c:pt>
                <c:pt idx="19">
                  <c:v>27.95612061503272</c:v>
                </c:pt>
                <c:pt idx="20">
                  <c:v>29.292578659872721</c:v>
                </c:pt>
                <c:pt idx="21">
                  <c:v>30.61139083862939</c:v>
                </c:pt>
                <c:pt idx="22">
                  <c:v>31.912322194741147</c:v>
                </c:pt>
                <c:pt idx="23">
                  <c:v>33.195196324846698</c:v>
                </c:pt>
                <c:pt idx="24">
                  <c:v>34.459892388536041</c:v>
                </c:pt>
                <c:pt idx="25">
                  <c:v>35.706341944918158</c:v>
                </c:pt>
                <c:pt idx="26">
                  <c:v>36.934525670421507</c:v>
                </c:pt>
                <c:pt idx="27">
                  <c:v>38.144470007550417</c:v>
                </c:pt>
                <c:pt idx="28">
                  <c:v>39.336243789250901</c:v>
                </c:pt>
                <c:pt idx="29">
                  <c:v>40.509954878287154</c:v>
                </c:pt>
                <c:pt idx="30">
                  <c:v>41.665746855752879</c:v>
                </c:pt>
                <c:pt idx="31">
                  <c:v>42.803795787680201</c:v>
                </c:pt>
                <c:pt idx="32">
                  <c:v>43.92430709376525</c:v>
                </c:pt>
                <c:pt idx="33">
                  <c:v>45.027512537588109</c:v>
                </c:pt>
                <c:pt idx="34">
                  <c:v>46.113667353422798</c:v>
                </c:pt>
                <c:pt idx="35">
                  <c:v>47.183047520843807</c:v>
                </c:pt>
                <c:pt idx="36">
                  <c:v>48.235947194862078</c:v>
                </c:pt>
                <c:pt idx="37">
                  <c:v>49.272676296266461</c:v>
                </c:pt>
                <c:pt idx="38">
                  <c:v>50.293558264197195</c:v>
                </c:pt>
                <c:pt idx="39">
                  <c:v>51.298927970723433</c:v>
                </c:pt>
                <c:pt idx="40">
                  <c:v>52.289129795306422</c:v>
                </c:pt>
                <c:pt idx="41">
                  <c:v>53.264515855481719</c:v>
                </c:pt>
                <c:pt idx="42">
                  <c:v>54.225444388853411</c:v>
                </c:pt>
                <c:pt idx="43">
                  <c:v>55.172278280527308</c:v>
                </c:pt>
                <c:pt idx="44">
                  <c:v>56.105383729391718</c:v>
                </c:pt>
                <c:pt idx="45">
                  <c:v>57.025129046143419</c:v>
                </c:pt>
                <c:pt idx="46">
                  <c:v>57.931883575634238</c:v>
                </c:pt>
                <c:pt idx="47">
                  <c:v>58.826016735940712</c:v>
                </c:pt>
                <c:pt idx="48">
                  <c:v>59.707897166520169</c:v>
                </c:pt>
                <c:pt idx="49">
                  <c:v>60.577891977881563</c:v>
                </c:pt>
                <c:pt idx="50">
                  <c:v>61.436366095350223</c:v>
                </c:pt>
                <c:pt idx="51">
                  <c:v>62.283681689726301</c:v>
                </c:pt>
                <c:pt idx="52">
                  <c:v>63.120197687905922</c:v>
                </c:pt>
                <c:pt idx="53">
                  <c:v>63.946269356844923</c:v>
                </c:pt>
                <c:pt idx="54">
                  <c:v>64.762247954579621</c:v>
                </c:pt>
                <c:pt idx="55">
                  <c:v>65.568480442373186</c:v>
                </c:pt>
                <c:pt idx="56">
                  <c:v>66.365309252417248</c:v>
                </c:pt>
                <c:pt idx="57">
                  <c:v>67.153072105881947</c:v>
                </c:pt>
                <c:pt idx="58">
                  <c:v>67.932101876469645</c:v>
                </c:pt>
                <c:pt idx="59">
                  <c:v>68.702726494979316</c:v>
                </c:pt>
                <c:pt idx="60">
                  <c:v>69.465268890732489</c:v>
                </c:pt>
                <c:pt idx="61">
                  <c:v>70.220046966040769</c:v>
                </c:pt>
                <c:pt idx="62">
                  <c:v>70.967373600209257</c:v>
                </c:pt>
                <c:pt idx="63">
                  <c:v>71.707556679869313</c:v>
                </c:pt>
                <c:pt idx="64">
                  <c:v>72.440899152715417</c:v>
                </c:pt>
                <c:pt idx="65">
                  <c:v>73.167699101985633</c:v>
                </c:pt>
                <c:pt idx="66">
                  <c:v>73.888249839272106</c:v>
                </c:pt>
                <c:pt idx="67">
                  <c:v>74.602840013478996</c:v>
                </c:pt>
                <c:pt idx="68">
                  <c:v>75.311753733958568</c:v>
                </c:pt>
                <c:pt idx="69">
                  <c:v>76.01527070605384</c:v>
                </c:pt>
                <c:pt idx="70">
                  <c:v>76.71366637745939</c:v>
                </c:pt>
                <c:pt idx="71">
                  <c:v>77.407212093978046</c:v>
                </c:pt>
                <c:pt idx="72">
                  <c:v>78.096175263407233</c:v>
                </c:pt>
                <c:pt idx="73">
                  <c:v>78.780819526427152</c:v>
                </c:pt>
                <c:pt idx="74">
                  <c:v>79.461404933493668</c:v>
                </c:pt>
                <c:pt idx="75">
                  <c:v>80.138188126853791</c:v>
                </c:pt>
                <c:pt idx="76">
                  <c:v>80.811422526909467</c:v>
                </c:pt>
                <c:pt idx="77">
                  <c:v>81.481358522250432</c:v>
                </c:pt>
                <c:pt idx="78">
                  <c:v>82.148243662764926</c:v>
                </c:pt>
                <c:pt idx="79">
                  <c:v>82.812322855314093</c:v>
                </c:pt>
                <c:pt idx="80">
                  <c:v>83.473838561527728</c:v>
                </c:pt>
                <c:pt idx="81">
                  <c:v>84.133030997340924</c:v>
                </c:pt>
                <c:pt idx="82">
                  <c:v>84.790138333947411</c:v>
                </c:pt>
                <c:pt idx="83">
                  <c:v>85.44539689989567</c:v>
                </c:pt>
                <c:pt idx="84">
                  <c:v>86.099041384097163</c:v>
                </c:pt>
                <c:pt idx="85">
                  <c:v>86.751305039554367</c:v>
                </c:pt>
                <c:pt idx="86">
                  <c:v>87.402419887649685</c:v>
                </c:pt>
                <c:pt idx="87">
                  <c:v>88.052616922864786</c:v>
                </c:pt>
                <c:pt idx="88">
                  <c:v>88.70212631782276</c:v>
                </c:pt>
                <c:pt idx="89">
                  <c:v>89.351177628566433</c:v>
                </c:pt>
                <c:pt idx="90">
                  <c:v>90</c:v>
                </c:pt>
                <c:pt idx="91">
                  <c:v>90.648822371433553</c:v>
                </c:pt>
                <c:pt idx="92">
                  <c:v>91.29787368217724</c:v>
                </c:pt>
                <c:pt idx="93">
                  <c:v>91.947383077135214</c:v>
                </c:pt>
                <c:pt idx="94">
                  <c:v>92.597580112350315</c:v>
                </c:pt>
                <c:pt idx="95">
                  <c:v>93.248694960445661</c:v>
                </c:pt>
                <c:pt idx="96">
                  <c:v>93.900958615902852</c:v>
                </c:pt>
                <c:pt idx="97">
                  <c:v>94.55460310010433</c:v>
                </c:pt>
                <c:pt idx="98">
                  <c:v>95.209861666052589</c:v>
                </c:pt>
                <c:pt idx="99">
                  <c:v>95.866969002659062</c:v>
                </c:pt>
                <c:pt idx="100">
                  <c:v>96.526161438472258</c:v>
                </c:pt>
                <c:pt idx="101">
                  <c:v>97.187677144685907</c:v>
                </c:pt>
                <c:pt idx="102">
                  <c:v>97.851756337235074</c:v>
                </c:pt>
                <c:pt idx="103">
                  <c:v>98.518641477749568</c:v>
                </c:pt>
                <c:pt idx="104">
                  <c:v>99.188577473090547</c:v>
                </c:pt>
                <c:pt idx="105">
                  <c:v>99.861811873146223</c:v>
                </c:pt>
                <c:pt idx="106">
                  <c:v>100.53859506650633</c:v>
                </c:pt>
                <c:pt idx="107">
                  <c:v>101.21918047357285</c:v>
                </c:pt>
                <c:pt idx="108">
                  <c:v>101.90382473659277</c:v>
                </c:pt>
                <c:pt idx="109">
                  <c:v>102.59278790602195</c:v>
                </c:pt>
                <c:pt idx="110">
                  <c:v>103.28633362254061</c:v>
                </c:pt>
                <c:pt idx="111">
                  <c:v>103.98472929394615</c:v>
                </c:pt>
                <c:pt idx="112">
                  <c:v>104.68824626604145</c:v>
                </c:pt>
                <c:pt idx="113">
                  <c:v>105.397159986521</c:v>
                </c:pt>
                <c:pt idx="114">
                  <c:v>106.11175016072789</c:v>
                </c:pt>
                <c:pt idx="115">
                  <c:v>106.83230089801437</c:v>
                </c:pt>
                <c:pt idx="116">
                  <c:v>107.55910084728458</c:v>
                </c:pt>
                <c:pt idx="117">
                  <c:v>108.29244332013069</c:v>
                </c:pt>
                <c:pt idx="118">
                  <c:v>109.03262639979074</c:v>
                </c:pt>
                <c:pt idx="119">
                  <c:v>109.77995303395922</c:v>
                </c:pt>
                <c:pt idx="120">
                  <c:v>110.5347311092675</c:v>
                </c:pt>
                <c:pt idx="121">
                  <c:v>111.2972735050207</c:v>
                </c:pt>
                <c:pt idx="122">
                  <c:v>112.06789812353034</c:v>
                </c:pt>
                <c:pt idx="123">
                  <c:v>112.84692789411805</c:v>
                </c:pt>
                <c:pt idx="124">
                  <c:v>113.63469074758275</c:v>
                </c:pt>
                <c:pt idx="125">
                  <c:v>114.43151955762681</c:v>
                </c:pt>
                <c:pt idx="126">
                  <c:v>115.23775204542038</c:v>
                </c:pt>
                <c:pt idx="127">
                  <c:v>116.05373064315508</c:v>
                </c:pt>
                <c:pt idx="128">
                  <c:v>116.87980231209406</c:v>
                </c:pt>
                <c:pt idx="129">
                  <c:v>117.71631831027369</c:v>
                </c:pt>
                <c:pt idx="130">
                  <c:v>118.56363390464976</c:v>
                </c:pt>
                <c:pt idx="131">
                  <c:v>119.42210802211844</c:v>
                </c:pt>
                <c:pt idx="132">
                  <c:v>120.29210283347985</c:v>
                </c:pt>
                <c:pt idx="133">
                  <c:v>121.17398326405929</c:v>
                </c:pt>
                <c:pt idx="134">
                  <c:v>122.06811642436575</c:v>
                </c:pt>
                <c:pt idx="135">
                  <c:v>122.97487095385655</c:v>
                </c:pt>
                <c:pt idx="136">
                  <c:v>123.8946162706083</c:v>
                </c:pt>
                <c:pt idx="137">
                  <c:v>124.82772171947268</c:v>
                </c:pt>
                <c:pt idx="138">
                  <c:v>125.7745556111466</c:v>
                </c:pt>
                <c:pt idx="139">
                  <c:v>126.73548414451828</c:v>
                </c:pt>
                <c:pt idx="140">
                  <c:v>127.71087020469358</c:v>
                </c:pt>
                <c:pt idx="141">
                  <c:v>128.70107202927656</c:v>
                </c:pt>
                <c:pt idx="142">
                  <c:v>129.7064417358028</c:v>
                </c:pt>
                <c:pt idx="143">
                  <c:v>130.72732370373356</c:v>
                </c:pt>
                <c:pt idx="144">
                  <c:v>131.76405280513791</c:v>
                </c:pt>
                <c:pt idx="145">
                  <c:v>132.81695247915621</c:v>
                </c:pt>
                <c:pt idx="146">
                  <c:v>133.88633264657724</c:v>
                </c:pt>
                <c:pt idx="147">
                  <c:v>134.97248746241186</c:v>
                </c:pt>
                <c:pt idx="148">
                  <c:v>136.07569290623474</c:v>
                </c:pt>
                <c:pt idx="149">
                  <c:v>137.19620421231971</c:v>
                </c:pt>
                <c:pt idx="150">
                  <c:v>138.33425314424704</c:v>
                </c:pt>
                <c:pt idx="151">
                  <c:v>139.49004512171282</c:v>
                </c:pt>
                <c:pt idx="152">
                  <c:v>140.66375621074906</c:v>
                </c:pt>
                <c:pt idx="153">
                  <c:v>141.85552999244962</c:v>
                </c:pt>
                <c:pt idx="154">
                  <c:v>143.06547432957854</c:v>
                </c:pt>
                <c:pt idx="155">
                  <c:v>144.29365805508192</c:v>
                </c:pt>
                <c:pt idx="156">
                  <c:v>145.54010761146395</c:v>
                </c:pt>
                <c:pt idx="157">
                  <c:v>146.80480367515327</c:v>
                </c:pt>
                <c:pt idx="158">
                  <c:v>148.08767780525878</c:v>
                </c:pt>
                <c:pt idx="159">
                  <c:v>149.38860916137062</c:v>
                </c:pt>
                <c:pt idx="160">
                  <c:v>150.70742134012724</c:v>
                </c:pt>
                <c:pt idx="161">
                  <c:v>152.04387938496717</c:v>
                </c:pt>
                <c:pt idx="162">
                  <c:v>153.39768702758556</c:v>
                </c:pt>
                <c:pt idx="163">
                  <c:v>154.76848422290277</c:v>
                </c:pt>
                <c:pt idx="164">
                  <c:v>156.15584504156837</c:v>
                </c:pt>
                <c:pt idx="165">
                  <c:v>157.55927598493125</c:v>
                </c:pt>
                <c:pt idx="166">
                  <c:v>158.97821478675843</c:v>
                </c:pt>
                <c:pt idx="167">
                  <c:v>160.41202976358784</c:v>
                </c:pt>
                <c:pt idx="168">
                  <c:v>161.86001977125224</c:v>
                </c:pt>
                <c:pt idx="169">
                  <c:v>163.32141481873359</c:v>
                </c:pt>
                <c:pt idx="170">
                  <c:v>164.79537738201438</c:v>
                </c:pt>
                <c:pt idx="171">
                  <c:v>166.28100445005563</c:v>
                </c:pt>
                <c:pt idx="172">
                  <c:v>167.77733032258215</c:v>
                </c:pt>
                <c:pt idx="173">
                  <c:v>169.28333016520529</c:v>
                </c:pt>
                <c:pt idx="174">
                  <c:v>170.79792431195281</c:v>
                </c:pt>
                <c:pt idx="175">
                  <c:v>172.31998328889586</c:v>
                </c:pt>
                <c:pt idx="176">
                  <c:v>173.84833351580457</c:v>
                </c:pt>
                <c:pt idx="177">
                  <c:v>175.38176362624074</c:v>
                </c:pt>
                <c:pt idx="178">
                  <c:v>176.91903133071648</c:v>
                </c:pt>
                <c:pt idx="179">
                  <c:v>178.4588707333327</c:v>
                </c:pt>
                <c:pt idx="180">
                  <c:v>179.99845865502817</c:v>
                </c:pt>
              </c:numCache>
            </c:numRef>
          </c:xVal>
          <c:yVal>
            <c:numRef>
              <c:f>TraySol!$J$191:$J$371</c:f>
              <c:numCache>
                <c:formatCode>0.00</c:formatCode>
                <c:ptCount val="181"/>
                <c:pt idx="0">
                  <c:v>49.549999989764338</c:v>
                </c:pt>
                <c:pt idx="1">
                  <c:v>49.539765668063559</c:v>
                </c:pt>
                <c:pt idx="2">
                  <c:v>49.509078638609118</c:v>
                </c:pt>
                <c:pt idx="3">
                  <c:v>49.457986690195796</c:v>
                </c:pt>
                <c:pt idx="4">
                  <c:v>49.386569054205779</c:v>
                </c:pt>
                <c:pt idx="5">
                  <c:v>49.294935822924373</c:v>
                </c:pt>
                <c:pt idx="6">
                  <c:v>49.183227135421028</c:v>
                </c:pt>
                <c:pt idx="7">
                  <c:v>49.051612155250567</c:v>
                </c:pt>
                <c:pt idx="8">
                  <c:v>48.900287857244422</c:v>
                </c:pt>
                <c:pt idx="9">
                  <c:v>48.729477643397075</c:v>
                </c:pt>
                <c:pt idx="10">
                  <c:v>48.539429810009942</c:v>
                </c:pt>
                <c:pt idx="11">
                  <c:v>48.330415889796676</c:v>
                </c:pt>
                <c:pt idx="12">
                  <c:v>48.102728893569015</c:v>
                </c:pt>
                <c:pt idx="13">
                  <c:v>47.856681476423809</c:v>
                </c:pt>
                <c:pt idx="14">
                  <c:v>47.592604053074794</c:v>
                </c:pt>
                <c:pt idx="15">
                  <c:v>47.310842886169894</c:v>
                </c:pt>
                <c:pt idx="16">
                  <c:v>47.011758170175227</c:v>
                </c:pt>
                <c:pt idx="17">
                  <c:v>46.695722131766949</c:v>
                </c:pt>
                <c:pt idx="18">
                  <c:v>46.363117165734288</c:v>
                </c:pt>
                <c:pt idx="19">
                  <c:v>46.014334023247052</c:v>
                </c:pt>
                <c:pt idx="20">
                  <c:v>45.649770067057382</c:v>
                </c:pt>
                <c:pt idx="21">
                  <c:v>45.269827605867107</c:v>
                </c:pt>
                <c:pt idx="22">
                  <c:v>44.874912317763396</c:v>
                </c:pt>
                <c:pt idx="23">
                  <c:v>44.465431770367623</c:v>
                </c:pt>
                <c:pt idx="24">
                  <c:v>44.041794043201243</c:v>
                </c:pt>
                <c:pt idx="25">
                  <c:v>43.604406455786012</c:v>
                </c:pt>
                <c:pt idx="26">
                  <c:v>43.153674403191005</c:v>
                </c:pt>
                <c:pt idx="27">
                  <c:v>42.690000299132713</c:v>
                </c:pt>
                <c:pt idx="28">
                  <c:v>42.213782625336002</c:v>
                </c:pt>
                <c:pt idx="29">
                  <c:v>41.725415084673031</c:v>
                </c:pt>
                <c:pt idx="30">
                  <c:v>41.225285854611791</c:v>
                </c:pt>
                <c:pt idx="31">
                  <c:v>40.713776936713202</c:v>
                </c:pt>
                <c:pt idx="32">
                  <c:v>40.191263597304768</c:v>
                </c:pt>
                <c:pt idx="33">
                  <c:v>39.658113894012601</c:v>
                </c:pt>
                <c:pt idx="34">
                  <c:v>39.114688282534487</c:v>
                </c:pt>
                <c:pt idx="35">
                  <c:v>38.561339297868315</c:v>
                </c:pt>
                <c:pt idx="36">
                  <c:v>37.998411304152661</c:v>
                </c:pt>
                <c:pt idx="37">
                  <c:v>37.426240307313002</c:v>
                </c:pt>
                <c:pt idx="38">
                  <c:v>36.845153824822546</c:v>
                </c:pt>
                <c:pt idx="39">
                  <c:v>36.255470807063197</c:v>
                </c:pt>
                <c:pt idx="40">
                  <c:v>35.657501604998821</c:v>
                </c:pt>
                <c:pt idx="41">
                  <c:v>35.051547979135727</c:v>
                </c:pt>
                <c:pt idx="42">
                  <c:v>34.43790314503287</c:v>
                </c:pt>
                <c:pt idx="43">
                  <c:v>33.816851850930227</c:v>
                </c:pt>
                <c:pt idx="44">
                  <c:v>33.188670483375894</c:v>
                </c:pt>
                <c:pt idx="45">
                  <c:v>32.553627197049394</c:v>
                </c:pt>
                <c:pt idx="46">
                  <c:v>31.911982065289664</c:v>
                </c:pt>
                <c:pt idx="47">
                  <c:v>31.263987248142172</c:v>
                </c:pt>
                <c:pt idx="48">
                  <c:v>30.609887175033165</c:v>
                </c:pt>
                <c:pt idx="49">
                  <c:v>29.949918739460188</c:v>
                </c:pt>
                <c:pt idx="50">
                  <c:v>29.284311503354871</c:v>
                </c:pt>
                <c:pt idx="51">
                  <c:v>28.613287909023093</c:v>
                </c:pt>
                <c:pt idx="52">
                  <c:v>27.937063496802381</c:v>
                </c:pt>
                <c:pt idx="53">
                  <c:v>27.255847126792254</c:v>
                </c:pt>
                <c:pt idx="54">
                  <c:v>26.569841203213969</c:v>
                </c:pt>
                <c:pt idx="55">
                  <c:v>25.879241900139206</c:v>
                </c:pt>
                <c:pt idx="56">
                  <c:v>25.184239387495126</c:v>
                </c:pt>
                <c:pt idx="57">
                  <c:v>24.485018056406304</c:v>
                </c:pt>
                <c:pt idx="58">
                  <c:v>23.781756743071426</c:v>
                </c:pt>
                <c:pt idx="59">
                  <c:v>23.074628950498337</c:v>
                </c:pt>
                <c:pt idx="60">
                  <c:v>22.363803067532643</c:v>
                </c:pt>
                <c:pt idx="61">
                  <c:v>21.649442584715388</c:v>
                </c:pt>
                <c:pt idx="62">
                  <c:v>20.931706306595743</c:v>
                </c:pt>
                <c:pt idx="63">
                  <c:v>20.210748560203385</c:v>
                </c:pt>
                <c:pt idx="64">
                  <c:v>19.486719399456817</c:v>
                </c:pt>
                <c:pt idx="65">
                  <c:v>18.759764805345668</c:v>
                </c:pt>
                <c:pt idx="66">
                  <c:v>18.030026881780515</c:v>
                </c:pt>
                <c:pt idx="67">
                  <c:v>17.297644047051435</c:v>
                </c:pt>
                <c:pt idx="68">
                  <c:v>16.562751220879164</c:v>
                </c:pt>
                <c:pt idx="69">
                  <c:v>15.825480007079065</c:v>
                </c:pt>
                <c:pt idx="70">
                  <c:v>15.085958871889858</c:v>
                </c:pt>
                <c:pt idx="71">
                  <c:v>14.344313318047384</c:v>
                </c:pt>
                <c:pt idx="72">
                  <c:v>13.600666054705769</c:v>
                </c:pt>
                <c:pt idx="73">
                  <c:v>12.855137163330497</c:v>
                </c:pt>
                <c:pt idx="74">
                  <c:v>12.107844259703342</c:v>
                </c:pt>
                <c:pt idx="75">
                  <c:v>11.358902652195297</c:v>
                </c:pt>
                <c:pt idx="76">
                  <c:v>10.608425496474894</c:v>
                </c:pt>
                <c:pt idx="77">
                  <c:v>9.8565239468300518</c:v>
                </c:pt>
                <c:pt idx="78">
                  <c:v>9.1033073042901833</c:v>
                </c:pt>
                <c:pt idx="79">
                  <c:v>8.3488831617426627</c:v>
                </c:pt>
                <c:pt idx="80">
                  <c:v>7.5933575462427569</c:v>
                </c:pt>
                <c:pt idx="81">
                  <c:v>6.8368350587218742</c:v>
                </c:pt>
                <c:pt idx="82">
                  <c:v>6.0794190113021926</c:v>
                </c:pt>
                <c:pt idx="83">
                  <c:v>5.3212115624287577</c:v>
                </c:pt>
                <c:pt idx="84">
                  <c:v>4.5623138500328793</c:v>
                </c:pt>
                <c:pt idx="85">
                  <c:v>3.8028261229421929</c:v>
                </c:pt>
                <c:pt idx="86">
                  <c:v>3.0428478707544002</c:v>
                </c:pt>
                <c:pt idx="87">
                  <c:v>2.2824779523925116</c:v>
                </c:pt>
                <c:pt idx="88">
                  <c:v>1.5218147235605954</c:v>
                </c:pt>
                <c:pt idx="89">
                  <c:v>0.76095616331915039</c:v>
                </c:pt>
                <c:pt idx="90">
                  <c:v>0</c:v>
                </c:pt>
                <c:pt idx="91">
                  <c:v>-0.76095616331913618</c:v>
                </c:pt>
                <c:pt idx="92">
                  <c:v>-1.5218147235605954</c:v>
                </c:pt>
                <c:pt idx="93">
                  <c:v>-2.2824779523925116</c:v>
                </c:pt>
                <c:pt idx="94">
                  <c:v>-3.0428478707544002</c:v>
                </c:pt>
                <c:pt idx="95">
                  <c:v>-3.8028261229422071</c:v>
                </c:pt>
                <c:pt idx="96">
                  <c:v>-4.5623138500328935</c:v>
                </c:pt>
                <c:pt idx="97">
                  <c:v>-5.3212115624287577</c:v>
                </c:pt>
                <c:pt idx="98">
                  <c:v>-6.0794190113021926</c:v>
                </c:pt>
                <c:pt idx="99">
                  <c:v>-6.83683505872186</c:v>
                </c:pt>
                <c:pt idx="100">
                  <c:v>-7.5933575462427427</c:v>
                </c:pt>
                <c:pt idx="101">
                  <c:v>-8.3488831617426484</c:v>
                </c:pt>
                <c:pt idx="102">
                  <c:v>-9.1033073042901833</c:v>
                </c:pt>
                <c:pt idx="103">
                  <c:v>-9.8565239468300518</c:v>
                </c:pt>
                <c:pt idx="104">
                  <c:v>-10.608425496474908</c:v>
                </c:pt>
                <c:pt idx="105">
                  <c:v>-11.358902652195312</c:v>
                </c:pt>
                <c:pt idx="106">
                  <c:v>-12.107844259703327</c:v>
                </c:pt>
                <c:pt idx="107">
                  <c:v>-12.855137163330497</c:v>
                </c:pt>
                <c:pt idx="108">
                  <c:v>-13.600666054705769</c:v>
                </c:pt>
                <c:pt idx="109">
                  <c:v>-14.344313318047384</c:v>
                </c:pt>
                <c:pt idx="110">
                  <c:v>-15.085958871889858</c:v>
                </c:pt>
                <c:pt idx="111">
                  <c:v>-15.825480007079051</c:v>
                </c:pt>
                <c:pt idx="112">
                  <c:v>-16.562751220879179</c:v>
                </c:pt>
                <c:pt idx="113">
                  <c:v>-17.297644047051435</c:v>
                </c:pt>
                <c:pt idx="114">
                  <c:v>-18.030026881780515</c:v>
                </c:pt>
                <c:pt idx="115">
                  <c:v>-18.759764805345668</c:v>
                </c:pt>
                <c:pt idx="116">
                  <c:v>-19.486719399456817</c:v>
                </c:pt>
                <c:pt idx="117">
                  <c:v>-20.210748560203385</c:v>
                </c:pt>
                <c:pt idx="118">
                  <c:v>-20.931706306595743</c:v>
                </c:pt>
                <c:pt idx="119">
                  <c:v>-21.649442584715388</c:v>
                </c:pt>
                <c:pt idx="120">
                  <c:v>-22.363803067532629</c:v>
                </c:pt>
                <c:pt idx="121">
                  <c:v>-23.074628950498351</c:v>
                </c:pt>
                <c:pt idx="122">
                  <c:v>-23.781756743071412</c:v>
                </c:pt>
                <c:pt idx="123">
                  <c:v>-24.485018056406304</c:v>
                </c:pt>
                <c:pt idx="124">
                  <c:v>-25.184239387495126</c:v>
                </c:pt>
                <c:pt idx="125">
                  <c:v>-25.879241900139206</c:v>
                </c:pt>
                <c:pt idx="126">
                  <c:v>-26.569841203213969</c:v>
                </c:pt>
                <c:pt idx="127">
                  <c:v>-27.255847126792247</c:v>
                </c:pt>
                <c:pt idx="128">
                  <c:v>-27.937063496802367</c:v>
                </c:pt>
                <c:pt idx="129">
                  <c:v>-28.613287909023086</c:v>
                </c:pt>
                <c:pt idx="130">
                  <c:v>-29.284311503354871</c:v>
                </c:pt>
                <c:pt idx="131">
                  <c:v>-29.949918739460188</c:v>
                </c:pt>
                <c:pt idx="132">
                  <c:v>-30.609887175033165</c:v>
                </c:pt>
                <c:pt idx="133">
                  <c:v>-31.263987248142172</c:v>
                </c:pt>
                <c:pt idx="134">
                  <c:v>-31.911982065289664</c:v>
                </c:pt>
                <c:pt idx="135">
                  <c:v>-32.55362719704938</c:v>
                </c:pt>
                <c:pt idx="136">
                  <c:v>-33.188670483375901</c:v>
                </c:pt>
                <c:pt idx="137">
                  <c:v>-33.816851850930234</c:v>
                </c:pt>
                <c:pt idx="138">
                  <c:v>-34.437903145032863</c:v>
                </c:pt>
                <c:pt idx="139">
                  <c:v>-35.051547979135734</c:v>
                </c:pt>
                <c:pt idx="140">
                  <c:v>-35.657501604998814</c:v>
                </c:pt>
                <c:pt idx="141">
                  <c:v>-36.25547080706319</c:v>
                </c:pt>
                <c:pt idx="142">
                  <c:v>-36.845153824822546</c:v>
                </c:pt>
                <c:pt idx="143">
                  <c:v>-37.426240307313009</c:v>
                </c:pt>
                <c:pt idx="144">
                  <c:v>-37.998411304152654</c:v>
                </c:pt>
                <c:pt idx="145">
                  <c:v>-38.561339297868329</c:v>
                </c:pt>
                <c:pt idx="146">
                  <c:v>-39.114688282534502</c:v>
                </c:pt>
                <c:pt idx="147">
                  <c:v>-39.658113894012587</c:v>
                </c:pt>
                <c:pt idx="148">
                  <c:v>-40.191263597304754</c:v>
                </c:pt>
                <c:pt idx="149">
                  <c:v>-40.713776936713174</c:v>
                </c:pt>
                <c:pt idx="150">
                  <c:v>-41.225285854611769</c:v>
                </c:pt>
                <c:pt idx="151">
                  <c:v>-41.725415084673017</c:v>
                </c:pt>
                <c:pt idx="152">
                  <c:v>-42.213782625335995</c:v>
                </c:pt>
                <c:pt idx="153">
                  <c:v>-42.69000029913272</c:v>
                </c:pt>
                <c:pt idx="154">
                  <c:v>-43.153674403191019</c:v>
                </c:pt>
                <c:pt idx="155">
                  <c:v>-43.604406455786034</c:v>
                </c:pt>
                <c:pt idx="156">
                  <c:v>-44.041794043201236</c:v>
                </c:pt>
                <c:pt idx="157">
                  <c:v>-44.465431770367616</c:v>
                </c:pt>
                <c:pt idx="158">
                  <c:v>-44.874912317763375</c:v>
                </c:pt>
                <c:pt idx="159">
                  <c:v>-45.269827605867107</c:v>
                </c:pt>
                <c:pt idx="160">
                  <c:v>-45.649770067057375</c:v>
                </c:pt>
                <c:pt idx="161">
                  <c:v>-46.014334023247017</c:v>
                </c:pt>
                <c:pt idx="162">
                  <c:v>-46.36311716573428</c:v>
                </c:pt>
                <c:pt idx="163">
                  <c:v>-46.695722131766956</c:v>
                </c:pt>
                <c:pt idx="164">
                  <c:v>-47.011758170175227</c:v>
                </c:pt>
                <c:pt idx="165">
                  <c:v>-47.310842886169894</c:v>
                </c:pt>
                <c:pt idx="166">
                  <c:v>-47.59260405307478</c:v>
                </c:pt>
                <c:pt idx="167">
                  <c:v>-47.856681476423802</c:v>
                </c:pt>
                <c:pt idx="168">
                  <c:v>-48.102728893569008</c:v>
                </c:pt>
                <c:pt idx="169">
                  <c:v>-48.330415889796654</c:v>
                </c:pt>
                <c:pt idx="170">
                  <c:v>-48.539429810009949</c:v>
                </c:pt>
                <c:pt idx="171">
                  <c:v>-48.729477643397075</c:v>
                </c:pt>
                <c:pt idx="172">
                  <c:v>-48.900287857244422</c:v>
                </c:pt>
                <c:pt idx="173">
                  <c:v>-49.051612155250581</c:v>
                </c:pt>
                <c:pt idx="174">
                  <c:v>-49.183227135421021</c:v>
                </c:pt>
                <c:pt idx="175">
                  <c:v>-49.294935822924401</c:v>
                </c:pt>
                <c:pt idx="176">
                  <c:v>-49.386569054205751</c:v>
                </c:pt>
                <c:pt idx="177">
                  <c:v>-49.457986690195781</c:v>
                </c:pt>
                <c:pt idx="178">
                  <c:v>-49.509078638609111</c:v>
                </c:pt>
                <c:pt idx="179">
                  <c:v>-49.539765668063552</c:v>
                </c:pt>
                <c:pt idx="180">
                  <c:v>-49.549999989764331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A5EC-4788-B271-5C1CE1E85748}"/>
            </c:ext>
          </c:extLst>
        </c:ser>
        <c:ser>
          <c:idx val="25"/>
          <c:order val="25"/>
          <c:tx>
            <c:strRef>
              <c:f>TraySol!$M$8</c:f>
              <c:strCache>
                <c:ptCount val="1"/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TraySol!$N$191:$N$371</c:f>
              <c:numCache>
                <c:formatCode>0.00</c:formatCode>
                <c:ptCount val="181"/>
                <c:pt idx="0">
                  <c:v>1.2395870151954635E-3</c:v>
                </c:pt>
                <c:pt idx="1">
                  <c:v>1.2394824590905875</c:v>
                </c:pt>
                <c:pt idx="2">
                  <c:v>2.4783385422886233</c:v>
                </c:pt>
                <c:pt idx="3">
                  <c:v>3.7159443494472151</c:v>
                </c:pt>
                <c:pt idx="4">
                  <c:v>4.9516809085330387</c:v>
                </c:pt>
                <c:pt idx="5">
                  <c:v>6.1849365816495974</c:v>
                </c:pt>
                <c:pt idx="6">
                  <c:v>7.4151094025643536</c:v>
                </c:pt>
                <c:pt idx="7">
                  <c:v>8.641609324784552</c:v>
                </c:pt>
                <c:pt idx="8">
                  <c:v>9.8638603607619402</c:v>
                </c:pt>
                <c:pt idx="9">
                  <c:v>11.081302594650388</c:v>
                </c:pt>
                <c:pt idx="10">
                  <c:v>12.293394053136455</c:v>
                </c:pt>
                <c:pt idx="11">
                  <c:v>13.499612421159807</c:v>
                </c:pt>
                <c:pt idx="12">
                  <c:v>14.699456591774208</c:v>
                </c:pt>
                <c:pt idx="13">
                  <c:v>15.892448041921787</c:v>
                </c:pt>
                <c:pt idx="14">
                  <c:v>17.078132028435672</c:v>
                </c:pt>
                <c:pt idx="15">
                  <c:v>18.256078601092888</c:v>
                </c:pt>
                <c:pt idx="16">
                  <c:v>19.425883431971748</c:v>
                </c:pt>
                <c:pt idx="17">
                  <c:v>20.587168462661108</c:v>
                </c:pt>
                <c:pt idx="18">
                  <c:v>21.739582373001991</c:v>
                </c:pt>
                <c:pt idx="19">
                  <c:v>22.882800876966307</c:v>
                </c:pt>
                <c:pt idx="20">
                  <c:v>24.016526852987489</c:v>
                </c:pt>
                <c:pt idx="21">
                  <c:v>25.14049031751777</c:v>
                </c:pt>
                <c:pt idx="22">
                  <c:v>26.254448251805723</c:v>
                </c:pt>
                <c:pt idx="23">
                  <c:v>27.358184292847202</c:v>
                </c:pt>
                <c:pt idx="24">
                  <c:v>28.451508300184653</c:v>
                </c:pt>
                <c:pt idx="25">
                  <c:v>29.534255810706785</c:v>
                </c:pt>
                <c:pt idx="26">
                  <c:v>30.606287393860786</c:v>
                </c:pt>
                <c:pt idx="27">
                  <c:v>31.667487919741522</c:v>
                </c:pt>
                <c:pt idx="28">
                  <c:v>32.717765752394257</c:v>
                </c:pt>
                <c:pt idx="29">
                  <c:v>33.757051880375521</c:v>
                </c:pt>
                <c:pt idx="30">
                  <c:v>34.785298996187692</c:v>
                </c:pt>
                <c:pt idx="31">
                  <c:v>35.802480535660493</c:v>
                </c:pt>
                <c:pt idx="32">
                  <c:v>36.808589687717102</c:v>
                </c:pt>
                <c:pt idx="33">
                  <c:v>37.803638384257589</c:v>
                </c:pt>
                <c:pt idx="34">
                  <c:v>38.787656279139348</c:v>
                </c:pt>
                <c:pt idx="35">
                  <c:v>39.760689724448433</c:v>
                </c:pt>
                <c:pt idx="36">
                  <c:v>40.722800751457854</c:v>
                </c:pt>
                <c:pt idx="37">
                  <c:v>41.674066062870615</c:v>
                </c:pt>
                <c:pt idx="38">
                  <c:v>42.614576042161097</c:v>
                </c:pt>
                <c:pt idx="39">
                  <c:v>43.544433785066474</c:v>
                </c:pt>
                <c:pt idx="40">
                  <c:v>44.463754157552714</c:v>
                </c:pt>
                <c:pt idx="41">
                  <c:v>45.372662883888161</c:v>
                </c:pt>
                <c:pt idx="42">
                  <c:v>46.271295667812829</c:v>
                </c:pt>
                <c:pt idx="43">
                  <c:v>47.159797349192267</c:v>
                </c:pt>
                <c:pt idx="44">
                  <c:v>48.038321097994611</c:v>
                </c:pt>
                <c:pt idx="45">
                  <c:v>48.907027646930629</c:v>
                </c:pt>
                <c:pt idx="46">
                  <c:v>49.766084563645563</c:v>
                </c:pt>
                <c:pt idx="47">
                  <c:v>50.615665562951605</c:v>
                </c:pt>
                <c:pt idx="48">
                  <c:v>51.455949859235574</c:v>
                </c:pt>
                <c:pt idx="49">
                  <c:v>52.2871215588684</c:v>
                </c:pt>
                <c:pt idx="50">
                  <c:v>53.109369092176252</c:v>
                </c:pt>
                <c:pt idx="51">
                  <c:v>53.922884684308528</c:v>
                </c:pt>
                <c:pt idx="52">
                  <c:v>54.727863864147388</c:v>
                </c:pt>
                <c:pt idx="53">
                  <c:v>55.524505010249449</c:v>
                </c:pt>
                <c:pt idx="54">
                  <c:v>56.313008932684987</c:v>
                </c:pt>
                <c:pt idx="55">
                  <c:v>57.09357848954371</c:v>
                </c:pt>
                <c:pt idx="56">
                  <c:v>57.86641823680462</c:v>
                </c:pt>
                <c:pt idx="57">
                  <c:v>58.631734110216996</c:v>
                </c:pt>
                <c:pt idx="58">
                  <c:v>59.389733137810367</c:v>
                </c:pt>
                <c:pt idx="59">
                  <c:v>60.140623181636947</c:v>
                </c:pt>
                <c:pt idx="60">
                  <c:v>60.884612707352176</c:v>
                </c:pt>
                <c:pt idx="61">
                  <c:v>61.621910580252461</c:v>
                </c:pt>
                <c:pt idx="62">
                  <c:v>62.352725886413772</c:v>
                </c:pt>
                <c:pt idx="63">
                  <c:v>63.077267777608625</c:v>
                </c:pt>
                <c:pt idx="64">
                  <c:v>63.795745338718902</c:v>
                </c:pt>
                <c:pt idx="65">
                  <c:v>64.508367476409262</c:v>
                </c:pt>
                <c:pt idx="66">
                  <c:v>65.21534282787708</c:v>
                </c:pt>
                <c:pt idx="67">
                  <c:v>65.916879688549443</c:v>
                </c:pt>
                <c:pt idx="68">
                  <c:v>66.613185957655929</c:v>
                </c:pt>
                <c:pt idx="69">
                  <c:v>67.304469100664434</c:v>
                </c:pt>
                <c:pt idx="70">
                  <c:v>67.990936127628942</c:v>
                </c:pt>
                <c:pt idx="71">
                  <c:v>68.672793586558342</c:v>
                </c:pt>
                <c:pt idx="72">
                  <c:v>69.350247570976705</c:v>
                </c:pt>
                <c:pt idx="73">
                  <c:v>70.023503740906747</c:v>
                </c:pt>
                <c:pt idx="74">
                  <c:v>70.692767356567387</c:v>
                </c:pt>
                <c:pt idx="75">
                  <c:v>71.358243324136211</c:v>
                </c:pt>
                <c:pt idx="76">
                  <c:v>72.020136252984827</c:v>
                </c:pt>
                <c:pt idx="77">
                  <c:v>72.678650523852198</c:v>
                </c:pt>
                <c:pt idx="78">
                  <c:v>73.333990367475664</c:v>
                </c:pt>
                <c:pt idx="79">
                  <c:v>73.986359953253185</c:v>
                </c:pt>
                <c:pt idx="80">
                  <c:v>74.635963487562066</c:v>
                </c:pt>
                <c:pt idx="81">
                  <c:v>75.283005321409959</c:v>
                </c:pt>
                <c:pt idx="82">
                  <c:v>75.92769006714208</c:v>
                </c:pt>
                <c:pt idx="83">
                  <c:v>76.570222723976798</c:v>
                </c:pt>
                <c:pt idx="84">
                  <c:v>77.210808812185704</c:v>
                </c:pt>
                <c:pt idx="85">
                  <c:v>77.849654515780031</c:v>
                </c:pt>
                <c:pt idx="86">
                  <c:v>78.486966833606445</c:v>
                </c:pt>
                <c:pt idx="87">
                  <c:v>79.122953738797023</c:v>
                </c:pt>
                <c:pt idx="88">
                  <c:v>79.757824346558309</c:v>
                </c:pt>
                <c:pt idx="89">
                  <c:v>80.391789090321879</c:v>
                </c:pt>
                <c:pt idx="90">
                  <c:v>81.02505990631677</c:v>
                </c:pt>
                <c:pt idx="91">
                  <c:v>81.657850426660204</c:v>
                </c:pt>
                <c:pt idx="92">
                  <c:v>82.290376181096832</c:v>
                </c:pt>
                <c:pt idx="93">
                  <c:v>82.922854807551246</c:v>
                </c:pt>
                <c:pt idx="94">
                  <c:v>83.555506271690433</c:v>
                </c:pt>
                <c:pt idx="95">
                  <c:v>84.188553095723648</c:v>
                </c:pt>
                <c:pt idx="96">
                  <c:v>84.822220596697392</c:v>
                </c:pt>
                <c:pt idx="97">
                  <c:v>85.456737134571554</c:v>
                </c:pt>
                <c:pt idx="98">
                  <c:v>86.092334370388983</c:v>
                </c:pt>
                <c:pt idx="99">
                  <c:v>86.729247534877089</c:v>
                </c:pt>
                <c:pt idx="100">
                  <c:v>87.367715707842535</c:v>
                </c:pt>
                <c:pt idx="101">
                  <c:v>88.007982108741956</c:v>
                </c:pt>
                <c:pt idx="102">
                  <c:v>88.650294398830212</c:v>
                </c:pt>
                <c:pt idx="103">
                  <c:v>89.294904995303582</c:v>
                </c:pt>
                <c:pt idx="104">
                  <c:v>89.942071397869043</c:v>
                </c:pt>
                <c:pt idx="105">
                  <c:v>90.59205652817846</c:v>
                </c:pt>
                <c:pt idx="106">
                  <c:v>91.245129082572134</c:v>
                </c:pt>
                <c:pt idx="107">
                  <c:v>91.901563898575148</c:v>
                </c:pt>
                <c:pt idx="108">
                  <c:v>92.561642335582917</c:v>
                </c:pt>
                <c:pt idx="109">
                  <c:v>93.225652670158667</c:v>
                </c:pt>
                <c:pt idx="110">
                  <c:v>93.893890506343126</c:v>
                </c:pt>
                <c:pt idx="111">
                  <c:v>94.566659201344009</c:v>
                </c:pt>
                <c:pt idx="112">
                  <c:v>95.244270306929437</c:v>
                </c:pt>
                <c:pt idx="113">
                  <c:v>95.927044026791492</c:v>
                </c:pt>
                <c:pt idx="114">
                  <c:v>96.615309690073772</c:v>
                </c:pt>
                <c:pt idx="115">
                  <c:v>97.30940624116397</c:v>
                </c:pt>
                <c:pt idx="116">
                  <c:v>98.009682745741344</c:v>
                </c:pt>
                <c:pt idx="117">
                  <c:v>98.716498912929794</c:v>
                </c:pt>
                <c:pt idx="118">
                  <c:v>99.430225633242358</c:v>
                </c:pt>
                <c:pt idx="119">
                  <c:v>100.15124553180306</c:v>
                </c:pt>
                <c:pt idx="120">
                  <c:v>100.87995353609496</c:v>
                </c:pt>
                <c:pt idx="121">
                  <c:v>101.61675745720216</c:v>
                </c:pt>
                <c:pt idx="122">
                  <c:v>102.36207858318178</c:v>
                </c:pt>
                <c:pt idx="123">
                  <c:v>103.11635228281321</c:v>
                </c:pt>
                <c:pt idx="124">
                  <c:v>103.88002861751612</c:v>
                </c:pt>
                <c:pt idx="125">
                  <c:v>104.6535729586989</c:v>
                </c:pt>
                <c:pt idx="126">
                  <c:v>105.43746660718385</c:v>
                </c:pt>
                <c:pt idx="127">
                  <c:v>106.23220741064191</c:v>
                </c:pt>
                <c:pt idx="128">
                  <c:v>107.03831037414851</c:v>
                </c:pt>
                <c:pt idx="129">
                  <c:v>107.85630825802775</c:v>
                </c:pt>
                <c:pt idx="130">
                  <c:v>108.68675215606753</c:v>
                </c:pt>
                <c:pt idx="131">
                  <c:v>109.53021204595281</c:v>
                </c:pt>
                <c:pt idx="132">
                  <c:v>110.38727730235658</c:v>
                </c:pt>
                <c:pt idx="133">
                  <c:v>111.25855716152992</c:v>
                </c:pt>
                <c:pt idx="134">
                  <c:v>112.14468112443295</c:v>
                </c:pt>
                <c:pt idx="135">
                  <c:v>113.04629928341829</c:v>
                </c:pt>
                <c:pt idx="136">
                  <c:v>113.96408255521193</c:v>
                </c:pt>
                <c:pt idx="137">
                  <c:v>114.89872280041064</c:v>
                </c:pt>
                <c:pt idx="138">
                  <c:v>115.85093280691952</c:v>
                </c:pt>
                <c:pt idx="139">
                  <c:v>116.82144611168327</c:v>
                </c:pt>
                <c:pt idx="140">
                  <c:v>117.81101663171353</c:v>
                </c:pt>
                <c:pt idx="141">
                  <c:v>118.82041807179571</c:v>
                </c:pt>
                <c:pt idx="142">
                  <c:v>119.85044307239026</c:v>
                </c:pt>
                <c:pt idx="143">
                  <c:v>120.90190205715841</c:v>
                </c:pt>
                <c:pt idx="144">
                  <c:v>121.97562173530687</c:v>
                </c:pt>
                <c:pt idx="145">
                  <c:v>123.07244320963331</c:v>
                </c:pt>
                <c:pt idx="146">
                  <c:v>124.19321963688586</c:v>
                </c:pt>
                <c:pt idx="147">
                  <c:v>125.33881338298239</c:v>
                </c:pt>
                <c:pt idx="148">
                  <c:v>126.51009261195979</c:v>
                </c:pt>
                <c:pt idx="149">
                  <c:v>127.70792724450818</c:v>
                </c:pt>
                <c:pt idx="150">
                  <c:v>128.93318421989724</c:v>
                </c:pt>
                <c:pt idx="151">
                  <c:v>130.18672199440829</c:v>
                </c:pt>
                <c:pt idx="152">
                  <c:v>131.46938421050857</c:v>
                </c:pt>
                <c:pt idx="153">
                  <c:v>132.78199247446835</c:v>
                </c:pt>
                <c:pt idx="154">
                  <c:v>134.12533818653253</c:v>
                </c:pt>
                <c:pt idx="155">
                  <c:v>135.50017337777768</c:v>
                </c:pt>
                <c:pt idx="156">
                  <c:v>136.90720052211444</c:v>
                </c:pt>
                <c:pt idx="157">
                  <c:v>138.34706131123542</c:v>
                </c:pt>
                <c:pt idx="158">
                  <c:v>139.82032440534303</c:v>
                </c:pt>
                <c:pt idx="159">
                  <c:v>141.32747220376697</c:v>
                </c:pt>
                <c:pt idx="160">
                  <c:v>142.86888671748815</c:v>
                </c:pt>
                <c:pt idx="161">
                  <c:v>144.44483467021672</c:v>
                </c:pt>
                <c:pt idx="162">
                  <c:v>146.05545200570472</c:v>
                </c:pt>
                <c:pt idx="163">
                  <c:v>147.7007280355937</c:v>
                </c:pt>
                <c:pt idx="164">
                  <c:v>149.38048952280437</c:v>
                </c:pt>
                <c:pt idx="165">
                  <c:v>151.0943850580455</c:v>
                </c:pt>
                <c:pt idx="166">
                  <c:v>152.84187014839497</c:v>
                </c:pt>
                <c:pt idx="167">
                  <c:v>154.6221934932029</c:v>
                </c:pt>
                <c:pt idx="168">
                  <c:v>156.43438496918338</c:v>
                </c:pt>
                <c:pt idx="169">
                  <c:v>158.27724587829297</c:v>
                </c:pt>
                <c:pt idx="170">
                  <c:v>160.14934202349434</c:v>
                </c:pt>
                <c:pt idx="171">
                  <c:v>162.04900016355725</c:v>
                </c:pt>
                <c:pt idx="172">
                  <c:v>163.97430835431209</c:v>
                </c:pt>
                <c:pt idx="173">
                  <c:v>165.92312060728992</c:v>
                </c:pt>
                <c:pt idx="174">
                  <c:v>167.89306618654422</c:v>
                </c:pt>
                <c:pt idx="175">
                  <c:v>169.88156372242676</c:v>
                </c:pt>
                <c:pt idx="176">
                  <c:v>171.88584015185106</c:v>
                </c:pt>
                <c:pt idx="177">
                  <c:v>173.90295430584456</c:v>
                </c:pt>
                <c:pt idx="178">
                  <c:v>175.92982476747747</c:v>
                </c:pt>
                <c:pt idx="179">
                  <c:v>177.96326142901609</c:v>
                </c:pt>
                <c:pt idx="180">
                  <c:v>179.99796270858758</c:v>
                </c:pt>
              </c:numCache>
            </c:numRef>
          </c:xVal>
          <c:yVal>
            <c:numRef>
              <c:f>TraySol!$M$191:$M$371</c:f>
              <c:numCache>
                <c:formatCode>0.00</c:formatCode>
                <c:ptCount val="181"/>
                <c:pt idx="0">
                  <c:v>37.82499999176823</c:v>
                </c:pt>
                <c:pt idx="1">
                  <c:v>37.816768896893876</c:v>
                </c:pt>
                <c:pt idx="2">
                  <c:v>37.792083598026721</c:v>
                </c:pt>
                <c:pt idx="3">
                  <c:v>37.750968097071734</c:v>
                </c:pt>
                <c:pt idx="4">
                  <c:v>37.693462258300293</c:v>
                </c:pt>
                <c:pt idx="5">
                  <c:v>37.619621630258969</c:v>
                </c:pt>
                <c:pt idx="6">
                  <c:v>37.529517187793694</c:v>
                </c:pt>
                <c:pt idx="7">
                  <c:v>37.42323500522938</c:v>
                </c:pt>
                <c:pt idx="8">
                  <c:v>37.300875864220345</c:v>
                </c:pt>
                <c:pt idx="9">
                  <c:v>37.162554800427365</c:v>
                </c:pt>
                <c:pt idx="10">
                  <c:v>37.008400593739218</c:v>
                </c:pt>
                <c:pt idx="11">
                  <c:v>36.838555207232297</c:v>
                </c:pt>
                <c:pt idx="12">
                  <c:v>36.653173180445698</c:v>
                </c:pt>
                <c:pt idx="13">
                  <c:v>36.4524209828365</c:v>
                </c:pt>
                <c:pt idx="14">
                  <c:v>36.236476333470939</c:v>
                </c:pt>
                <c:pt idx="15">
                  <c:v>36.005527493102079</c:v>
                </c:pt>
                <c:pt idx="16">
                  <c:v>35.759772534788098</c:v>
                </c:pt>
                <c:pt idx="17">
                  <c:v>35.499418599121427</c:v>
                </c:pt>
                <c:pt idx="18">
                  <c:v>35.22468113997602</c:v>
                </c:pt>
                <c:pt idx="19">
                  <c:v>34.9357831664462</c:v>
                </c:pt>
                <c:pt idx="20">
                  <c:v>34.632954486354095</c:v>
                </c:pt>
                <c:pt idx="21">
                  <c:v>34.316430956355234</c:v>
                </c:pt>
                <c:pt idx="22">
                  <c:v>33.986453743282141</c:v>
                </c:pt>
                <c:pt idx="23">
                  <c:v>33.643268600945341</c:v>
                </c:pt>
                <c:pt idx="24">
                  <c:v>33.287125166168614</c:v>
                </c:pt>
                <c:pt idx="25">
                  <c:v>32.918276277381409</c:v>
                </c:pt>
                <c:pt idx="26">
                  <c:v>32.536977318633276</c:v>
                </c:pt>
                <c:pt idx="27">
                  <c:v>32.143485591442612</c:v>
                </c:pt>
                <c:pt idx="28">
                  <c:v>31.738059716449847</c:v>
                </c:pt>
                <c:pt idx="29">
                  <c:v>31.320959066420798</c:v>
                </c:pt>
                <c:pt idx="30">
                  <c:v>30.892443231743741</c:v>
                </c:pt>
                <c:pt idx="31">
                  <c:v>30.452771519187046</c:v>
                </c:pt>
                <c:pt idx="32">
                  <c:v>30.002202484336692</c:v>
                </c:pt>
                <c:pt idx="33">
                  <c:v>29.540993497816352</c:v>
                </c:pt>
                <c:pt idx="34">
                  <c:v>29.069400345107134</c:v>
                </c:pt>
                <c:pt idx="35">
                  <c:v>28.587676859532259</c:v>
                </c:pt>
                <c:pt idx="36">
                  <c:v>28.096074587750593</c:v>
                </c:pt>
                <c:pt idx="37">
                  <c:v>27.594842486914033</c:v>
                </c:pt>
                <c:pt idx="38">
                  <c:v>27.084226652484226</c:v>
                </c:pt>
                <c:pt idx="39">
                  <c:v>26.564470075573482</c:v>
                </c:pt>
                <c:pt idx="40">
                  <c:v>26.035812428570026</c:v>
                </c:pt>
                <c:pt idx="41">
                  <c:v>25.498489877728744</c:v>
                </c:pt>
                <c:pt idx="42">
                  <c:v>24.952734921350824</c:v>
                </c:pt>
                <c:pt idx="43">
                  <c:v>24.398776252138916</c:v>
                </c:pt>
                <c:pt idx="44">
                  <c:v>23.836838642295533</c:v>
                </c:pt>
                <c:pt idx="45">
                  <c:v>23.267142849929328</c:v>
                </c:pt>
                <c:pt idx="46">
                  <c:v>22.689905545344757</c:v>
                </c:pt>
                <c:pt idx="47">
                  <c:v>22.105339255812964</c:v>
                </c:pt>
                <c:pt idx="48">
                  <c:v>21.513652327454764</c:v>
                </c:pt>
                <c:pt idx="49">
                  <c:v>20.915048902906662</c:v>
                </c:pt>
                <c:pt idx="50">
                  <c:v>20.30972891348938</c:v>
                </c:pt>
                <c:pt idx="51">
                  <c:v>19.697888084649875</c:v>
                </c:pt>
                <c:pt idx="52">
                  <c:v>19.079717953505593</c:v>
                </c:pt>
                <c:pt idx="53">
                  <c:v>18.455405897378313</c:v>
                </c:pt>
                <c:pt idx="54">
                  <c:v>17.82513517226694</c:v>
                </c:pt>
                <c:pt idx="55">
                  <c:v>17.189084960270492</c:v>
                </c:pt>
                <c:pt idx="56">
                  <c:v>16.547430425034705</c:v>
                </c:pt>
                <c:pt idx="57">
                  <c:v>15.90034277435862</c:v>
                </c:pt>
                <c:pt idx="58">
                  <c:v>15.247989329157519</c:v>
                </c:pt>
                <c:pt idx="59">
                  <c:v>14.590533598038959</c:v>
                </c:pt>
                <c:pt idx="60">
                  <c:v>13.928135356806465</c:v>
                </c:pt>
                <c:pt idx="61">
                  <c:v>13.260950732261193</c:v>
                </c:pt>
                <c:pt idx="62">
                  <c:v>12.589132289726095</c:v>
                </c:pt>
                <c:pt idx="63">
                  <c:v>11.912829123767835</c:v>
                </c:pt>
                <c:pt idx="64">
                  <c:v>11.232186951641495</c:v>
                </c:pt>
                <c:pt idx="65">
                  <c:v>10.547348209028954</c:v>
                </c:pt>
                <c:pt idx="66">
                  <c:v>9.858452147686279</c:v>
                </c:pt>
                <c:pt idx="67">
                  <c:v>9.1656349346565662</c:v>
                </c:pt>
                <c:pt idx="68">
                  <c:v>8.4690297527441203</c:v>
                </c:pt>
                <c:pt idx="69">
                  <c:v>7.768766901982417</c:v>
                </c:pt>
                <c:pt idx="70">
                  <c:v>7.064973901862615</c:v>
                </c:pt>
                <c:pt idx="71">
                  <c:v>6.3577755941218044</c:v>
                </c:pt>
                <c:pt idx="72">
                  <c:v>5.64729424592025</c:v>
                </c:pt>
                <c:pt idx="73">
                  <c:v>4.9336496532648511</c:v>
                </c:pt>
                <c:pt idx="74">
                  <c:v>4.2169592445628439</c:v>
                </c:pt>
                <c:pt idx="75">
                  <c:v>3.4973381842137456</c:v>
                </c:pt>
                <c:pt idx="76">
                  <c:v>2.7748994761710435</c:v>
                </c:pt>
                <c:pt idx="77">
                  <c:v>2.0497540674261927</c:v>
                </c:pt>
                <c:pt idx="78">
                  <c:v>1.3220109513879521</c:v>
                </c:pt>
                <c:pt idx="79">
                  <c:v>0.59177727114867196</c:v>
                </c:pt>
                <c:pt idx="80">
                  <c:v>-0.14084157735280201</c:v>
                </c:pt>
                <c:pt idx="81">
                  <c:v>-0.8757418422456027</c:v>
                </c:pt>
                <c:pt idx="82">
                  <c:v>-1.6128213126762461</c:v>
                </c:pt>
                <c:pt idx="83">
                  <c:v>-2.351979215736236</c:v>
                </c:pt>
                <c:pt idx="84">
                  <c:v>-3.0931161132957499</c:v>
                </c:pt>
                <c:pt idx="85">
                  <c:v>-3.8361337986585511</c:v>
                </c:pt>
                <c:pt idx="86">
                  <c:v>-4.5809351929388953</c:v>
                </c:pt>
                <c:pt idx="87">
                  <c:v>-5.3274242410489023</c:v>
                </c:pt>
                <c:pt idx="88">
                  <c:v>-6.0755058071720072</c:v>
                </c:pt>
                <c:pt idx="89">
                  <c:v>-6.8250855695852266</c:v>
                </c:pt>
                <c:pt idx="90">
                  <c:v>-7.5760699146809429</c:v>
                </c:pt>
                <c:pt idx="91">
                  <c:v>-8.3283658300265415</c:v>
                </c:pt>
                <c:pt idx="92">
                  <c:v>-9.0818807962871659</c:v>
                </c:pt>
                <c:pt idx="93">
                  <c:v>-9.8365226778248882</c:v>
                </c:pt>
                <c:pt idx="94">
                  <c:v>-10.592199611774291</c:v>
                </c:pt>
                <c:pt idx="95">
                  <c:v>-11.348819895381354</c:v>
                </c:pt>
                <c:pt idx="96">
                  <c:v>-12.106291871378801</c:v>
                </c:pt>
                <c:pt idx="97">
                  <c:v>-12.864523811157554</c:v>
                </c:pt>
                <c:pt idx="98">
                  <c:v>-13.623423795478274</c:v>
                </c:pt>
                <c:pt idx="99">
                  <c:v>-14.38289959245283</c:v>
                </c:pt>
                <c:pt idx="100">
                  <c:v>-15.142858532509067</c:v>
                </c:pt>
                <c:pt idx="101">
                  <c:v>-15.903207380035624</c:v>
                </c:pt>
                <c:pt idx="102">
                  <c:v>-16.663852201386263</c:v>
                </c:pt>
                <c:pt idx="103">
                  <c:v>-17.424698228904589</c:v>
                </c:pt>
                <c:pt idx="104">
                  <c:v>-18.185649720611266</c:v>
                </c:pt>
                <c:pt idx="105">
                  <c:v>-18.946609815174938</c:v>
                </c:pt>
                <c:pt idx="106">
                  <c:v>-19.707480381767397</c:v>
                </c:pt>
                <c:pt idx="107">
                  <c:v>-20.468161864381074</c:v>
                </c:pt>
                <c:pt idx="108">
                  <c:v>-21.228553120163355</c:v>
                </c:pt>
                <c:pt idx="109">
                  <c:v>-21.988551251298119</c:v>
                </c:pt>
                <c:pt idx="110">
                  <c:v>-22.748051429939323</c:v>
                </c:pt>
                <c:pt idx="111">
                  <c:v>-23.506946715674744</c:v>
                </c:pt>
                <c:pt idx="112">
                  <c:v>-24.26512786497058</c:v>
                </c:pt>
                <c:pt idx="113">
                  <c:v>-25.022483132019289</c:v>
                </c:pt>
                <c:pt idx="114">
                  <c:v>-25.778898060383739</c:v>
                </c:pt>
                <c:pt idx="115">
                  <c:v>-26.534255264800805</c:v>
                </c:pt>
                <c:pt idx="116">
                  <c:v>-27.288434202477802</c:v>
                </c:pt>
                <c:pt idx="117">
                  <c:v>-28.041310933184079</c:v>
                </c:pt>
                <c:pt idx="118">
                  <c:v>-28.79275786741097</c:v>
                </c:pt>
                <c:pt idx="119">
                  <c:v>-29.542643501843074</c:v>
                </c:pt>
                <c:pt idx="120">
                  <c:v>-30.290832141356347</c:v>
                </c:pt>
                <c:pt idx="121">
                  <c:v>-31.037183606732114</c:v>
                </c:pt>
                <c:pt idx="122">
                  <c:v>-31.78155292725269</c:v>
                </c:pt>
                <c:pt idx="123">
                  <c:v>-32.523790017325098</c:v>
                </c:pt>
                <c:pt idx="124">
                  <c:v>-33.263739336264393</c:v>
                </c:pt>
                <c:pt idx="125">
                  <c:v>-34.00123953036028</c:v>
                </c:pt>
                <c:pt idx="126">
                  <c:v>-34.736123056351275</c:v>
                </c:pt>
                <c:pt idx="127">
                  <c:v>-35.46821578544052</c:v>
                </c:pt>
                <c:pt idx="128">
                  <c:v>-36.197336587010795</c:v>
                </c:pt>
                <c:pt idx="129">
                  <c:v>-36.923296891235665</c:v>
                </c:pt>
                <c:pt idx="130">
                  <c:v>-37.645900229840876</c:v>
                </c:pt>
                <c:pt idx="131">
                  <c:v>-38.364941754350639</c:v>
                </c:pt>
                <c:pt idx="132">
                  <c:v>-39.080207731263044</c:v>
                </c:pt>
                <c:pt idx="133">
                  <c:v>-39.791475013737283</c:v>
                </c:pt>
                <c:pt idx="134">
                  <c:v>-40.498510489557447</c:v>
                </c:pt>
                <c:pt idx="135">
                  <c:v>-41.201070505360718</c:v>
                </c:pt>
                <c:pt idx="136">
                  <c:v>-41.898900267397408</c:v>
                </c:pt>
                <c:pt idx="137">
                  <c:v>-42.591733219430523</c:v>
                </c:pt>
                <c:pt idx="138">
                  <c:v>-43.27929039879487</c:v>
                </c:pt>
                <c:pt idx="139">
                  <c:v>-43.961279772131718</c:v>
                </c:pt>
                <c:pt idx="140">
                  <c:v>-44.637395552903627</c:v>
                </c:pt>
                <c:pt idx="141">
                  <c:v>-45.307317503492925</c:v>
                </c:pt>
                <c:pt idx="142">
                  <c:v>-45.970710225504092</c:v>
                </c:pt>
                <c:pt idx="143">
                  <c:v>-46.627222442844271</c:v>
                </c:pt>
                <c:pt idx="144">
                  <c:v>-47.276486283257753</c:v>
                </c:pt>
                <c:pt idx="145">
                  <c:v>-47.918116565255843</c:v>
                </c:pt>
                <c:pt idx="146">
                  <c:v>-48.551710098822554</c:v>
                </c:pt>
                <c:pt idx="147">
                  <c:v>-49.176845009904014</c:v>
                </c:pt>
                <c:pt idx="148">
                  <c:v>-49.793080100505563</c:v>
                </c:pt>
                <c:pt idx="149">
                  <c:v>-50.399954258233436</c:v>
                </c:pt>
                <c:pt idx="150">
                  <c:v>-50.996985931317397</c:v>
                </c:pt>
                <c:pt idx="151">
                  <c:v>-51.583672687522409</c:v>
                </c:pt>
                <c:pt idx="152">
                  <c:v>-52.159490877875413</c:v>
                </c:pt>
                <c:pt idx="153">
                  <c:v>-52.723895428750353</c:v>
                </c:pt>
                <c:pt idx="154">
                  <c:v>-53.27631978851133</c:v>
                </c:pt>
                <c:pt idx="155">
                  <c:v>-53.816176057520721</c:v>
                </c:pt>
                <c:pt idx="156">
                  <c:v>-54.342855332767385</c:v>
                </c:pt>
                <c:pt idx="157">
                  <c:v>-54.855728300512396</c:v>
                </c:pt>
                <c:pt idx="158">
                  <c:v>-55.354146112018128</c:v>
                </c:pt>
                <c:pt idx="159">
                  <c:v>-55.837441578408715</c:v>
                </c:pt>
                <c:pt idx="160">
                  <c:v>-56.304930720772063</c:v>
                </c:pt>
                <c:pt idx="161">
                  <c:v>-56.755914710494608</c:v>
                </c:pt>
                <c:pt idx="162">
                  <c:v>-57.189682232236578</c:v>
                </c:pt>
                <c:pt idx="163">
                  <c:v>-57.605512297635528</c:v>
                </c:pt>
                <c:pt idx="164">
                  <c:v>-58.002677531501092</c:v>
                </c:pt>
                <c:pt idx="165">
                  <c:v>-58.380447943724448</c:v>
                </c:pt>
                <c:pt idx="166">
                  <c:v>-58.738095189227835</c:v>
                </c:pt>
                <c:pt idx="167">
                  <c:v>-59.074897304998046</c:v>
                </c:pt>
                <c:pt idx="168">
                  <c:v>-59.390143897703723</c:v>
                </c:pt>
                <c:pt idx="169">
                  <c:v>-59.683141737891162</c:v>
                </c:pt>
                <c:pt idx="170">
                  <c:v>-59.953220697807751</c:v>
                </c:pt>
                <c:pt idx="171">
                  <c:v>-60.199739950246226</c:v>
                </c:pt>
                <c:pt idx="172">
                  <c:v>-60.422094326395751</c:v>
                </c:pt>
                <c:pt idx="173">
                  <c:v>-60.61972071266527</c:v>
                </c:pt>
                <c:pt idx="174">
                  <c:v>-60.792104351070151</c:v>
                </c:pt>
                <c:pt idx="175">
                  <c:v>-60.938784896351507</c:v>
                </c:pt>
                <c:pt idx="176">
                  <c:v>-61.059362076748585</c:v>
                </c:pt>
                <c:pt idx="177">
                  <c:v>-61.153500805291969</c:v>
                </c:pt>
                <c:pt idx="178">
                  <c:v>-61.220935595326267</c:v>
                </c:pt>
                <c:pt idx="179">
                  <c:v>-61.261474147957614</c:v>
                </c:pt>
                <c:pt idx="180">
                  <c:v>-61.274999986470874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A5EC-4788-B271-5C1CE1E85748}"/>
            </c:ext>
          </c:extLst>
        </c:ser>
        <c:ser>
          <c:idx val="26"/>
          <c:order val="26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TraySol!$Q$191:$Q$371</c:f>
              <c:numCache>
                <c:formatCode>0.00</c:formatCode>
                <c:ptCount val="181"/>
                <c:pt idx="0">
                  <c:v>1.0215814641510717E-3</c:v>
                </c:pt>
                <c:pt idx="1">
                  <c:v>1.0215237798052461</c:v>
                </c:pt>
                <c:pt idx="2">
                  <c:v>2.0427058229372999</c:v>
                </c:pt>
                <c:pt idx="3">
                  <c:v>3.063205314733775</c:v>
                </c:pt>
                <c:pt idx="4">
                  <c:v>4.0826832787299825</c:v>
                </c:pt>
                <c:pt idx="5">
                  <c:v>5.1008034812478664</c:v>
                </c:pt>
                <c:pt idx="6">
                  <c:v>6.1172333187750887</c:v>
                </c:pt>
                <c:pt idx="7">
                  <c:v>7.1316446827073863</c:v>
                </c:pt>
                <c:pt idx="8">
                  <c:v>8.1437147963056979</c:v>
                </c:pt>
                <c:pt idx="9">
                  <c:v>9.153127019028803</c:v>
                </c:pt>
                <c:pt idx="10">
                  <c:v>10.159571613785886</c:v>
                </c:pt>
                <c:pt idx="11">
                  <c:v>11.162746473064507</c:v>
                </c:pt>
                <c:pt idx="12">
                  <c:v>12.162357800344591</c:v>
                </c:pt>
                <c:pt idx="13">
                  <c:v>13.158120743689055</c:v>
                </c:pt>
                <c:pt idx="14">
                  <c:v>14.149759978911742</c:v>
                </c:pt>
                <c:pt idx="15">
                  <c:v>15.137010240230827</c:v>
                </c:pt>
                <c:pt idx="16">
                  <c:v>16.119616796843101</c:v>
                </c:pt>
                <c:pt idx="17">
                  <c:v>17.097335874369328</c:v>
                </c:pt>
                <c:pt idx="18">
                  <c:v>18.069935020626488</c:v>
                </c:pt>
                <c:pt idx="19">
                  <c:v>19.037193415676953</c:v>
                </c:pt>
                <c:pt idx="20">
                  <c:v>19.998902126566726</c:v>
                </c:pt>
                <c:pt idx="21">
                  <c:v>20.954864307605071</c:v>
                </c:pt>
                <c:pt idx="22">
                  <c:v>21.904895347443631</c:v>
                </c:pt>
                <c:pt idx="23">
                  <c:v>22.848822964579785</c:v>
                </c:pt>
                <c:pt idx="24">
                  <c:v>23.786487253242122</c:v>
                </c:pt>
                <c:pt idx="25">
                  <c:v>24.717740681899052</c:v>
                </c:pt>
                <c:pt idx="26">
                  <c:v>25.642448046884358</c:v>
                </c:pt>
                <c:pt idx="27">
                  <c:v>26.560486383833311</c:v>
                </c:pt>
                <c:pt idx="28">
                  <c:v>27.471744839787981</c:v>
                </c:pt>
                <c:pt idx="29">
                  <c:v>28.37612450895233</c:v>
                </c:pt>
                <c:pt idx="30">
                  <c:v>29.273538235161276</c:v>
                </c:pt>
                <c:pt idx="31">
                  <c:v>30.163910384174883</c:v>
                </c:pt>
                <c:pt idx="32">
                  <c:v>31.047176588920873</c:v>
                </c:pt>
                <c:pt idx="33">
                  <c:v>31.923283470792565</c:v>
                </c:pt>
                <c:pt idx="34">
                  <c:v>32.792188340060179</c:v>
                </c:pt>
                <c:pt idx="35">
                  <c:v>33.653858878383978</c:v>
                </c:pt>
                <c:pt idx="36">
                  <c:v>34.50827280632393</c:v>
                </c:pt>
                <c:pt idx="37">
                  <c:v>35.355417538628167</c:v>
                </c:pt>
                <c:pt idx="38">
                  <c:v>36.195289829956778</c:v>
                </c:pt>
                <c:pt idx="39">
                  <c:v>37.027895413556443</c:v>
                </c:pt>
                <c:pt idx="40">
                  <c:v>37.853248635254126</c:v>
                </c:pt>
                <c:pt idx="41">
                  <c:v>38.671372084980504</c:v>
                </c:pt>
                <c:pt idx="42">
                  <c:v>39.482296227875871</c:v>
                </c:pt>
                <c:pt idx="43">
                  <c:v>40.286059036866874</c:v>
                </c:pt>
                <c:pt idx="44">
                  <c:v>41.08270562844271</c:v>
                </c:pt>
                <c:pt idx="45">
                  <c:v>41.872287903197325</c:v>
                </c:pt>
                <c:pt idx="46">
                  <c:v>42.654864192548267</c:v>
                </c:pt>
                <c:pt idx="47">
                  <c:v>43.430498912889846</c:v>
                </c:pt>
                <c:pt idx="48">
                  <c:v>44.199262228292064</c:v>
                </c:pt>
                <c:pt idx="49">
                  <c:v>44.961229722717434</c:v>
                </c:pt>
                <c:pt idx="50">
                  <c:v>45.716482082593124</c:v>
                </c:pt>
                <c:pt idx="51">
                  <c:v>46.465104790454376</c:v>
                </c:pt>
                <c:pt idx="52">
                  <c:v>47.207187830255577</c:v>
                </c:pt>
                <c:pt idx="53">
                  <c:v>47.942825404839517</c:v>
                </c:pt>
                <c:pt idx="54">
                  <c:v>48.672115665955133</c:v>
                </c:pt>
                <c:pt idx="55">
                  <c:v>49.395160457122799</c:v>
                </c:pt>
                <c:pt idx="56">
                  <c:v>50.112065069565197</c:v>
                </c:pt>
                <c:pt idx="57">
                  <c:v>50.822938011345904</c:v>
                </c:pt>
                <c:pt idx="58">
                  <c:v>51.527890789793538</c:v>
                </c:pt>
                <c:pt idx="59">
                  <c:v>52.227037707229478</c:v>
                </c:pt>
                <c:pt idx="60">
                  <c:v>52.92049566996748</c:v>
                </c:pt>
                <c:pt idx="61">
                  <c:v>53.608384010508821</c:v>
                </c:pt>
                <c:pt idx="62">
                  <c:v>54.290824322819688</c:v>
                </c:pt>
                <c:pt idx="63">
                  <c:v>54.967940310547071</c:v>
                </c:pt>
                <c:pt idx="64">
                  <c:v>55.639857648003279</c:v>
                </c:pt>
                <c:pt idx="65">
                  <c:v>56.306703853730937</c:v>
                </c:pt>
                <c:pt idx="66">
                  <c:v>56.968608176445123</c:v>
                </c:pt>
                <c:pt idx="67">
                  <c:v>57.625701493139601</c:v>
                </c:pt>
                <c:pt idx="68">
                  <c:v>58.278116219139051</c:v>
                </c:pt>
                <c:pt idx="69">
                  <c:v>58.925986229878234</c:v>
                </c:pt>
                <c:pt idx="70">
                  <c:v>59.569446794190583</c:v>
                </c:pt>
                <c:pt idx="71">
                  <c:v>60.208634518895373</c:v>
                </c:pt>
                <c:pt idx="72">
                  <c:v>60.843687304481833</c:v>
                </c:pt>
                <c:pt idx="73">
                  <c:v>61.474744311699702</c:v>
                </c:pt>
                <c:pt idx="74">
                  <c:v>62.101945938881371</c:v>
                </c:pt>
                <c:pt idx="75">
                  <c:v>62.725433809837817</c:v>
                </c:pt>
                <c:pt idx="76">
                  <c:v>63.345350772189569</c:v>
                </c:pt>
                <c:pt idx="77">
                  <c:v>63.961840906016711</c:v>
                </c:pt>
                <c:pt idx="78">
                  <c:v>64.575049542735314</c:v>
                </c:pt>
                <c:pt idx="79">
                  <c:v>65.185123294133774</c:v>
                </c:pt>
                <c:pt idx="80">
                  <c:v>65.792210091530677</c:v>
                </c:pt>
                <c:pt idx="81">
                  <c:v>66.396459235045896</c:v>
                </c:pt>
                <c:pt idx="82">
                  <c:v>66.998021453007624</c:v>
                </c:pt>
                <c:pt idx="83">
                  <c:v>67.597048971553235</c:v>
                </c:pt>
                <c:pt idx="84">
                  <c:v>68.193695594516214</c:v>
                </c:pt>
                <c:pt idx="85">
                  <c:v>68.788116793730438</c:v>
                </c:pt>
                <c:pt idx="86">
                  <c:v>69.38046980992209</c:v>
                </c:pt>
                <c:pt idx="87">
                  <c:v>69.970913764402567</c:v>
                </c:pt>
                <c:pt idx="88">
                  <c:v>70.559609781819873</c:v>
                </c:pt>
                <c:pt idx="89">
                  <c:v>71.146721124273284</c:v>
                </c:pt>
                <c:pt idx="90">
                  <c:v>71.732413337146653</c:v>
                </c:pt>
                <c:pt idx="91">
                  <c:v>72.316854407067865</c:v>
                </c:pt>
                <c:pt idx="92">
                  <c:v>72.900214932459207</c:v>
                </c:pt>
                <c:pt idx="93">
                  <c:v>73.482668307202459</c:v>
                </c:pt>
                <c:pt idx="94">
                  <c:v>74.064390918007234</c:v>
                </c:pt>
                <c:pt idx="95">
                  <c:v>74.645562356138072</c:v>
                </c:pt>
                <c:pt idx="96">
                  <c:v>75.226365644229773</c:v>
                </c:pt>
                <c:pt idx="97">
                  <c:v>75.806987478996916</c:v>
                </c:pt>
                <c:pt idx="98">
                  <c:v>76.387618490728045</c:v>
                </c:pt>
                <c:pt idx="99">
                  <c:v>76.968453520544116</c:v>
                </c:pt>
                <c:pt idx="100">
                  <c:v>77.549691916496897</c:v>
                </c:pt>
                <c:pt idx="101">
                  <c:v>78.131537849686993</c:v>
                </c:pt>
                <c:pt idx="102">
                  <c:v>78.714200651692693</c:v>
                </c:pt>
                <c:pt idx="103">
                  <c:v>79.297895174721162</c:v>
                </c:pt>
                <c:pt idx="104">
                  <c:v>79.882842176024226</c:v>
                </c:pt>
                <c:pt idx="105">
                  <c:v>80.469268728260758</c:v>
                </c:pt>
                <c:pt idx="106">
                  <c:v>81.057408657640792</c:v>
                </c:pt>
                <c:pt idx="107">
                  <c:v>81.647503011850915</c:v>
                </c:pt>
                <c:pt idx="108">
                  <c:v>82.239800559938104</c:v>
                </c:pt>
                <c:pt idx="109">
                  <c:v>82.834558326524387</c:v>
                </c:pt>
                <c:pt idx="110">
                  <c:v>83.432042162932007</c:v>
                </c:pt>
                <c:pt idx="111">
                  <c:v>84.032527358027437</c:v>
                </c:pt>
                <c:pt idx="112">
                  <c:v>84.636299291838085</c:v>
                </c:pt>
                <c:pt idx="113">
                  <c:v>85.243654135261863</c:v>
                </c:pt>
                <c:pt idx="114">
                  <c:v>85.854899599479353</c:v>
                </c:pt>
                <c:pt idx="115">
                  <c:v>86.470355738989568</c:v>
                </c:pt>
                <c:pt idx="116">
                  <c:v>87.090355812529666</c:v>
                </c:pt>
                <c:pt idx="117">
                  <c:v>87.715247206502724</c:v>
                </c:pt>
                <c:pt idx="118">
                  <c:v>88.345392425931863</c:v>
                </c:pt>
                <c:pt idx="119">
                  <c:v>88.981170158382341</c:v>
                </c:pt>
                <c:pt idx="120">
                  <c:v>89.622976416748969</c:v>
                </c:pt>
                <c:pt idx="121">
                  <c:v>90.271225767292492</c:v>
                </c:pt>
                <c:pt idx="122">
                  <c:v>90.926352649829269</c:v>
                </c:pt>
                <c:pt idx="123">
                  <c:v>91.588812797531816</c:v>
                </c:pt>
                <c:pt idx="124">
                  <c:v>92.259084764381299</c:v>
                </c:pt>
                <c:pt idx="125">
                  <c:v>92.937671568927385</c:v>
                </c:pt>
                <c:pt idx="126">
                  <c:v>93.625102463650578</c:v>
                </c:pt>
                <c:pt idx="127">
                  <c:v>94.32193483988209</c:v>
                </c:pt>
                <c:pt idx="128">
                  <c:v>95.028756278905846</c:v>
                </c:pt>
                <c:pt idx="129">
                  <c:v>95.746186760540212</c:v>
                </c:pt>
                <c:pt idx="130">
                  <c:v>96.47488104114764</c:v>
                </c:pt>
                <c:pt idx="131">
                  <c:v>97.215531213637846</c:v>
                </c:pt>
                <c:pt idx="132">
                  <c:v>97.968869462573707</c:v>
                </c:pt>
                <c:pt idx="133">
                  <c:v>98.735671027928873</c:v>
                </c:pt>
                <c:pt idx="134">
                  <c:v>99.516757391326294</c:v>
                </c:pt>
                <c:pt idx="135">
                  <c:v>100.31299969864267</c:v>
                </c:pt>
                <c:pt idx="136">
                  <c:v>101.12532243261462</c:v>
                </c:pt>
                <c:pt idx="137">
                  <c:v>101.95470734841398</c:v>
                </c:pt>
                <c:pt idx="138">
                  <c:v>102.80219768393988</c:v>
                </c:pt>
                <c:pt idx="139">
                  <c:v>103.66890265463144</c:v>
                </c:pt>
                <c:pt idx="140">
                  <c:v>104.55600223970887</c:v>
                </c:pt>
                <c:pt idx="141">
                  <c:v>105.46475226264212</c:v>
                </c:pt>
                <c:pt idx="142">
                  <c:v>106.39648976296724</c:v>
                </c:pt>
                <c:pt idx="143">
                  <c:v>107.35263864890442</c:v>
                </c:pt>
                <c:pt idx="144">
                  <c:v>108.33471561004707</c:v>
                </c:pt>
                <c:pt idx="145">
                  <c:v>109.34433625604082</c:v>
                </c:pt>
                <c:pt idx="146">
                  <c:v>110.38322142986695</c:v>
                </c:pt>
                <c:pt idx="147">
                  <c:v>111.45320362213174</c:v>
                </c:pt>
                <c:pt idx="148">
                  <c:v>112.55623338450086</c:v>
                </c:pt>
                <c:pt idx="149">
                  <c:v>113.69438560475903</c:v>
                </c:pt>
                <c:pt idx="150">
                  <c:v>114.86986546135728</c:v>
                </c:pt>
                <c:pt idx="151">
                  <c:v>116.08501381995345</c:v>
                </c:pt>
                <c:pt idx="152">
                  <c:v>117.34231176639956</c:v>
                </c:pt>
                <c:pt idx="153">
                  <c:v>118.6443838878016</c:v>
                </c:pt>
                <c:pt idx="154">
                  <c:v>119.99399981363393</c:v>
                </c:pt>
                <c:pt idx="155">
                  <c:v>121.39407341061546</c:v>
                </c:pt>
                <c:pt idx="156">
                  <c:v>122.84765888696609</c:v>
                </c:pt>
                <c:pt idx="157">
                  <c:v>124.35794290371732</c:v>
                </c:pt>
                <c:pt idx="158">
                  <c:v>125.92823161483791</c:v>
                </c:pt>
                <c:pt idx="159">
                  <c:v>127.56193136898094</c:v>
                </c:pt>
                <c:pt idx="160">
                  <c:v>129.26252161299379</c:v>
                </c:pt>
                <c:pt idx="161">
                  <c:v>131.03351835659254</c:v>
                </c:pt>
                <c:pt idx="162">
                  <c:v>132.87842641271089</c:v>
                </c:pt>
                <c:pt idx="163">
                  <c:v>134.80067855355327</c:v>
                </c:pt>
                <c:pt idx="164">
                  <c:v>136.80355976533534</c:v>
                </c:pt>
                <c:pt idx="165">
                  <c:v>138.89011500559741</c:v>
                </c:pt>
                <c:pt idx="166">
                  <c:v>141.06303933853658</c:v>
                </c:pt>
                <c:pt idx="167">
                  <c:v>143.32455012607085</c:v>
                </c:pt>
                <c:pt idx="168">
                  <c:v>145.67624216222393</c:v>
                </c:pt>
                <c:pt idx="169">
                  <c:v>148.1189283117387</c:v>
                </c:pt>
                <c:pt idx="170">
                  <c:v>150.65247035927621</c:v>
                </c:pt>
                <c:pt idx="171">
                  <c:v>153.27560732148834</c:v>
                </c:pt>
                <c:pt idx="172">
                  <c:v>155.98579123364038</c:v>
                </c:pt>
                <c:pt idx="173">
                  <c:v>158.77904306622582</c:v>
                </c:pt>
                <c:pt idx="174">
                  <c:v>161.64984348135388</c:v>
                </c:pt>
                <c:pt idx="175">
                  <c:v>164.59107402406201</c:v>
                </c:pt>
                <c:pt idx="176">
                  <c:v>167.59402346969077</c:v>
                </c:pt>
                <c:pt idx="177">
                  <c:v>170.64847096291882</c:v>
                </c:pt>
                <c:pt idx="178">
                  <c:v>173.74285215178844</c:v>
                </c:pt>
                <c:pt idx="179">
                  <c:v>176.86450707773403</c:v>
                </c:pt>
                <c:pt idx="180">
                  <c:v>179.99686218821742</c:v>
                </c:pt>
              </c:numCache>
            </c:numRef>
          </c:xVal>
          <c:yVal>
            <c:numRef>
              <c:f>TraySol!$P$191:$P$371</c:f>
              <c:numCache>
                <c:formatCode>0.00</c:formatCode>
                <c:ptCount val="181"/>
                <c:pt idx="0">
                  <c:v>26.099999993215945</c:v>
                </c:pt>
                <c:pt idx="1">
                  <c:v>26.093216319550955</c:v>
                </c:pt>
                <c:pt idx="2">
                  <c:v>26.07286970347846</c:v>
                </c:pt>
                <c:pt idx="3">
                  <c:v>26.038973413591947</c:v>
                </c:pt>
                <c:pt idx="4">
                  <c:v>25.991549506296309</c:v>
                </c:pt>
                <c:pt idx="5">
                  <c:v>25.930628763040346</c:v>
                </c:pt>
                <c:pt idx="6">
                  <c:v>25.856250593668761</c:v>
                </c:pt>
                <c:pt idx="7">
                  <c:v>25.768462913390351</c:v>
                </c:pt>
                <c:pt idx="8">
                  <c:v>25.667321994262224</c:v>
                </c:pt>
                <c:pt idx="9">
                  <c:v>25.552892292265781</c:v>
                </c:pt>
                <c:pt idx="10">
                  <c:v>25.425246251211618</c:v>
                </c:pt>
                <c:pt idx="11">
                  <c:v>25.284464084856637</c:v>
                </c:pt>
                <c:pt idx="12">
                  <c:v>25.130633538745585</c:v>
                </c:pt>
                <c:pt idx="13">
                  <c:v>24.963849633399988</c:v>
                </c:pt>
                <c:pt idx="14">
                  <c:v>24.784214390567854</c:v>
                </c:pt>
                <c:pt idx="15">
                  <c:v>24.591836544320088</c:v>
                </c:pt>
                <c:pt idx="16">
                  <c:v>24.386831238830112</c:v>
                </c:pt>
                <c:pt idx="17">
                  <c:v>24.169319714705679</c:v>
                </c:pt>
                <c:pt idx="18">
                  <c:v>23.939428985754262</c:v>
                </c:pt>
                <c:pt idx="19">
                  <c:v>23.697291508057063</c:v>
                </c:pt>
                <c:pt idx="20">
                  <c:v>23.44304484320368</c:v>
                </c:pt>
                <c:pt idx="21">
                  <c:v>23.176831317499548</c:v>
                </c:pt>
                <c:pt idx="22">
                  <c:v>22.898797678903492</c:v>
                </c:pt>
                <c:pt idx="23">
                  <c:v>22.609094753385008</c:v>
                </c:pt>
                <c:pt idx="24">
                  <c:v>22.307877102310755</c:v>
                </c:pt>
                <c:pt idx="25">
                  <c:v>21.995302682381151</c:v>
                </c:pt>
                <c:pt idx="26">
                  <c:v>21.671532509538594</c:v>
                </c:pt>
                <c:pt idx="27">
                  <c:v>21.3367303281658</c:v>
                </c:pt>
                <c:pt idx="28">
                  <c:v>20.991062286782707</c:v>
                </c:pt>
                <c:pt idx="29">
                  <c:v>20.634696621338165</c:v>
                </c:pt>
                <c:pt idx="30">
                  <c:v>20.267803347078484</c:v>
                </c:pt>
                <c:pt idx="31">
                  <c:v>19.890553959860227</c:v>
                </c:pt>
                <c:pt idx="32">
                  <c:v>19.503121147661915</c:v>
                </c:pt>
                <c:pt idx="33">
                  <c:v>19.105678512936919</c:v>
                </c:pt>
                <c:pt idx="34">
                  <c:v>18.69840030634299</c:v>
                </c:pt>
                <c:pt idx="35">
                  <c:v>18.281461172279094</c:v>
                </c:pt>
                <c:pt idx="36">
                  <c:v>17.855035906561582</c:v>
                </c:pt>
                <c:pt idx="37">
                  <c:v>17.419299226477975</c:v>
                </c:pt>
                <c:pt idx="38">
                  <c:v>16.974425553368818</c:v>
                </c:pt>
                <c:pt idx="39">
                  <c:v>16.520588807806803</c:v>
                </c:pt>
                <c:pt idx="40">
                  <c:v>16.057962217367219</c:v>
                </c:pt>
                <c:pt idx="41">
                  <c:v>15.586718136915522</c:v>
                </c:pt>
                <c:pt idx="42">
                  <c:v>15.107027881276025</c:v>
                </c:pt>
                <c:pt idx="43">
                  <c:v>14.619061570090977</c:v>
                </c:pt>
                <c:pt idx="44">
                  <c:v>14.122987984629759</c:v>
                </c:pt>
                <c:pt idx="45">
                  <c:v>13.618974436266711</c:v>
                </c:pt>
                <c:pt idx="46">
                  <c:v>13.107186646308477</c:v>
                </c:pt>
                <c:pt idx="47">
                  <c:v>12.587788636822182</c:v>
                </c:pt>
                <c:pt idx="48">
                  <c:v>12.060942632089777</c:v>
                </c:pt>
                <c:pt idx="49">
                  <c:v>11.526808970293615</c:v>
                </c:pt>
                <c:pt idx="50">
                  <c:v>10.985546025023979</c:v>
                </c:pt>
                <c:pt idx="51">
                  <c:v>10.437310136186113</c:v>
                </c:pt>
                <c:pt idx="52">
                  <c:v>9.8822555498793463</c:v>
                </c:pt>
                <c:pt idx="53">
                  <c:v>9.3205343668156218</c:v>
                </c:pt>
                <c:pt idx="54">
                  <c:v>8.7522964988450838</c:v>
                </c:pt>
                <c:pt idx="55">
                  <c:v>8.1776896331593036</c:v>
                </c:pt>
                <c:pt idx="56">
                  <c:v>7.5968592037467317</c:v>
                </c:pt>
                <c:pt idx="57">
                  <c:v>7.0099483696835563</c:v>
                </c:pt>
                <c:pt idx="58">
                  <c:v>6.4170979998515492</c:v>
                </c:pt>
                <c:pt idx="59">
                  <c:v>5.8184466636858474</c:v>
                </c:pt>
                <c:pt idx="60">
                  <c:v>5.2141306275678545</c:v>
                </c:pt>
                <c:pt idx="61">
                  <c:v>4.6042838564919464</c:v>
                </c:pt>
                <c:pt idx="62">
                  <c:v>3.989038020649275</c:v>
                </c:pt>
                <c:pt idx="63">
                  <c:v>3.3685225065867854</c:v>
                </c:pt>
                <c:pt idx="64">
                  <c:v>2.7428644326159599</c:v>
                </c:pt>
                <c:pt idx="65">
                  <c:v>2.1121886681613375</c:v>
                </c:pt>
                <c:pt idx="66">
                  <c:v>1.4766178567556807</c:v>
                </c:pt>
                <c:pt idx="67">
                  <c:v>0.83627244240523169</c:v>
                </c:pt>
                <c:pt idx="68">
                  <c:v>0.19127069906508609</c:v>
                </c:pt>
                <c:pt idx="69">
                  <c:v>-0.45827123701879202</c:v>
                </c:pt>
                <c:pt idx="70">
                  <c:v>-1.1122393323278743</c:v>
                </c:pt>
                <c:pt idx="71">
                  <c:v>-1.7705216186599841</c:v>
                </c:pt>
                <c:pt idx="72">
                  <c:v>-2.4330081534839962</c:v>
                </c:pt>
                <c:pt idx="73">
                  <c:v>-3.0995909782386946</c:v>
                </c:pt>
                <c:pt idx="74">
                  <c:v>-3.7701640747393554</c:v>
                </c:pt>
                <c:pt idx="75">
                  <c:v>-4.444623319840403</c:v>
                </c:pt>
                <c:pt idx="76">
                  <c:v>-5.1228664384874918</c:v>
                </c:pt>
                <c:pt idx="77">
                  <c:v>-5.8047929552779323</c:v>
                </c:pt>
                <c:pt idx="78">
                  <c:v>-6.4903041446345497</c:v>
                </c:pt>
                <c:pt idx="79">
                  <c:v>-7.179302979683797</c:v>
                </c:pt>
                <c:pt idx="80">
                  <c:v>-7.8716940799156276</c:v>
                </c:pt>
                <c:pt idx="81">
                  <c:v>-8.5673836576896036</c:v>
                </c:pt>
                <c:pt idx="82">
                  <c:v>-9.2662794636380852</c:v>
                </c:pt>
                <c:pt idx="83">
                  <c:v>-9.9682907310052542</c:v>
                </c:pt>
                <c:pt idx="84">
                  <c:v>-10.673328118947495</c:v>
                </c:pt>
                <c:pt idx="85">
                  <c:v>-11.381303654808576</c:v>
                </c:pt>
                <c:pt idx="86">
                  <c:v>-12.092130675370186</c:v>
                </c:pt>
                <c:pt idx="87">
                  <c:v>-12.805723767066226</c:v>
                </c:pt>
                <c:pt idx="88">
                  <c:v>-13.521998705136923</c:v>
                </c:pt>
                <c:pt idx="89">
                  <c:v>-14.240872391685485</c:v>
                </c:pt>
                <c:pt idx="90">
                  <c:v>-14.962262792588504</c:v>
                </c:pt>
                <c:pt idx="91">
                  <c:v>-15.686088873196809</c:v>
                </c:pt>
                <c:pt idx="92">
                  <c:v>-16.412270532751563</c:v>
                </c:pt>
                <c:pt idx="93">
                  <c:v>-17.140728537425289</c:v>
                </c:pt>
                <c:pt idx="94">
                  <c:v>-17.871384451884524</c:v>
                </c:pt>
                <c:pt idx="95">
                  <c:v>-18.604160569254645</c:v>
                </c:pt>
                <c:pt idx="96">
                  <c:v>-19.338979839352987</c:v>
                </c:pt>
                <c:pt idx="97">
                  <c:v>-20.075765795038791</c:v>
                </c:pt>
                <c:pt idx="98">
                  <c:v>-20.814442476512085</c:v>
                </c:pt>
                <c:pt idx="99">
                  <c:v>-21.554934353374108</c:v>
                </c:pt>
                <c:pt idx="100">
                  <c:v>-22.297166244243058</c:v>
                </c:pt>
                <c:pt idx="101">
                  <c:v>-23.041063233696775</c:v>
                </c:pt>
                <c:pt idx="102">
                  <c:v>-23.786550586291412</c:v>
                </c:pt>
                <c:pt idx="103">
                  <c:v>-24.533553657380722</c:v>
                </c:pt>
                <c:pt idx="104">
                  <c:v>-25.281997800433345</c:v>
                </c:pt>
                <c:pt idx="105">
                  <c:v>-26.031808270516393</c:v>
                </c:pt>
                <c:pt idx="106">
                  <c:v>-26.78291012358217</c:v>
                </c:pt>
                <c:pt idx="107">
                  <c:v>-27.535228111160293</c:v>
                </c:pt>
                <c:pt idx="108">
                  <c:v>-28.288686570018896</c:v>
                </c:pt>
                <c:pt idx="109">
                  <c:v>-29.043209306318403</c:v>
                </c:pt>
                <c:pt idx="110">
                  <c:v>-29.798719473734465</c:v>
                </c:pt>
                <c:pt idx="111">
                  <c:v>-30.555139444977669</c:v>
                </c:pt>
                <c:pt idx="112">
                  <c:v>-31.312390676082131</c:v>
                </c:pt>
                <c:pt idx="113">
                  <c:v>-32.070393562774328</c:v>
                </c:pt>
                <c:pt idx="114">
                  <c:v>-32.829067288167096</c:v>
                </c:pt>
                <c:pt idx="115">
                  <c:v>-33.58832966094927</c:v>
                </c:pt>
                <c:pt idx="116">
                  <c:v>-34.348096943160314</c:v>
                </c:pt>
                <c:pt idx="117">
                  <c:v>-35.108283666549085</c:v>
                </c:pt>
                <c:pt idx="118">
                  <c:v>-35.868802436415365</c:v>
                </c:pt>
                <c:pt idx="119">
                  <c:v>-36.629563721722931</c:v>
                </c:pt>
                <c:pt idx="120">
                  <c:v>-37.390475630150405</c:v>
                </c:pt>
                <c:pt idx="121">
                  <c:v>-38.151443666609623</c:v>
                </c:pt>
                <c:pt idx="122">
                  <c:v>-38.912370473611503</c:v>
                </c:pt>
                <c:pt idx="123">
                  <c:v>-39.673155551692474</c:v>
                </c:pt>
                <c:pt idx="124">
                  <c:v>-40.43369495792885</c:v>
                </c:pt>
                <c:pt idx="125">
                  <c:v>-41.193880980361769</c:v>
                </c:pt>
                <c:pt idx="126">
                  <c:v>-41.953601785927418</c:v>
                </c:pt>
                <c:pt idx="127">
                  <c:v>-42.71274103923588</c:v>
                </c:pt>
                <c:pt idx="128">
                  <c:v>-43.471177489260754</c:v>
                </c:pt>
                <c:pt idx="129">
                  <c:v>-44.228784520695029</c:v>
                </c:pt>
                <c:pt idx="130">
                  <c:v>-44.985429666383766</c:v>
                </c:pt>
                <c:pt idx="131">
                  <c:v>-45.740974076869662</c:v>
                </c:pt>
                <c:pt idx="132">
                  <c:v>-46.495271942668722</c:v>
                </c:pt>
                <c:pt idx="133">
                  <c:v>-47.248169864437358</c:v>
                </c:pt>
                <c:pt idx="134">
                  <c:v>-47.999506165689667</c:v>
                </c:pt>
                <c:pt idx="135">
                  <c:v>-48.74911014217389</c:v>
                </c:pt>
                <c:pt idx="136">
                  <c:v>-49.496801241421821</c:v>
                </c:pt>
                <c:pt idx="137">
                  <c:v>-50.242388165336081</c:v>
                </c:pt>
                <c:pt idx="138">
                  <c:v>-50.985667887985556</c:v>
                </c:pt>
                <c:pt idx="139">
                  <c:v>-51.72642458003844</c:v>
                </c:pt>
                <c:pt idx="140">
                  <c:v>-52.46442843047808</c:v>
                </c:pt>
                <c:pt idx="141">
                  <c:v>-53.199434355435557</c:v>
                </c:pt>
                <c:pt idx="142">
                  <c:v>-53.931180583142009</c:v>
                </c:pt>
                <c:pt idx="143">
                  <c:v>-54.659387103181132</c:v>
                </c:pt>
                <c:pt idx="144">
                  <c:v>-55.383753967437315</c:v>
                </c:pt>
                <c:pt idx="145">
                  <c:v>-56.103959429432564</c:v>
                </c:pt>
                <c:pt idx="146">
                  <c:v>-56.819657908188418</c:v>
                </c:pt>
                <c:pt idx="147">
                  <c:v>-57.530477762419792</c:v>
                </c:pt>
                <c:pt idx="148">
                  <c:v>-58.2360188608763</c:v>
                </c:pt>
                <c:pt idx="149">
                  <c:v>-58.935849935142386</c:v>
                </c:pt>
                <c:pt idx="150">
                  <c:v>-59.629505702376548</c:v>
                </c:pt>
                <c:pt idx="151">
                  <c:v>-60.316483747561989</c:v>
                </c:pt>
                <c:pt idx="152">
                  <c:v>-60.996241158164707</c:v>
                </c:pt>
                <c:pt idx="153">
                  <c:v>-61.668190909043432</c:v>
                </c:pt>
                <c:pt idx="154">
                  <c:v>-62.331698002516987</c:v>
                </c:pt>
                <c:pt idx="155">
                  <c:v>-62.986075378252366</c:v>
                </c:pt>
                <c:pt idx="156">
                  <c:v>-63.630579620800347</c:v>
                </c:pt>
                <c:pt idx="157">
                  <c:v>-64.264406509984013</c:v>
                </c:pt>
                <c:pt idx="158">
                  <c:v>-64.886686481846823</c:v>
                </c:pt>
                <c:pt idx="159">
                  <c:v>-65.496480096458157</c:v>
                </c:pt>
                <c:pt idx="160">
                  <c:v>-66.092773644480303</c:v>
                </c:pt>
                <c:pt idx="161">
                  <c:v>-66.674475067810391</c:v>
                </c:pt>
                <c:pt idx="162">
                  <c:v>-67.240410421222862</c:v>
                </c:pt>
                <c:pt idx="163">
                  <c:v>-67.789321161505086</c:v>
                </c:pt>
                <c:pt idx="164">
                  <c:v>-68.319862616757689</c:v>
                </c:pt>
                <c:pt idx="165">
                  <c:v>-68.830604058393163</c:v>
                </c:pt>
                <c:pt idx="166">
                  <c:v>-69.320030866760533</c:v>
                </c:pt>
                <c:pt idx="167">
                  <c:v>-69.786549340272416</c:v>
                </c:pt>
                <c:pt idx="168">
                  <c:v>-70.22849473611609</c:v>
                </c:pt>
                <c:pt idx="169">
                  <c:v>-70.644143133345494</c:v>
                </c:pt>
                <c:pt idx="170">
                  <c:v>-71.031727658781108</c:v>
                </c:pt>
                <c:pt idx="171">
                  <c:v>-71.38945949390984</c:v>
                </c:pt>
                <c:pt idx="172">
                  <c:v>-71.715553870047017</c:v>
                </c:pt>
                <c:pt idx="173">
                  <c:v>-72.008260949196284</c:v>
                </c:pt>
                <c:pt idx="174">
                  <c:v>-72.265901081663372</c:v>
                </c:pt>
                <c:pt idx="175">
                  <c:v>-72.486903449432617</c:v>
                </c:pt>
                <c:pt idx="176">
                  <c:v>-72.669846590265507</c:v>
                </c:pt>
                <c:pt idx="177">
                  <c:v>-72.813498817786297</c:v>
                </c:pt>
                <c:pt idx="178">
                  <c:v>-72.916856189892371</c:v>
                </c:pt>
                <c:pt idx="179">
                  <c:v>-72.97917551605326</c:v>
                </c:pt>
                <c:pt idx="180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A5EC-4788-B271-5C1CE1E85748}"/>
            </c:ext>
          </c:extLst>
        </c:ser>
        <c:ser>
          <c:idx val="27"/>
          <c:order val="27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TraySol!$T$40:$T$190</c:f>
              <c:numCache>
                <c:formatCode>0.00</c:formatCode>
                <c:ptCount val="151"/>
                <c:pt idx="0">
                  <c:v>-124.37652773282451</c:v>
                </c:pt>
                <c:pt idx="1">
                  <c:v>-123.14371787983315</c:v>
                </c:pt>
                <c:pt idx="2">
                  <c:v>-121.94262901143678</c:v>
                </c:pt>
                <c:pt idx="3">
                  <c:v>-120.77196807926961</c:v>
                </c:pt>
                <c:pt idx="4">
                  <c:v>-119.630469369127</c:v>
                </c:pt>
                <c:pt idx="5">
                  <c:v>-118.51689831323721</c:v>
                </c:pt>
                <c:pt idx="6">
                  <c:v>-117.43005437496758</c:v>
                </c:pt>
                <c:pt idx="7">
                  <c:v>-116.3687731410637</c:v>
                </c:pt>
                <c:pt idx="8">
                  <c:v>-115.33192774234395</c:v>
                </c:pt>
                <c:pt idx="9">
                  <c:v>-114.31842971006607</c:v>
                </c:pt>
                <c:pt idx="10">
                  <c:v>-113.32722936222687</c:v>
                </c:pt>
                <c:pt idx="11">
                  <c:v>-112.35731580205416</c:v>
                </c:pt>
                <c:pt idx="12">
                  <c:v>-111.407716599973</c:v>
                </c:pt>
                <c:pt idx="13">
                  <c:v>-110.47749722042801</c:v>
                </c:pt>
                <c:pt idx="14">
                  <c:v>-109.56576024609332</c:v>
                </c:pt>
                <c:pt idx="15">
                  <c:v>-108.67164444416248</c:v>
                </c:pt>
                <c:pt idx="16">
                  <c:v>-107.79432371251858</c:v>
                </c:pt>
                <c:pt idx="17">
                  <c:v>-106.93300593756668</c:v>
                </c:pt>
                <c:pt idx="18">
                  <c:v>-106.08693179028124</c:v>
                </c:pt>
                <c:pt idx="19">
                  <c:v>-105.25537348250961</c:v>
                </c:pt>
                <c:pt idx="20">
                  <c:v>-104.43763350169222</c:v>
                </c:pt>
                <c:pt idx="21">
                  <c:v>-103.63304333884057</c:v>
                </c:pt>
                <c:pt idx="22">
                  <c:v>-102.84096222178997</c:v>
                </c:pt>
                <c:pt idx="23">
                  <c:v>-102.0607758633452</c:v>
                </c:pt>
                <c:pt idx="24">
                  <c:v>-101.29189523191565</c:v>
                </c:pt>
                <c:pt idx="25">
                  <c:v>-100.53375535053364</c:v>
                </c:pt>
                <c:pt idx="26">
                  <c:v>-99.785814128727395</c:v>
                </c:pt>
                <c:pt idx="27">
                  <c:v>-99.047551230534779</c:v>
                </c:pt>
                <c:pt idx="28">
                  <c:v>-98.318466980960125</c:v>
                </c:pt>
                <c:pt idx="29">
                  <c:v>-97.598081312370482</c:v>
                </c:pt>
                <c:pt idx="30">
                  <c:v>-96.885932751662921</c:v>
                </c:pt>
                <c:pt idx="31">
                  <c:v>-96.181577448499695</c:v>
                </c:pt>
                <c:pt idx="32">
                  <c:v>-95.484588244474594</c:v>
                </c:pt>
                <c:pt idx="33">
                  <c:v>-94.79455378273029</c:v>
                </c:pt>
                <c:pt idx="34">
                  <c:v>-94.111077657276752</c:v>
                </c:pt>
                <c:pt idx="35">
                  <c:v>-93.433777601052711</c:v>
                </c:pt>
                <c:pt idx="36">
                  <c:v>-92.762284711616374</c:v>
                </c:pt>
                <c:pt idx="37">
                  <c:v>-92.096242713236393</c:v>
                </c:pt>
                <c:pt idx="38">
                  <c:v>-91.435307254077415</c:v>
                </c:pt>
                <c:pt idx="39">
                  <c:v>-90.779145237123714</c:v>
                </c:pt>
                <c:pt idx="40">
                  <c:v>-90.127434183458419</c:v>
                </c:pt>
                <c:pt idx="41">
                  <c:v>-89.479861626510299</c:v>
                </c:pt>
                <c:pt idx="42">
                  <c:v>-88.836124535886881</c:v>
                </c:pt>
                <c:pt idx="43">
                  <c:v>-88.195928769435255</c:v>
                </c:pt>
                <c:pt idx="44">
                  <c:v>-87.558988552201541</c:v>
                </c:pt>
                <c:pt idx="45">
                  <c:v>-86.925025980998385</c:v>
                </c:pt>
                <c:pt idx="46">
                  <c:v>-86.293770553333957</c:v>
                </c:pt>
                <c:pt idx="47">
                  <c:v>-85.664958719504114</c:v>
                </c:pt>
                <c:pt idx="48">
                  <c:v>-85.038333456700244</c:v>
                </c:pt>
                <c:pt idx="49">
                  <c:v>-84.413643864039003</c:v>
                </c:pt>
                <c:pt idx="50">
                  <c:v>-83.790644777475109</c:v>
                </c:pt>
                <c:pt idx="51">
                  <c:v>-83.169096403613295</c:v>
                </c:pt>
                <c:pt idx="52">
                  <c:v>-82.548763971491127</c:v>
                </c:pt>
                <c:pt idx="53">
                  <c:v>-81.929417401460384</c:v>
                </c:pt>
                <c:pt idx="54">
                  <c:v>-81.31083099034889</c:v>
                </c:pt>
                <c:pt idx="55">
                  <c:v>-80.692783112139281</c:v>
                </c:pt>
                <c:pt idx="56">
                  <c:v>-80.075055933455033</c:v>
                </c:pt>
                <c:pt idx="57">
                  <c:v>-79.457435143195553</c:v>
                </c:pt>
                <c:pt idx="58">
                  <c:v>-78.839709695714717</c:v>
                </c:pt>
                <c:pt idx="59">
                  <c:v>-78.221671566986927</c:v>
                </c:pt>
                <c:pt idx="60">
                  <c:v>-77.603115523254857</c:v>
                </c:pt>
                <c:pt idx="61">
                  <c:v>-76.983838901701134</c:v>
                </c:pt>
                <c:pt idx="62">
                  <c:v>-76.363641402734217</c:v>
                </c:pt>
                <c:pt idx="63">
                  <c:v>-75.742324893524994</c:v>
                </c:pt>
                <c:pt idx="64">
                  <c:v>-75.119693222477508</c:v>
                </c:pt>
                <c:pt idx="65">
                  <c:v>-74.495552044361432</c:v>
                </c:pt>
                <c:pt idx="66">
                  <c:v>-73.869708655879521</c:v>
                </c:pt>
                <c:pt idx="67">
                  <c:v>-73.241971841486844</c:v>
                </c:pt>
                <c:pt idx="68">
                  <c:v>-72.612151729322449</c:v>
                </c:pt>
                <c:pt idx="69">
                  <c:v>-71.980059657157966</c:v>
                </c:pt>
                <c:pt idx="70">
                  <c:v>-71.345508048309384</c:v>
                </c:pt>
                <c:pt idx="71">
                  <c:v>-70.708310297502749</c:v>
                </c:pt>
                <c:pt idx="72">
                  <c:v>-70.068280666725713</c:v>
                </c:pt>
                <c:pt idx="73">
                  <c:v>-69.425234191140163</c:v>
                </c:pt>
                <c:pt idx="74">
                  <c:v>-68.778986595173208</c:v>
                </c:pt>
                <c:pt idx="75">
                  <c:v>-68.129354218946531</c:v>
                </c:pt>
                <c:pt idx="76">
                  <c:v>-67.47615395524565</c:v>
                </c:pt>
                <c:pt idx="77">
                  <c:v>-66.819203197273552</c:v>
                </c:pt>
                <c:pt idx="78">
                  <c:v>-66.158319797474618</c:v>
                </c:pt>
                <c:pt idx="79">
                  <c:v>-65.493322037756769</c:v>
                </c:pt>
                <c:pt idx="80">
                  <c:v>-64.824028611481083</c:v>
                </c:pt>
                <c:pt idx="81">
                  <c:v>-64.150258617629049</c:v>
                </c:pt>
                <c:pt idx="82">
                  <c:v>-63.471831567598322</c:v>
                </c:pt>
                <c:pt idx="83">
                  <c:v>-62.788567405116886</c:v>
                </c:pt>
                <c:pt idx="84">
                  <c:v>-62.100286539804102</c:v>
                </c:pt>
                <c:pt idx="85">
                  <c:v>-61.406809894944224</c:v>
                </c:pt>
                <c:pt idx="86">
                  <c:v>-60.707958970073228</c:v>
                </c:pt>
                <c:pt idx="87">
                  <c:v>-60.003555919012399</c:v>
                </c:pt>
                <c:pt idx="88">
                  <c:v>-59.293423644013316</c:v>
                </c:pt>
                <c:pt idx="89">
                  <c:v>-58.577385906705132</c:v>
                </c:pt>
                <c:pt idx="90">
                  <c:v>-57.855267456559552</c:v>
                </c:pt>
                <c:pt idx="91">
                  <c:v>-57.126894177606651</c:v>
                </c:pt>
                <c:pt idx="92">
                  <c:v>-56.392093254149501</c:v>
                </c:pt>
                <c:pt idx="93">
                  <c:v>-55.650693356232225</c:v>
                </c:pt>
                <c:pt idx="94">
                  <c:v>-54.902524845617521</c:v>
                </c:pt>
                <c:pt idx="95">
                  <c:v>-54.147420003021487</c:v>
                </c:pt>
                <c:pt idx="96">
                  <c:v>-53.385213277337876</c:v>
                </c:pt>
                <c:pt idx="97">
                  <c:v>-52.615741557556646</c:v>
                </c:pt>
                <c:pt idx="98">
                  <c:v>-51.838844468043952</c:v>
                </c:pt>
                <c:pt idx="99">
                  <c:v>-51.054364687799179</c:v>
                </c:pt>
                <c:pt idx="100">
                  <c:v>-50.26214829424076</c:v>
                </c:pt>
                <c:pt idx="101">
                  <c:v>-49.462045131990706</c:v>
                </c:pt>
                <c:pt idx="102">
                  <c:v>-48.653909207031631</c:v>
                </c:pt>
                <c:pt idx="103">
                  <c:v>-47.83759910649367</c:v>
                </c:pt>
                <c:pt idx="104">
                  <c:v>-47.012978444194211</c:v>
                </c:pt>
                <c:pt idx="105">
                  <c:v>-46.179916331896571</c:v>
                </c:pt>
                <c:pt idx="106">
                  <c:v>-45.338287876076244</c:v>
                </c:pt>
                <c:pt idx="107">
                  <c:v>-44.487974699780693</c:v>
                </c:pt>
                <c:pt idx="108">
                  <c:v>-43.628865488945046</c:v>
                </c:pt>
                <c:pt idx="109">
                  <c:v>-42.760856562273759</c:v>
                </c:pt>
                <c:pt idx="110">
                  <c:v>-41.883852463524327</c:v>
                </c:pt>
                <c:pt idx="111">
                  <c:v>-40.997766574729141</c:v>
                </c:pt>
                <c:pt idx="112">
                  <c:v>-40.102521748565636</c:v>
                </c:pt>
                <c:pt idx="113">
                  <c:v>-39.198050957738701</c:v>
                </c:pt>
                <c:pt idx="114">
                  <c:v>-38.284297958867086</c:v>
                </c:pt>
                <c:pt idx="115">
                  <c:v>-37.361217967978625</c:v>
                </c:pt>
                <c:pt idx="116">
                  <c:v>-36.428778344310466</c:v>
                </c:pt>
                <c:pt idx="117">
                  <c:v>-35.486959278693035</c:v>
                </c:pt>
                <c:pt idx="118">
                  <c:v>-34.535754482369249</c:v>
                </c:pt>
                <c:pt idx="119">
                  <c:v>-33.575171871668715</c:v>
                </c:pt>
                <c:pt idx="120">
                  <c:v>-32.605234243532813</c:v>
                </c:pt>
                <c:pt idx="121">
                  <c:v>-31.62597993646866</c:v>
                </c:pt>
                <c:pt idx="122">
                  <c:v>-30.637463471114327</c:v>
                </c:pt>
                <c:pt idx="123">
                  <c:v>-29.639756164229698</c:v>
                </c:pt>
                <c:pt idx="124">
                  <c:v>-28.632946709594595</c:v>
                </c:pt>
                <c:pt idx="125">
                  <c:v>-27.61714171901388</c:v>
                </c:pt>
                <c:pt idx="126">
                  <c:v>-26.592466216404016</c:v>
                </c:pt>
                <c:pt idx="127">
                  <c:v>-25.559064077779997</c:v>
                </c:pt>
                <c:pt idx="128">
                  <c:v>-24.51709840988493</c:v>
                </c:pt>
                <c:pt idx="129">
                  <c:v>-23.466751860221198</c:v>
                </c:pt>
                <c:pt idx="130">
                  <c:v>-22.408226851355522</c:v>
                </c:pt>
                <c:pt idx="131">
                  <c:v>-21.341745732593445</c:v>
                </c:pt>
                <c:pt idx="132">
                  <c:v>-20.267550842458853</c:v>
                </c:pt>
                <c:pt idx="133">
                  <c:v>-19.185904475875457</c:v>
                </c:pt>
                <c:pt idx="134">
                  <c:v>-18.097088750528407</c:v>
                </c:pt>
                <c:pt idx="135">
                  <c:v>-17.001405367602221</c:v>
                </c:pt>
                <c:pt idx="136">
                  <c:v>-15.899175262913031</c:v>
                </c:pt>
                <c:pt idx="137">
                  <c:v>-14.79073814541804</c:v>
                </c:pt>
                <c:pt idx="138">
                  <c:v>-13.676451921132312</c:v>
                </c:pt>
                <c:pt idx="139">
                  <c:v>-12.556692001653323</c:v>
                </c:pt>
                <c:pt idx="140">
                  <c:v>-11.431850497722815</c:v>
                </c:pt>
                <c:pt idx="141">
                  <c:v>-10.30233529957262</c:v>
                </c:pt>
                <c:pt idx="142">
                  <c:v>-9.1685690471407497</c:v>
                </c:pt>
                <c:pt idx="143">
                  <c:v>-8.0309879946157121</c:v>
                </c:pt>
                <c:pt idx="144">
                  <c:v>-6.8900407751315154</c:v>
                </c:pt>
                <c:pt idx="145">
                  <c:v>-5.7461870727650073</c:v>
                </c:pt>
                <c:pt idx="146">
                  <c:v>-4.5998962102581649</c:v>
                </c:pt>
                <c:pt idx="147">
                  <c:v>-3.4516456620721296</c:v>
                </c:pt>
                <c:pt idx="148">
                  <c:v>-2.301919503453425</c:v>
                </c:pt>
                <c:pt idx="149">
                  <c:v>-1.1512068071264505</c:v>
                </c:pt>
                <c:pt idx="150">
                  <c:v>-1.151289623710297E-3</c:v>
                </c:pt>
              </c:numCache>
            </c:numRef>
          </c:xVal>
          <c:yVal>
            <c:numRef>
              <c:f>TraySol!$S$40:$S$190</c:f>
              <c:numCache>
                <c:formatCode>0.00</c:formatCode>
                <c:ptCount val="151"/>
                <c:pt idx="0">
                  <c:v>-54.407700845040551</c:v>
                </c:pt>
                <c:pt idx="1">
                  <c:v>-53.775042392495777</c:v>
                </c:pt>
                <c:pt idx="2">
                  <c:v>-53.133546279096464</c:v>
                </c:pt>
                <c:pt idx="3">
                  <c:v>-52.483716500278064</c:v>
                </c:pt>
                <c:pt idx="4">
                  <c:v>-51.826030337622825</c:v>
                </c:pt>
                <c:pt idx="5">
                  <c:v>-51.16093963074286</c:v>
                </c:pt>
                <c:pt idx="6">
                  <c:v>-50.488872055008557</c:v>
                </c:pt>
                <c:pt idx="7">
                  <c:v>-49.810232389613105</c:v>
                </c:pt>
                <c:pt idx="8">
                  <c:v>-49.125403763784021</c:v>
                </c:pt>
                <c:pt idx="9">
                  <c:v>-48.434748871773621</c:v>
                </c:pt>
                <c:pt idx="10">
                  <c:v>-47.73861114962321</c:v>
                </c:pt>
                <c:pt idx="11">
                  <c:v>-47.037315908665931</c:v>
                </c:pt>
                <c:pt idx="12">
                  <c:v>-46.331171422349058</c:v>
                </c:pt>
                <c:pt idx="13">
                  <c:v>-45.62046996427776</c:v>
                </c:pt>
                <c:pt idx="14">
                  <c:v>-44.905488796443677</c:v>
                </c:pt>
                <c:pt idx="15">
                  <c:v>-44.18649110744758</c:v>
                </c:pt>
                <c:pt idx="16">
                  <c:v>-43.463726901187101</c:v>
                </c:pt>
                <c:pt idx="17">
                  <c:v>-42.737433836993347</c:v>
                </c:pt>
                <c:pt idx="18">
                  <c:v>-42.007838022582035</c:v>
                </c:pt>
                <c:pt idx="19">
                  <c:v>-41.275154761468343</c:v>
                </c:pt>
                <c:pt idx="20">
                  <c:v>-40.539589256691158</c:v>
                </c:pt>
                <c:pt idx="21">
                  <c:v>-39.801337272819666</c:v>
                </c:pt>
                <c:pt idx="22">
                  <c:v>-39.060585758292262</c:v>
                </c:pt>
                <c:pt idx="23">
                  <c:v>-38.317513430166713</c:v>
                </c:pt>
                <c:pt idx="24">
                  <c:v>-37.572291323359337</c:v>
                </c:pt>
                <c:pt idx="25">
                  <c:v>-36.825083306421789</c:v>
                </c:pt>
                <c:pt idx="26">
                  <c:v>-36.076046565855592</c:v>
                </c:pt>
                <c:pt idx="27">
                  <c:v>-35.325332060903406</c:v>
                </c:pt>
                <c:pt idx="28">
                  <c:v>-34.573084950680638</c:v>
                </c:pt>
                <c:pt idx="29">
                  <c:v>-33.81944499543394</c:v>
                </c:pt>
                <c:pt idx="30">
                  <c:v>-33.064546933626374</c:v>
                </c:pt>
                <c:pt idx="31">
                  <c:v>-32.308520836465277</c:v>
                </c:pt>
                <c:pt idx="32">
                  <c:v>-31.551492441400399</c:v>
                </c:pt>
                <c:pt idx="33">
                  <c:v>-30.793583466035273</c:v>
                </c:pt>
                <c:pt idx="34">
                  <c:v>-30.03491190380997</c:v>
                </c:pt>
                <c:pt idx="35">
                  <c:v>-29.275592302732306</c:v>
                </c:pt>
                <c:pt idx="36">
                  <c:v>-28.515736028356116</c:v>
                </c:pt>
                <c:pt idx="37">
                  <c:v>-27.755451512129284</c:v>
                </c:pt>
                <c:pt idx="38">
                  <c:v>-26.994844486163601</c:v>
                </c:pt>
                <c:pt idx="39">
                  <c:v>-26.234018205409825</c:v>
                </c:pt>
                <c:pt idx="40">
                  <c:v>-25.47307365815702</c:v>
                </c:pt>
                <c:pt idx="41">
                  <c:v>-24.712109765715539</c:v>
                </c:pt>
                <c:pt idx="42">
                  <c:v>-23.9512235720847</c:v>
                </c:pt>
                <c:pt idx="43">
                  <c:v>-23.190510424354002</c:v>
                </c:pt>
                <c:pt idx="44">
                  <c:v>-22.430064144535876</c:v>
                </c:pt>
                <c:pt idx="45">
                  <c:v>-21.66997719348123</c:v>
                </c:pt>
                <c:pt idx="46">
                  <c:v>-20.910340827485342</c:v>
                </c:pt>
                <c:pt idx="47">
                  <c:v>-20.151245248150829</c:v>
                </c:pt>
                <c:pt idx="48">
                  <c:v>-19.392779746035799</c:v>
                </c:pt>
                <c:pt idx="49">
                  <c:v>-18.635032838579804</c:v>
                </c:pt>
                <c:pt idx="50">
                  <c:v>-17.878092402767265</c:v>
                </c:pt>
                <c:pt idx="51">
                  <c:v>-17.122045802956464</c:v>
                </c:pt>
                <c:pt idx="52">
                  <c:v>-16.366980014273068</c:v>
                </c:pt>
                <c:pt idx="53">
                  <c:v>-15.612981741940956</c:v>
                </c:pt>
                <c:pt idx="54">
                  <c:v>-14.860137536896175</c:v>
                </c:pt>
                <c:pt idx="55">
                  <c:v>-14.108533908007388</c:v>
                </c:pt>
                <c:pt idx="56">
                  <c:v>-13.358257431203214</c:v>
                </c:pt>
                <c:pt idx="57">
                  <c:v>-12.609394855785524</c:v>
                </c:pt>
                <c:pt idx="58">
                  <c:v>-11.862033208188592</c:v>
                </c:pt>
                <c:pt idx="59">
                  <c:v>-11.116259893424541</c:v>
                </c:pt>
                <c:pt idx="60">
                  <c:v>-10.372162794438054</c:v>
                </c:pt>
                <c:pt idx="61">
                  <c:v>-9.6298303695761689</c:v>
                </c:pt>
                <c:pt idx="62">
                  <c:v>-8.8893517483625999</c:v>
                </c:pt>
                <c:pt idx="63">
                  <c:v>-8.1508168257504678</c:v>
                </c:pt>
                <c:pt idx="64">
                  <c:v>-7.4143163550120619</c:v>
                </c:pt>
                <c:pt idx="65">
                  <c:v>-6.6799420394096813</c:v>
                </c:pt>
                <c:pt idx="66">
                  <c:v>-5.9477866227767748</c:v>
                </c:pt>
                <c:pt idx="67">
                  <c:v>-5.2179439791249536</c:v>
                </c:pt>
                <c:pt idx="68">
                  <c:v>-4.4905092013778471</c:v>
                </c:pt>
                <c:pt idx="69">
                  <c:v>-3.765578689319085</c:v>
                </c:pt>
                <c:pt idx="70">
                  <c:v>-3.0432502368275749</c:v>
                </c:pt>
                <c:pt idx="71">
                  <c:v>-2.3236231184588405</c:v>
                </c:pt>
                <c:pt idx="72">
                  <c:v>-1.6067981754170404</c:v>
                </c:pt>
                <c:pt idx="73">
                  <c:v>-0.8928779009474539</c:v>
                </c:pt>
                <c:pt idx="74">
                  <c:v>-0.18196652516398615</c:v>
                </c:pt>
                <c:pt idx="75">
                  <c:v>0.52582990068913205</c:v>
                </c:pt>
                <c:pt idx="76">
                  <c:v>1.2304034205583605</c:v>
                </c:pt>
                <c:pt idx="77">
                  <c:v>1.9316440905187591</c:v>
                </c:pt>
                <c:pt idx="78">
                  <c:v>2.6294398963795658</c:v>
                </c:pt>
                <c:pt idx="79">
                  <c:v>3.3236766720274176</c:v>
                </c:pt>
                <c:pt idx="80">
                  <c:v>4.0142380185956057</c:v>
                </c:pt>
                <c:pt idx="81">
                  <c:v>4.7010052245682203</c:v>
                </c:pt>
                <c:pt idx="82">
                  <c:v>5.3838571869490437</c:v>
                </c:pt>
                <c:pt idx="83">
                  <c:v>6.0626703336468779</c:v>
                </c:pt>
                <c:pt idx="84">
                  <c:v>6.7373185472529258</c:v>
                </c:pt>
                <c:pt idx="85">
                  <c:v>7.4076730904094035</c:v>
                </c:pt>
                <c:pt idx="86">
                  <c:v>8.0736025329950394</c:v>
                </c:pt>
                <c:pt idx="87">
                  <c:v>8.7349726813794035</c:v>
                </c:pt>
                <c:pt idx="88">
                  <c:v>9.3916465100263622</c:v>
                </c:pt>
                <c:pt idx="89">
                  <c:v>10.043484095756625</c:v>
                </c:pt>
                <c:pt idx="90">
                  <c:v>10.690342555009337</c:v>
                </c:pt>
                <c:pt idx="91">
                  <c:v>11.332075984475438</c:v>
                </c:pt>
                <c:pt idx="92">
                  <c:v>11.968535405507566</c:v>
                </c:pt>
                <c:pt idx="93">
                  <c:v>12.599568712746276</c:v>
                </c:pt>
                <c:pt idx="94">
                  <c:v>13.225020627436493</c:v>
                </c:pt>
                <c:pt idx="95">
                  <c:v>13.844732655944966</c:v>
                </c:pt>
                <c:pt idx="96">
                  <c:v>14.458543054024958</c:v>
                </c:pt>
                <c:pt idx="97">
                  <c:v>15.066286797412005</c:v>
                </c:pt>
                <c:pt idx="98">
                  <c:v>15.667795559371228</c:v>
                </c:pt>
                <c:pt idx="99">
                  <c:v>16.262897695853681</c:v>
                </c:pt>
                <c:pt idx="100">
                  <c:v>16.851418238955063</c:v>
                </c:pt>
                <c:pt idx="101">
                  <c:v>17.433178899406002</c:v>
                </c:pt>
                <c:pt idx="102">
                  <c:v>18.007998078856119</c:v>
                </c:pt>
                <c:pt idx="103">
                  <c:v>18.575690892746351</c:v>
                </c:pt>
                <c:pt idx="104">
                  <c:v>19.136069204592673</c:v>
                </c:pt>
                <c:pt idx="105">
                  <c:v>19.688941672530049</c:v>
                </c:pt>
                <c:pt idx="106">
                  <c:v>20.234113808986919</c:v>
                </c:pt>
                <c:pt idx="107">
                  <c:v>20.771388054377482</c:v>
                </c:pt>
                <c:pt idx="108">
                  <c:v>21.300563865708725</c:v>
                </c:pt>
                <c:pt idx="109">
                  <c:v>21.821437821004196</c:v>
                </c:pt>
                <c:pt idx="110">
                  <c:v>22.333803740441923</c:v>
                </c:pt>
                <c:pt idx="111">
                  <c:v>22.837452825090821</c:v>
                </c:pt>
                <c:pt idx="112">
                  <c:v>23.332173814108117</c:v>
                </c:pt>
                <c:pt idx="113">
                  <c:v>23.817753161225397</c:v>
                </c:pt>
                <c:pt idx="114">
                  <c:v>24.293975231305936</c:v>
                </c:pt>
                <c:pt idx="115">
                  <c:v>24.760622517695893</c:v>
                </c:pt>
                <c:pt idx="116">
                  <c:v>25.217475881019396</c:v>
                </c:pt>
                <c:pt idx="117">
                  <c:v>25.664314809978208</c:v>
                </c:pt>
                <c:pt idx="118">
                  <c:v>26.100917704612584</c:v>
                </c:pt>
                <c:pt idx="119">
                  <c:v>26.527062182358392</c:v>
                </c:pt>
                <c:pt idx="120">
                  <c:v>26.942525407097222</c:v>
                </c:pt>
                <c:pt idx="121">
                  <c:v>27.347084441240156</c:v>
                </c:pt>
                <c:pt idx="122">
                  <c:v>27.740516620713066</c:v>
                </c:pt>
                <c:pt idx="123">
                  <c:v>28.122599952520027</c:v>
                </c:pt>
                <c:pt idx="124">
                  <c:v>28.493113534355807</c:v>
                </c:pt>
                <c:pt idx="125">
                  <c:v>28.851837995515474</c:v>
                </c:pt>
                <c:pt idx="126">
                  <c:v>29.198555958113587</c:v>
                </c:pt>
                <c:pt idx="127">
                  <c:v>29.533052517377655</c:v>
                </c:pt>
                <c:pt idx="128">
                  <c:v>29.85511573952374</c:v>
                </c:pt>
                <c:pt idx="129">
                  <c:v>30.164537175457902</c:v>
                </c:pt>
                <c:pt idx="130">
                  <c:v>30.461112388280561</c:v>
                </c:pt>
                <c:pt idx="131">
                  <c:v>30.744641492305263</c:v>
                </c:pt>
                <c:pt idx="132">
                  <c:v>31.014929701041353</c:v>
                </c:pt>
                <c:pt idx="133">
                  <c:v>31.271787881338732</c:v>
                </c:pt>
                <c:pt idx="134">
                  <c:v>31.515033110655878</c:v>
                </c:pt>
                <c:pt idx="135">
                  <c:v>31.744489234193374</c:v>
                </c:pt>
                <c:pt idx="136">
                  <c:v>31.95998741844334</c:v>
                </c:pt>
                <c:pt idx="137">
                  <c:v>32.161366697539627</c:v>
                </c:pt>
                <c:pt idx="138">
                  <c:v>32.348474508666108</c:v>
                </c:pt>
                <c:pt idx="139">
                  <c:v>32.521167212689136</c:v>
                </c:pt>
                <c:pt idx="140">
                  <c:v>32.679310596134542</c:v>
                </c:pt>
                <c:pt idx="141">
                  <c:v>32.82278035062869</c:v>
                </c:pt>
                <c:pt idx="142">
                  <c:v>32.951462525973341</c:v>
                </c:pt>
                <c:pt idx="143">
                  <c:v>33.065253953125207</c:v>
                </c:pt>
                <c:pt idx="144">
                  <c:v>33.164062633504003</c:v>
                </c:pt>
                <c:pt idx="145">
                  <c:v>33.247808091258563</c:v>
                </c:pt>
                <c:pt idx="146">
                  <c:v>33.316421685376902</c:v>
                </c:pt>
                <c:pt idx="147">
                  <c:v>33.36984687883043</c:v>
                </c:pt>
                <c:pt idx="148">
                  <c:v>33.40803946229174</c:v>
                </c:pt>
                <c:pt idx="149">
                  <c:v>33.430967730354176</c:v>
                </c:pt>
                <c:pt idx="150">
                  <c:v>33.43861260095958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5EC-4788-B271-5C1CE1E85748}"/>
            </c:ext>
          </c:extLst>
        </c:ser>
        <c:ser>
          <c:idx val="58"/>
          <c:order val="58"/>
          <c:tx>
            <c:strRef>
              <c:f>TraySol!$Z$9</c:f>
              <c:strCache>
                <c:ptCount val="1"/>
                <c:pt idx="0">
                  <c:v>w = -9</c:v>
                </c:pt>
              </c:strCache>
            </c:strRef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TraySol!$V$55:$V$59</c:f>
              <c:numCache>
                <c:formatCode>0.00</c:formatCode>
                <c:ptCount val="5"/>
                <c:pt idx="0">
                  <c:v>-138.12771209680267</c:v>
                </c:pt>
                <c:pt idx="1">
                  <c:v>-131.09297235306937</c:v>
                </c:pt>
                <c:pt idx="2">
                  <c:v>-122.97487095385655</c:v>
                </c:pt>
                <c:pt idx="3">
                  <c:v>-113.04629928341829</c:v>
                </c:pt>
                <c:pt idx="4">
                  <c:v>-100.31299969864267</c:v>
                </c:pt>
              </c:numCache>
            </c:numRef>
          </c:xVal>
          <c:yVal>
            <c:numRef>
              <c:f>TraySol!$Z$55:$Z$59</c:f>
              <c:numCache>
                <c:formatCode>0.00</c:formatCode>
                <c:ptCount val="5"/>
                <c:pt idx="0">
                  <c:v>-13.618974436266711</c:v>
                </c:pt>
                <c:pt idx="1">
                  <c:v>-23.267142849929328</c:v>
                </c:pt>
                <c:pt idx="2">
                  <c:v>-32.55362719704938</c:v>
                </c:pt>
                <c:pt idx="3">
                  <c:v>-41.201070505360718</c:v>
                </c:pt>
                <c:pt idx="4">
                  <c:v>-48.74911014217389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A5EC-4788-B271-5C1CE1E85748}"/>
            </c:ext>
          </c:extLst>
        </c:ser>
        <c:ser>
          <c:idx val="59"/>
          <c:order val="59"/>
          <c:tx>
            <c:strRef>
              <c:f>TraySol!$Y$9</c:f>
              <c:strCache>
                <c:ptCount val="1"/>
                <c:pt idx="0">
                  <c:v>w = -10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TraySol!$V$40:$V$44</c:f>
              <c:numCache>
                <c:formatCode>0.00</c:formatCode>
                <c:ptCount val="5"/>
                <c:pt idx="0">
                  <c:v>-150.72646176483875</c:v>
                </c:pt>
                <c:pt idx="1">
                  <c:v>-145.21470100381231</c:v>
                </c:pt>
                <c:pt idx="2">
                  <c:v>-138.33425314424704</c:v>
                </c:pt>
                <c:pt idx="3">
                  <c:v>-128.93318421989724</c:v>
                </c:pt>
                <c:pt idx="4">
                  <c:v>-114.86986546135728</c:v>
                </c:pt>
              </c:numCache>
            </c:numRef>
          </c:xVal>
          <c:yVal>
            <c:numRef>
              <c:f>TraySol!$Y$40:$Y$44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A5EC-4788-B271-5C1CE1E85748}"/>
            </c:ext>
          </c:extLst>
        </c:ser>
        <c:ser>
          <c:idx val="60"/>
          <c:order val="60"/>
          <c:tx>
            <c:strRef>
              <c:f>TraySol!$AR$9</c:f>
              <c:strCache>
                <c:ptCount val="1"/>
                <c:pt idx="0">
                  <c:v>w = 9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TraySol!$V$326:$V$330</c:f>
              <c:numCache>
                <c:formatCode>0.00</c:formatCode>
                <c:ptCount val="5"/>
                <c:pt idx="0">
                  <c:v>138.12771209680267</c:v>
                </c:pt>
                <c:pt idx="1">
                  <c:v>131.09297235306937</c:v>
                </c:pt>
                <c:pt idx="2">
                  <c:v>122.97487095385655</c:v>
                </c:pt>
                <c:pt idx="3">
                  <c:v>113.04629928341829</c:v>
                </c:pt>
                <c:pt idx="4">
                  <c:v>100.31299969864267</c:v>
                </c:pt>
              </c:numCache>
            </c:numRef>
          </c:xVal>
          <c:yVal>
            <c:numRef>
              <c:f>TraySol!$AR$326:$AR$330</c:f>
              <c:numCache>
                <c:formatCode>0.00</c:formatCode>
                <c:ptCount val="5"/>
                <c:pt idx="0">
                  <c:v>-13.618974436266711</c:v>
                </c:pt>
                <c:pt idx="1">
                  <c:v>-23.267142849929328</c:v>
                </c:pt>
                <c:pt idx="2">
                  <c:v>-32.55362719704938</c:v>
                </c:pt>
                <c:pt idx="3">
                  <c:v>-41.201070505360718</c:v>
                </c:pt>
                <c:pt idx="4">
                  <c:v>-48.74911014217389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A5EC-4788-B271-5C1CE1E85748}"/>
            </c:ext>
          </c:extLst>
        </c:ser>
        <c:ser>
          <c:idx val="61"/>
          <c:order val="61"/>
          <c:tx>
            <c:strRef>
              <c:f>TraySol!$AS$9</c:f>
              <c:strCache>
                <c:ptCount val="1"/>
                <c:pt idx="0">
                  <c:v>w = 10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TraySol!$V$341:$V$345</c:f>
              <c:numCache>
                <c:formatCode>0.00</c:formatCode>
                <c:ptCount val="5"/>
                <c:pt idx="0">
                  <c:v>150.72646176483875</c:v>
                </c:pt>
                <c:pt idx="1">
                  <c:v>145.21470100381231</c:v>
                </c:pt>
                <c:pt idx="2">
                  <c:v>138.33425314424704</c:v>
                </c:pt>
                <c:pt idx="3">
                  <c:v>128.93318421989724</c:v>
                </c:pt>
                <c:pt idx="4">
                  <c:v>114.86986546135728</c:v>
                </c:pt>
              </c:numCache>
            </c:numRef>
          </c:xVal>
          <c:yVal>
            <c:numRef>
              <c:f>TraySol!$AS$341:$AS$345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A5EC-4788-B271-5C1CE1E85748}"/>
            </c:ext>
          </c:extLst>
        </c:ser>
        <c:ser>
          <c:idx val="62"/>
          <c:order val="62"/>
          <c:tx>
            <c:strRef>
              <c:f>TraySol!$X$9</c:f>
              <c:strCache>
                <c:ptCount val="1"/>
                <c:pt idx="0">
                  <c:v>w = -11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TraySol!$V$25:$V$29</c:f>
              <c:numCache>
                <c:formatCode>0.00</c:formatCode>
                <c:ptCount val="5"/>
                <c:pt idx="0">
                  <c:v>-164.86298975976919</c:v>
                </c:pt>
                <c:pt idx="1">
                  <c:v>-161.74392139890696</c:v>
                </c:pt>
                <c:pt idx="2">
                  <c:v>-157.55927598493125</c:v>
                </c:pt>
                <c:pt idx="3">
                  <c:v>-151.0943850580455</c:v>
                </c:pt>
                <c:pt idx="4">
                  <c:v>-138.89011500559741</c:v>
                </c:pt>
              </c:numCache>
            </c:numRef>
          </c:xVal>
          <c:yVal>
            <c:numRef>
              <c:f>TraySol!$X$25:$X$29</c:f>
              <c:numCache>
                <c:formatCode>0.00</c:formatCode>
                <c:ptCount val="5"/>
                <c:pt idx="0">
                  <c:v>-24.591836544320088</c:v>
                </c:pt>
                <c:pt idx="1">
                  <c:v>-36.005527493102051</c:v>
                </c:pt>
                <c:pt idx="2">
                  <c:v>-47.310842886169894</c:v>
                </c:pt>
                <c:pt idx="3">
                  <c:v>-58.380447943724448</c:v>
                </c:pt>
                <c:pt idx="4">
                  <c:v>-68.830604058393163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A5EC-4788-B271-5C1CE1E85748}"/>
            </c:ext>
          </c:extLst>
        </c:ser>
        <c:ser>
          <c:idx val="63"/>
          <c:order val="63"/>
          <c:tx>
            <c:strRef>
              <c:f>TraySol!$AT$9</c:f>
              <c:strCache>
                <c:ptCount val="1"/>
                <c:pt idx="0">
                  <c:v>w = 11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TraySol!$V$356:$V$360</c:f>
              <c:numCache>
                <c:formatCode>0.00</c:formatCode>
                <c:ptCount val="5"/>
                <c:pt idx="0">
                  <c:v>164.86298975976919</c:v>
                </c:pt>
                <c:pt idx="1">
                  <c:v>161.74392139890696</c:v>
                </c:pt>
                <c:pt idx="2">
                  <c:v>157.55927598493125</c:v>
                </c:pt>
                <c:pt idx="3">
                  <c:v>151.0943850580455</c:v>
                </c:pt>
                <c:pt idx="4">
                  <c:v>138.89011500559741</c:v>
                </c:pt>
              </c:numCache>
            </c:numRef>
          </c:xVal>
          <c:yVal>
            <c:numRef>
              <c:f>TraySol!$AT$356:$AT$360</c:f>
              <c:numCache>
                <c:formatCode>0.00</c:formatCode>
                <c:ptCount val="5"/>
                <c:pt idx="0">
                  <c:v>-24.591836544320088</c:v>
                </c:pt>
                <c:pt idx="1">
                  <c:v>-36.005527493102051</c:v>
                </c:pt>
                <c:pt idx="2">
                  <c:v>-47.310842886169894</c:v>
                </c:pt>
                <c:pt idx="3">
                  <c:v>-58.380447943724448</c:v>
                </c:pt>
                <c:pt idx="4">
                  <c:v>-68.830604058393163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F-A5EC-4788-B271-5C1CE1E85748}"/>
            </c:ext>
          </c:extLst>
        </c:ser>
        <c:ser>
          <c:idx val="64"/>
          <c:order val="64"/>
          <c:tx>
            <c:strRef>
              <c:f>TraySol!$W$9</c:f>
              <c:strCache>
                <c:ptCount val="1"/>
                <c:pt idx="0">
                  <c:v>w = -12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TraySol!$V$10:$V$14</c:f>
              <c:numCache>
                <c:formatCode>0.00</c:formatCode>
                <c:ptCount val="5"/>
                <c:pt idx="0">
                  <c:v>-179.99897841996292</c:v>
                </c:pt>
                <c:pt idx="1">
                  <c:v>-179.99876041239676</c:v>
                </c:pt>
                <c:pt idx="2">
                  <c:v>-179.99845865502817</c:v>
                </c:pt>
                <c:pt idx="3">
                  <c:v>-179.99796270858758</c:v>
                </c:pt>
                <c:pt idx="4">
                  <c:v>-179.99686218821742</c:v>
                </c:pt>
              </c:numCache>
            </c:numRef>
          </c:xVal>
          <c:yVal>
            <c:numRef>
              <c:f>TraySol!$W$10:$W$14</c:f>
              <c:numCache>
                <c:formatCode>0.00</c:formatCode>
                <c:ptCount val="5"/>
                <c:pt idx="0">
                  <c:v>-26.09999999321596</c:v>
                </c:pt>
                <c:pt idx="1">
                  <c:v>-37.824999991768223</c:v>
                </c:pt>
                <c:pt idx="2">
                  <c:v>-49.549999989764331</c:v>
                </c:pt>
                <c:pt idx="3">
                  <c:v>-61.274999986470874</c:v>
                </c:pt>
                <c:pt idx="4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0-A5EC-4788-B271-5C1CE1E85748}"/>
            </c:ext>
          </c:extLst>
        </c:ser>
        <c:ser>
          <c:idx val="65"/>
          <c:order val="65"/>
          <c:tx>
            <c:strRef>
              <c:f>TraySol!$AU$9</c:f>
              <c:strCache>
                <c:ptCount val="1"/>
                <c:pt idx="0">
                  <c:v>w = 12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TraySol!$V$371:$V$375</c:f>
              <c:numCache>
                <c:formatCode>0.00</c:formatCode>
                <c:ptCount val="5"/>
                <c:pt idx="0">
                  <c:v>179.99897841996292</c:v>
                </c:pt>
                <c:pt idx="1">
                  <c:v>179.99876041239676</c:v>
                </c:pt>
                <c:pt idx="2">
                  <c:v>179.99845865502817</c:v>
                </c:pt>
                <c:pt idx="3">
                  <c:v>179.99796270858758</c:v>
                </c:pt>
                <c:pt idx="4">
                  <c:v>179.99686218821742</c:v>
                </c:pt>
              </c:numCache>
            </c:numRef>
          </c:xVal>
          <c:yVal>
            <c:numRef>
              <c:f>TraySol!$AU$371:$AU$375</c:f>
              <c:numCache>
                <c:formatCode>General</c:formatCode>
                <c:ptCount val="5"/>
                <c:pt idx="0" formatCode="0.00">
                  <c:v>-26.09999999321596</c:v>
                </c:pt>
                <c:pt idx="1">
                  <c:v>-37.824999991768223</c:v>
                </c:pt>
                <c:pt idx="2">
                  <c:v>-49.549999989764331</c:v>
                </c:pt>
                <c:pt idx="3">
                  <c:v>-61.274999986470874</c:v>
                </c:pt>
                <c:pt idx="4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1-A5EC-4788-B271-5C1CE1E85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421824"/>
        <c:axId val="231423360"/>
      </c:scatterChart>
      <c:valAx>
        <c:axId val="231414016"/>
        <c:scaling>
          <c:orientation val="minMax"/>
          <c:max val="180"/>
          <c:min val="-180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 sz="1400"/>
                  <a:t>Acimut (º)</a:t>
                </a:r>
              </a:p>
            </c:rich>
          </c:tx>
          <c:layout>
            <c:manualLayout>
              <c:xMode val="edge"/>
              <c:yMode val="edge"/>
              <c:x val="0.44127036561203709"/>
              <c:y val="0.9243132672186825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38100">
            <a:solidFill>
              <a:srgbClr val="000000"/>
            </a:solidFill>
            <a:prstDash val="solid"/>
          </a:ln>
        </c:spPr>
        <c:txPr>
          <a:bodyPr rot="0" vert="horz" anchor="b" anchorCtr="0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31420288"/>
        <c:crosses val="autoZero"/>
        <c:crossBetween val="midCat"/>
        <c:majorUnit val="30"/>
      </c:valAx>
      <c:valAx>
        <c:axId val="231420288"/>
        <c:scaling>
          <c:orientation val="minMax"/>
          <c:max val="90"/>
          <c:min val="-9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31414016"/>
        <c:crossesAt val="0"/>
        <c:crossBetween val="midCat"/>
        <c:majorUnit val="20"/>
      </c:valAx>
      <c:valAx>
        <c:axId val="231421824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231423360"/>
        <c:crossesAt val="0"/>
        <c:crossBetween val="midCat"/>
      </c:valAx>
      <c:valAx>
        <c:axId val="231423360"/>
        <c:scaling>
          <c:orientation val="minMax"/>
          <c:max val="90"/>
          <c:min val="-90"/>
        </c:scaling>
        <c:delete val="0"/>
        <c:axPos val="l"/>
        <c:numFmt formatCode="0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400"/>
            </a:pPr>
            <a:endParaRPr lang="es-ES"/>
          </a:p>
        </c:txPr>
        <c:crossAx val="231421824"/>
        <c:crosses val="autoZero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 verticalDpi="36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 sz="1400"/>
              <a:t>Elevación (º</a:t>
            </a:r>
            <a:r>
              <a:rPr lang="es-ES" sz="1400" baseline="0"/>
              <a:t>)</a:t>
            </a:r>
            <a:endParaRPr lang="es-ES" sz="1400"/>
          </a:p>
        </c:rich>
      </c:tx>
      <c:layout>
        <c:manualLayout>
          <c:xMode val="edge"/>
          <c:yMode val="edge"/>
          <c:x val="6.3761615463393692E-2"/>
          <c:y val="2.92340197760985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4354638890682533E-2"/>
          <c:y val="8.9229649726371166E-2"/>
          <c:w val="0.87085150599556327"/>
          <c:h val="0.76566302306861278"/>
        </c:manualLayout>
      </c:layout>
      <c:scatterChart>
        <c:scatterStyle val="lineMarker"/>
        <c:varyColors val="0"/>
        <c:ser>
          <c:idx val="29"/>
          <c:order val="29"/>
          <c:tx>
            <c:strRef>
              <c:f>TraySol!$D$7</c:f>
              <c:strCache>
                <c:ptCount val="1"/>
                <c:pt idx="0">
                  <c:v>SJUN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TraySol!$E$40:$E$190</c:f>
              <c:numCache>
                <c:formatCode>0.00</c:formatCode>
                <c:ptCount val="151"/>
                <c:pt idx="0">
                  <c:v>-150.72646176483875</c:v>
                </c:pt>
                <c:pt idx="1">
                  <c:v>-149.83608961582513</c:v>
                </c:pt>
                <c:pt idx="2">
                  <c:v>-148.95282341107912</c:v>
                </c:pt>
                <c:pt idx="3">
                  <c:v>-148.07671652920746</c:v>
                </c:pt>
                <c:pt idx="4">
                  <c:v>-147.20781165993984</c:v>
                </c:pt>
                <c:pt idx="5">
                  <c:v>-146.34614112161603</c:v>
                </c:pt>
                <c:pt idx="6">
                  <c:v>-145.49172719367604</c:v>
                </c:pt>
                <c:pt idx="7">
                  <c:v>-144.64458246137184</c:v>
                </c:pt>
                <c:pt idx="8">
                  <c:v>-143.80471017004322</c:v>
                </c:pt>
                <c:pt idx="9">
                  <c:v>-142.97210458644355</c:v>
                </c:pt>
                <c:pt idx="10">
                  <c:v>-142.14675136474588</c:v>
                </c:pt>
                <c:pt idx="11">
                  <c:v>-141.32862791501947</c:v>
                </c:pt>
                <c:pt idx="12">
                  <c:v>-140.51770377212412</c:v>
                </c:pt>
                <c:pt idx="13">
                  <c:v>-139.71394096313313</c:v>
                </c:pt>
                <c:pt idx="14">
                  <c:v>-138.91729437155729</c:v>
                </c:pt>
                <c:pt idx="15">
                  <c:v>-138.12771209680267</c:v>
                </c:pt>
                <c:pt idx="16">
                  <c:v>-137.34513580745173</c:v>
                </c:pt>
                <c:pt idx="17">
                  <c:v>-136.56950108711015</c:v>
                </c:pt>
                <c:pt idx="18">
                  <c:v>-135.80073777170796</c:v>
                </c:pt>
                <c:pt idx="19">
                  <c:v>-135.03877027728257</c:v>
                </c:pt>
                <c:pt idx="20">
                  <c:v>-134.2835179174069</c:v>
                </c:pt>
                <c:pt idx="21">
                  <c:v>-133.5348952095456</c:v>
                </c:pt>
                <c:pt idx="22">
                  <c:v>-132.79281216974442</c:v>
                </c:pt>
                <c:pt idx="23">
                  <c:v>-132.05717459516049</c:v>
                </c:pt>
                <c:pt idx="24">
                  <c:v>-131.32788433404485</c:v>
                </c:pt>
                <c:pt idx="25">
                  <c:v>-130.60483954287719</c:v>
                </c:pt>
                <c:pt idx="26">
                  <c:v>-129.8879349304348</c:v>
                </c:pt>
                <c:pt idx="27">
                  <c:v>-129.17706198865409</c:v>
                </c:pt>
                <c:pt idx="28">
                  <c:v>-128.47210921020647</c:v>
                </c:pt>
                <c:pt idx="29">
                  <c:v>-127.77296229277052</c:v>
                </c:pt>
                <c:pt idx="30">
                  <c:v>-127.07950433003251</c:v>
                </c:pt>
                <c:pt idx="31">
                  <c:v>-126.39161598949117</c:v>
                </c:pt>
                <c:pt idx="32">
                  <c:v>-125.70917567718031</c:v>
                </c:pt>
                <c:pt idx="33">
                  <c:v>-125.03205968945294</c:v>
                </c:pt>
                <c:pt idx="34">
                  <c:v>-124.36014235199674</c:v>
                </c:pt>
                <c:pt idx="35">
                  <c:v>-123.69329614626908</c:v>
                </c:pt>
                <c:pt idx="36">
                  <c:v>-123.03139182355487</c:v>
                </c:pt>
                <c:pt idx="37">
                  <c:v>-122.37429850686038</c:v>
                </c:pt>
                <c:pt idx="38">
                  <c:v>-121.72188378086094</c:v>
                </c:pt>
                <c:pt idx="39">
                  <c:v>-121.07401377012177</c:v>
                </c:pt>
                <c:pt idx="40">
                  <c:v>-120.43055320580943</c:v>
                </c:pt>
                <c:pt idx="41">
                  <c:v>-119.79136548110462</c:v>
                </c:pt>
                <c:pt idx="42">
                  <c:v>-119.15631269551814</c:v>
                </c:pt>
                <c:pt idx="43">
                  <c:v>-118.52525568830031</c:v>
                </c:pt>
                <c:pt idx="44">
                  <c:v>-117.89805406111864</c:v>
                </c:pt>
                <c:pt idx="45">
                  <c:v>-117.27456619016218</c:v>
                </c:pt>
                <c:pt idx="46">
                  <c:v>-116.65464922781041</c:v>
                </c:pt>
                <c:pt idx="47">
                  <c:v>-116.03815909398328</c:v>
                </c:pt>
                <c:pt idx="48">
                  <c:v>-115.42495045726469</c:v>
                </c:pt>
                <c:pt idx="49">
                  <c:v>-114.81487670586623</c:v>
                </c:pt>
                <c:pt idx="50">
                  <c:v>-114.20778990846931</c:v>
                </c:pt>
                <c:pt idx="51">
                  <c:v>-113.60354076495409</c:v>
                </c:pt>
                <c:pt idx="52">
                  <c:v>-113.00197854699236</c:v>
                </c:pt>
                <c:pt idx="53">
                  <c:v>-112.40295102844676</c:v>
                </c:pt>
                <c:pt idx="54">
                  <c:v>-111.8063044054838</c:v>
                </c:pt>
                <c:pt idx="55">
                  <c:v>-111.21188320626956</c:v>
                </c:pt>
                <c:pt idx="56">
                  <c:v>-110.61953019007791</c:v>
                </c:pt>
                <c:pt idx="57">
                  <c:v>-110.02908623559742</c:v>
                </c:pt>
                <c:pt idx="58">
                  <c:v>-109.44039021818013</c:v>
                </c:pt>
                <c:pt idx="59">
                  <c:v>-108.8532788757267</c:v>
                </c:pt>
                <c:pt idx="60">
                  <c:v>-108.26758666285335</c:v>
                </c:pt>
                <c:pt idx="61">
                  <c:v>-107.68314559293212</c:v>
                </c:pt>
                <c:pt idx="62">
                  <c:v>-107.09978506754079</c:v>
                </c:pt>
                <c:pt idx="63">
                  <c:v>-106.51733169279753</c:v>
                </c:pt>
                <c:pt idx="64">
                  <c:v>-105.93560908199277</c:v>
                </c:pt>
                <c:pt idx="65">
                  <c:v>-105.35443764386193</c:v>
                </c:pt>
                <c:pt idx="66">
                  <c:v>-104.77363435577023</c:v>
                </c:pt>
                <c:pt idx="67">
                  <c:v>-104.19301252100308</c:v>
                </c:pt>
                <c:pt idx="68">
                  <c:v>-103.61238150927194</c:v>
                </c:pt>
                <c:pt idx="69">
                  <c:v>-103.03154647945588</c:v>
                </c:pt>
                <c:pt idx="70">
                  <c:v>-102.45030808350309</c:v>
                </c:pt>
                <c:pt idx="71">
                  <c:v>-101.86846215031299</c:v>
                </c:pt>
                <c:pt idx="72">
                  <c:v>-101.28579934830731</c:v>
                </c:pt>
                <c:pt idx="73">
                  <c:v>-100.70210482527884</c:v>
                </c:pt>
                <c:pt idx="74">
                  <c:v>-100.11715782397576</c:v>
                </c:pt>
                <c:pt idx="75">
                  <c:v>-99.530731271739242</c:v>
                </c:pt>
                <c:pt idx="76">
                  <c:v>-98.942591342359194</c:v>
                </c:pt>
                <c:pt idx="77">
                  <c:v>-98.352496988149085</c:v>
                </c:pt>
                <c:pt idx="78">
                  <c:v>-97.760199440061896</c:v>
                </c:pt>
                <c:pt idx="79">
                  <c:v>-97.165441673475613</c:v>
                </c:pt>
                <c:pt idx="80">
                  <c:v>-96.567957837067993</c:v>
                </c:pt>
                <c:pt idx="81">
                  <c:v>-95.967472641972577</c:v>
                </c:pt>
                <c:pt idx="82">
                  <c:v>-95.363700708161915</c:v>
                </c:pt>
                <c:pt idx="83">
                  <c:v>-94.756345864738122</c:v>
                </c:pt>
                <c:pt idx="84">
                  <c:v>-94.145100400520647</c:v>
                </c:pt>
                <c:pt idx="85">
                  <c:v>-93.529644261010446</c:v>
                </c:pt>
                <c:pt idx="86">
                  <c:v>-92.909644187470334</c:v>
                </c:pt>
                <c:pt idx="87">
                  <c:v>-92.284752793497262</c:v>
                </c:pt>
                <c:pt idx="88">
                  <c:v>-91.654607574068137</c:v>
                </c:pt>
                <c:pt idx="89">
                  <c:v>-91.018829841617659</c:v>
                </c:pt>
                <c:pt idx="90">
                  <c:v>-90.377023583250988</c:v>
                </c:pt>
                <c:pt idx="91">
                  <c:v>-89.728774232707508</c:v>
                </c:pt>
                <c:pt idx="92">
                  <c:v>-89.073647350170745</c:v>
                </c:pt>
                <c:pt idx="93">
                  <c:v>-88.411187202468184</c:v>
                </c:pt>
                <c:pt idx="94">
                  <c:v>-87.740915235618701</c:v>
                </c:pt>
                <c:pt idx="95">
                  <c:v>-87.062328431072615</c:v>
                </c:pt>
                <c:pt idx="96">
                  <c:v>-86.374897536349408</c:v>
                </c:pt>
                <c:pt idx="97">
                  <c:v>-85.678065160117939</c:v>
                </c:pt>
                <c:pt idx="98">
                  <c:v>-84.971243721094154</c:v>
                </c:pt>
                <c:pt idx="99">
                  <c:v>-84.253813239459788</c:v>
                </c:pt>
                <c:pt idx="100">
                  <c:v>-83.52511895885236</c:v>
                </c:pt>
                <c:pt idx="101">
                  <c:v>-82.78446878636214</c:v>
                </c:pt>
                <c:pt idx="102">
                  <c:v>-82.031130537426307</c:v>
                </c:pt>
                <c:pt idx="103">
                  <c:v>-81.264328972071112</c:v>
                </c:pt>
                <c:pt idx="104">
                  <c:v>-80.48324260867372</c:v>
                </c:pt>
                <c:pt idx="105">
                  <c:v>-79.687000301357344</c:v>
                </c:pt>
                <c:pt idx="106">
                  <c:v>-78.874677567385334</c:v>
                </c:pt>
                <c:pt idx="107">
                  <c:v>-78.045292651586038</c:v>
                </c:pt>
                <c:pt idx="108">
                  <c:v>-77.19780231606012</c:v>
                </c:pt>
                <c:pt idx="109">
                  <c:v>-76.331097345368562</c:v>
                </c:pt>
                <c:pt idx="110">
                  <c:v>-75.443997760291168</c:v>
                </c:pt>
                <c:pt idx="111">
                  <c:v>-74.535247737357906</c:v>
                </c:pt>
                <c:pt idx="112">
                  <c:v>-73.603510237032765</c:v>
                </c:pt>
                <c:pt idx="113">
                  <c:v>-72.647361351095554</c:v>
                </c:pt>
                <c:pt idx="114">
                  <c:v>-71.665284389952888</c:v>
                </c:pt>
                <c:pt idx="115">
                  <c:v>-70.655663743959181</c:v>
                </c:pt>
                <c:pt idx="116">
                  <c:v>-69.61677857013305</c:v>
                </c:pt>
                <c:pt idx="117">
                  <c:v>-68.546796377868276</c:v>
                </c:pt>
                <c:pt idx="118">
                  <c:v>-67.443766615499143</c:v>
                </c:pt>
                <c:pt idx="119">
                  <c:v>-66.305614395240937</c:v>
                </c:pt>
                <c:pt idx="120">
                  <c:v>-65.13013453864275</c:v>
                </c:pt>
                <c:pt idx="121">
                  <c:v>-63.914986180046505</c:v>
                </c:pt>
                <c:pt idx="122">
                  <c:v>-62.65768823360041</c:v>
                </c:pt>
                <c:pt idx="123">
                  <c:v>-61.355616112198412</c:v>
                </c:pt>
                <c:pt idx="124">
                  <c:v>-60.006000186366123</c:v>
                </c:pt>
                <c:pt idx="125">
                  <c:v>-58.605926589384609</c:v>
                </c:pt>
                <c:pt idx="126">
                  <c:v>-57.152341113033863</c:v>
                </c:pt>
                <c:pt idx="127">
                  <c:v>-55.642057096282635</c:v>
                </c:pt>
                <c:pt idx="128">
                  <c:v>-54.071768385162081</c:v>
                </c:pt>
                <c:pt idx="129">
                  <c:v>-52.438068631019092</c:v>
                </c:pt>
                <c:pt idx="130">
                  <c:v>-50.737478387006291</c:v>
                </c:pt>
                <c:pt idx="131">
                  <c:v>-48.966481643407519</c:v>
                </c:pt>
                <c:pt idx="132">
                  <c:v>-47.12157358728912</c:v>
                </c:pt>
                <c:pt idx="133">
                  <c:v>-45.199321446446717</c:v>
                </c:pt>
                <c:pt idx="134">
                  <c:v>-43.196440234664735</c:v>
                </c:pt>
                <c:pt idx="135">
                  <c:v>-41.109884994402513</c:v>
                </c:pt>
                <c:pt idx="136">
                  <c:v>-38.936960661463367</c:v>
                </c:pt>
                <c:pt idx="137">
                  <c:v>-36.675449873929125</c:v>
                </c:pt>
                <c:pt idx="138">
                  <c:v>-34.323757837776064</c:v>
                </c:pt>
                <c:pt idx="139">
                  <c:v>-31.881071688261308</c:v>
                </c:pt>
                <c:pt idx="140">
                  <c:v>-29.347529640723778</c:v>
                </c:pt>
                <c:pt idx="141">
                  <c:v>-26.724392678511297</c:v>
                </c:pt>
                <c:pt idx="142">
                  <c:v>-24.01420876635963</c:v>
                </c:pt>
                <c:pt idx="143">
                  <c:v>-21.220956933774321</c:v>
                </c:pt>
                <c:pt idx="144">
                  <c:v>-18.350156518646141</c:v>
                </c:pt>
                <c:pt idx="145">
                  <c:v>-15.40892597593769</c:v>
                </c:pt>
                <c:pt idx="146">
                  <c:v>-12.40597653030861</c:v>
                </c:pt>
                <c:pt idx="147">
                  <c:v>-9.3515290370814697</c:v>
                </c:pt>
                <c:pt idx="148">
                  <c:v>-6.257147848211539</c:v>
                </c:pt>
                <c:pt idx="149">
                  <c:v>-3.13549292226784</c:v>
                </c:pt>
                <c:pt idx="150">
                  <c:v>-3.1378138733201516E-3</c:v>
                </c:pt>
              </c:numCache>
            </c:numRef>
          </c:xVal>
          <c:yVal>
            <c:numRef>
              <c:f>TraySol!$D$40:$D$190</c:f>
              <c:numCache>
                <c:formatCode>0.00</c:formatCode>
                <c:ptCount val="151"/>
                <c:pt idx="0">
                  <c:v>-20.267803347078484</c:v>
                </c:pt>
                <c:pt idx="1">
                  <c:v>-19.890553959860227</c:v>
                </c:pt>
                <c:pt idx="2">
                  <c:v>-19.503121147661915</c:v>
                </c:pt>
                <c:pt idx="3">
                  <c:v>-19.105678512936919</c:v>
                </c:pt>
                <c:pt idx="4">
                  <c:v>-18.69840030634299</c:v>
                </c:pt>
                <c:pt idx="5">
                  <c:v>-18.281461172279094</c:v>
                </c:pt>
                <c:pt idx="6">
                  <c:v>-17.855035906561568</c:v>
                </c:pt>
                <c:pt idx="7">
                  <c:v>-17.419299226477975</c:v>
                </c:pt>
                <c:pt idx="8">
                  <c:v>-16.974425553368803</c:v>
                </c:pt>
                <c:pt idx="9">
                  <c:v>-16.520588807806803</c:v>
                </c:pt>
                <c:pt idx="10">
                  <c:v>-16.057962217367219</c:v>
                </c:pt>
                <c:pt idx="11">
                  <c:v>-15.586718136915522</c:v>
                </c:pt>
                <c:pt idx="12">
                  <c:v>-15.107027881276025</c:v>
                </c:pt>
                <c:pt idx="13">
                  <c:v>-14.619061570090977</c:v>
                </c:pt>
                <c:pt idx="14">
                  <c:v>-14.122987984629759</c:v>
                </c:pt>
                <c:pt idx="15">
                  <c:v>-13.618974436266711</c:v>
                </c:pt>
                <c:pt idx="16">
                  <c:v>-13.107186646308477</c:v>
                </c:pt>
                <c:pt idx="17">
                  <c:v>-12.587788636822182</c:v>
                </c:pt>
                <c:pt idx="18">
                  <c:v>-12.060942632089777</c:v>
                </c:pt>
                <c:pt idx="19">
                  <c:v>-11.526808970293615</c:v>
                </c:pt>
                <c:pt idx="20">
                  <c:v>-10.985546025023979</c:v>
                </c:pt>
                <c:pt idx="21">
                  <c:v>-10.437310136186113</c:v>
                </c:pt>
                <c:pt idx="22">
                  <c:v>-9.8822555498793463</c:v>
                </c:pt>
                <c:pt idx="23">
                  <c:v>-9.3205343668156218</c:v>
                </c:pt>
                <c:pt idx="24">
                  <c:v>-8.7522964988450696</c:v>
                </c:pt>
                <c:pt idx="25">
                  <c:v>-8.1776896331593036</c:v>
                </c:pt>
                <c:pt idx="26">
                  <c:v>-7.5968592037467317</c:v>
                </c:pt>
                <c:pt idx="27">
                  <c:v>-7.0099483696835563</c:v>
                </c:pt>
                <c:pt idx="28">
                  <c:v>-6.417097999851535</c:v>
                </c:pt>
                <c:pt idx="29">
                  <c:v>-5.8184466636858474</c:v>
                </c:pt>
                <c:pt idx="30">
                  <c:v>-5.2141306275678403</c:v>
                </c:pt>
                <c:pt idx="31">
                  <c:v>-4.6042838564919464</c:v>
                </c:pt>
                <c:pt idx="32">
                  <c:v>-3.989038020649275</c:v>
                </c:pt>
                <c:pt idx="33">
                  <c:v>-3.3685225065867854</c:v>
                </c:pt>
                <c:pt idx="34">
                  <c:v>-2.7428644326159741</c:v>
                </c:pt>
                <c:pt idx="35">
                  <c:v>-2.1121886681613375</c:v>
                </c:pt>
                <c:pt idx="36">
                  <c:v>-1.4766178567556807</c:v>
                </c:pt>
                <c:pt idx="37">
                  <c:v>-0.83627244240523169</c:v>
                </c:pt>
                <c:pt idx="38">
                  <c:v>-0.19127069906508609</c:v>
                </c:pt>
                <c:pt idx="39">
                  <c:v>0.45827123701879202</c:v>
                </c:pt>
                <c:pt idx="40">
                  <c:v>1.1122393323278743</c:v>
                </c:pt>
                <c:pt idx="41">
                  <c:v>1.7705216186599841</c:v>
                </c:pt>
                <c:pt idx="42">
                  <c:v>2.4330081534840104</c:v>
                </c:pt>
                <c:pt idx="43">
                  <c:v>3.0995909782386946</c:v>
                </c:pt>
                <c:pt idx="44">
                  <c:v>3.7701640747393554</c:v>
                </c:pt>
                <c:pt idx="45">
                  <c:v>4.444623319840403</c:v>
                </c:pt>
                <c:pt idx="46">
                  <c:v>5.1228664384874918</c:v>
                </c:pt>
                <c:pt idx="47">
                  <c:v>5.8047929552779323</c:v>
                </c:pt>
                <c:pt idx="48">
                  <c:v>6.4903041446345497</c:v>
                </c:pt>
                <c:pt idx="49">
                  <c:v>7.179302979683797</c:v>
                </c:pt>
                <c:pt idx="50">
                  <c:v>7.8716940799156419</c:v>
                </c:pt>
                <c:pt idx="51">
                  <c:v>8.5673836576896036</c:v>
                </c:pt>
                <c:pt idx="52">
                  <c:v>9.2662794636380994</c:v>
                </c:pt>
                <c:pt idx="53">
                  <c:v>9.9682907310052542</c:v>
                </c:pt>
                <c:pt idx="54">
                  <c:v>10.673328118947481</c:v>
                </c:pt>
                <c:pt idx="55">
                  <c:v>11.381303654808576</c:v>
                </c:pt>
                <c:pt idx="56">
                  <c:v>12.092130675370186</c:v>
                </c:pt>
                <c:pt idx="57">
                  <c:v>12.80572376706624</c:v>
                </c:pt>
                <c:pt idx="58">
                  <c:v>13.521998705136923</c:v>
                </c:pt>
                <c:pt idx="59">
                  <c:v>14.2408723916855</c:v>
                </c:pt>
                <c:pt idx="60">
                  <c:v>14.962262792588504</c:v>
                </c:pt>
                <c:pt idx="61">
                  <c:v>15.686088873196823</c:v>
                </c:pt>
                <c:pt idx="62">
                  <c:v>16.412270532751563</c:v>
                </c:pt>
                <c:pt idx="63">
                  <c:v>17.140728537425304</c:v>
                </c:pt>
                <c:pt idx="64">
                  <c:v>17.871384451884524</c:v>
                </c:pt>
                <c:pt idx="65">
                  <c:v>18.604160569254631</c:v>
                </c:pt>
                <c:pt idx="66">
                  <c:v>19.338979839352987</c:v>
                </c:pt>
                <c:pt idx="67">
                  <c:v>20.075765795038805</c:v>
                </c:pt>
                <c:pt idx="68">
                  <c:v>20.814442476512085</c:v>
                </c:pt>
                <c:pt idx="69">
                  <c:v>21.554934353374108</c:v>
                </c:pt>
                <c:pt idx="70">
                  <c:v>22.297166244243073</c:v>
                </c:pt>
                <c:pt idx="71">
                  <c:v>23.041063233696789</c:v>
                </c:pt>
                <c:pt idx="72">
                  <c:v>23.786550586291412</c:v>
                </c:pt>
                <c:pt idx="73">
                  <c:v>24.533553657380722</c:v>
                </c:pt>
                <c:pt idx="74">
                  <c:v>25.281997800433359</c:v>
                </c:pt>
                <c:pt idx="75">
                  <c:v>26.031808270516386</c:v>
                </c:pt>
                <c:pt idx="76">
                  <c:v>26.782910123582177</c:v>
                </c:pt>
                <c:pt idx="77">
                  <c:v>27.535228111160286</c:v>
                </c:pt>
                <c:pt idx="78">
                  <c:v>28.288686570018896</c:v>
                </c:pt>
                <c:pt idx="79">
                  <c:v>29.04320930631841</c:v>
                </c:pt>
                <c:pt idx="80">
                  <c:v>29.798719473734465</c:v>
                </c:pt>
                <c:pt idx="81">
                  <c:v>30.555139444977662</c:v>
                </c:pt>
                <c:pt idx="82">
                  <c:v>31.312390676082131</c:v>
                </c:pt>
                <c:pt idx="83">
                  <c:v>32.070393562774335</c:v>
                </c:pt>
                <c:pt idx="84">
                  <c:v>32.82906728816711</c:v>
                </c:pt>
                <c:pt idx="85">
                  <c:v>33.588329660949263</c:v>
                </c:pt>
                <c:pt idx="86">
                  <c:v>34.348096943160314</c:v>
                </c:pt>
                <c:pt idx="87">
                  <c:v>35.108283666549099</c:v>
                </c:pt>
                <c:pt idx="88">
                  <c:v>35.868802436415365</c:v>
                </c:pt>
                <c:pt idx="89">
                  <c:v>36.629563721722946</c:v>
                </c:pt>
                <c:pt idx="90">
                  <c:v>37.390475630150441</c:v>
                </c:pt>
                <c:pt idx="91">
                  <c:v>38.151443666609623</c:v>
                </c:pt>
                <c:pt idx="92">
                  <c:v>38.912370473611482</c:v>
                </c:pt>
                <c:pt idx="93">
                  <c:v>39.673155551692474</c:v>
                </c:pt>
                <c:pt idx="94">
                  <c:v>40.43369495792885</c:v>
                </c:pt>
                <c:pt idx="95">
                  <c:v>41.193880980361769</c:v>
                </c:pt>
                <c:pt idx="96">
                  <c:v>41.953601785927432</c:v>
                </c:pt>
                <c:pt idx="97">
                  <c:v>42.712741039235873</c:v>
                </c:pt>
                <c:pt idx="98">
                  <c:v>43.471177489260761</c:v>
                </c:pt>
                <c:pt idx="99">
                  <c:v>44.228784520695029</c:v>
                </c:pt>
                <c:pt idx="100">
                  <c:v>44.98542966638378</c:v>
                </c:pt>
                <c:pt idx="101">
                  <c:v>45.740974076869669</c:v>
                </c:pt>
                <c:pt idx="102">
                  <c:v>46.495271942668708</c:v>
                </c:pt>
                <c:pt idx="103">
                  <c:v>47.248169864437365</c:v>
                </c:pt>
                <c:pt idx="104">
                  <c:v>47.999506165689652</c:v>
                </c:pt>
                <c:pt idx="105">
                  <c:v>48.749110142173883</c:v>
                </c:pt>
                <c:pt idx="106">
                  <c:v>49.496801241421842</c:v>
                </c:pt>
                <c:pt idx="107">
                  <c:v>50.242388165336067</c:v>
                </c:pt>
                <c:pt idx="108">
                  <c:v>50.985667887985556</c:v>
                </c:pt>
                <c:pt idx="109">
                  <c:v>51.726424580038426</c:v>
                </c:pt>
                <c:pt idx="110">
                  <c:v>52.464428430478058</c:v>
                </c:pt>
                <c:pt idx="111">
                  <c:v>53.19943435543555</c:v>
                </c:pt>
                <c:pt idx="112">
                  <c:v>53.931180583142002</c:v>
                </c:pt>
                <c:pt idx="113">
                  <c:v>54.659387103181146</c:v>
                </c:pt>
                <c:pt idx="114">
                  <c:v>55.383753967437343</c:v>
                </c:pt>
                <c:pt idx="115">
                  <c:v>56.103959429432564</c:v>
                </c:pt>
                <c:pt idx="116">
                  <c:v>56.819657908188425</c:v>
                </c:pt>
                <c:pt idx="117">
                  <c:v>57.530477762419785</c:v>
                </c:pt>
                <c:pt idx="118">
                  <c:v>58.2360188608763</c:v>
                </c:pt>
                <c:pt idx="119">
                  <c:v>58.9358499351424</c:v>
                </c:pt>
                <c:pt idx="120">
                  <c:v>59.629505702376541</c:v>
                </c:pt>
                <c:pt idx="121">
                  <c:v>60.316483747562017</c:v>
                </c:pt>
                <c:pt idx="122">
                  <c:v>60.996241158164715</c:v>
                </c:pt>
                <c:pt idx="123">
                  <c:v>61.668190909043432</c:v>
                </c:pt>
                <c:pt idx="124">
                  <c:v>62.331698002516966</c:v>
                </c:pt>
                <c:pt idx="125">
                  <c:v>62.986075378252323</c:v>
                </c:pt>
                <c:pt idx="126">
                  <c:v>63.630579620800368</c:v>
                </c:pt>
                <c:pt idx="127">
                  <c:v>64.264406509984042</c:v>
                </c:pt>
                <c:pt idx="128">
                  <c:v>64.886686481846823</c:v>
                </c:pt>
                <c:pt idx="129">
                  <c:v>65.496480096458143</c:v>
                </c:pt>
                <c:pt idx="130">
                  <c:v>66.092773644480275</c:v>
                </c:pt>
                <c:pt idx="131">
                  <c:v>66.674475067810377</c:v>
                </c:pt>
                <c:pt idx="132">
                  <c:v>67.240410421222862</c:v>
                </c:pt>
                <c:pt idx="133">
                  <c:v>67.789321161505086</c:v>
                </c:pt>
                <c:pt idx="134">
                  <c:v>68.319862616757675</c:v>
                </c:pt>
                <c:pt idx="135">
                  <c:v>68.830604058393178</c:v>
                </c:pt>
                <c:pt idx="136">
                  <c:v>69.320030866760547</c:v>
                </c:pt>
                <c:pt idx="137">
                  <c:v>69.78654934027243</c:v>
                </c:pt>
                <c:pt idx="138">
                  <c:v>70.22849473611609</c:v>
                </c:pt>
                <c:pt idx="139">
                  <c:v>70.644143133345494</c:v>
                </c:pt>
                <c:pt idx="140">
                  <c:v>71.031727658781108</c:v>
                </c:pt>
                <c:pt idx="141">
                  <c:v>71.389459493909868</c:v>
                </c:pt>
                <c:pt idx="142">
                  <c:v>71.715553870047017</c:v>
                </c:pt>
                <c:pt idx="143">
                  <c:v>72.00826094919627</c:v>
                </c:pt>
                <c:pt idx="144">
                  <c:v>72.265901081663372</c:v>
                </c:pt>
                <c:pt idx="145">
                  <c:v>72.486903449432646</c:v>
                </c:pt>
                <c:pt idx="146">
                  <c:v>72.669846590265536</c:v>
                </c:pt>
                <c:pt idx="147">
                  <c:v>72.813498817786282</c:v>
                </c:pt>
                <c:pt idx="148">
                  <c:v>72.916856189892371</c:v>
                </c:pt>
                <c:pt idx="149">
                  <c:v>72.979175516053232</c:v>
                </c:pt>
                <c:pt idx="150">
                  <c:v>72.999999979162595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F8-461E-92AB-F8EE4836A2EC}"/>
            </c:ext>
          </c:extLst>
        </c:ser>
        <c:ser>
          <c:idx val="30"/>
          <c:order val="30"/>
          <c:tx>
            <c:strRef>
              <c:f>TraySol!$G$8</c:f>
              <c:strCache>
                <c:ptCount val="1"/>
              </c:strCache>
            </c:strRef>
          </c:tx>
          <c:spPr>
            <a:ln w="28575"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TraySol!$H$40:$H$190</c:f>
              <c:numCache>
                <c:formatCode>0.00</c:formatCode>
                <c:ptCount val="151"/>
                <c:pt idx="0">
                  <c:v>-145.21470100381231</c:v>
                </c:pt>
                <c:pt idx="1">
                  <c:v>-144.19751946433951</c:v>
                </c:pt>
                <c:pt idx="2">
                  <c:v>-143.19141031228293</c:v>
                </c:pt>
                <c:pt idx="3">
                  <c:v>-142.1963616157424</c:v>
                </c:pt>
                <c:pt idx="4">
                  <c:v>-141.21234372086062</c:v>
                </c:pt>
                <c:pt idx="5">
                  <c:v>-140.23931027555162</c:v>
                </c:pt>
                <c:pt idx="6">
                  <c:v>-139.27719924854222</c:v>
                </c:pt>
                <c:pt idx="7">
                  <c:v>-138.32593393712941</c:v>
                </c:pt>
                <c:pt idx="8">
                  <c:v>-137.38542395783895</c:v>
                </c:pt>
                <c:pt idx="9">
                  <c:v>-136.45556621493353</c:v>
                </c:pt>
                <c:pt idx="10">
                  <c:v>-135.53624584244727</c:v>
                </c:pt>
                <c:pt idx="11">
                  <c:v>-134.62733711611182</c:v>
                </c:pt>
                <c:pt idx="12">
                  <c:v>-133.72870433218714</c:v>
                </c:pt>
                <c:pt idx="13">
                  <c:v>-132.84020265080773</c:v>
                </c:pt>
                <c:pt idx="14">
                  <c:v>-131.96167890200539</c:v>
                </c:pt>
                <c:pt idx="15">
                  <c:v>-131.09297235306937</c:v>
                </c:pt>
                <c:pt idx="16">
                  <c:v>-130.23391543635447</c:v>
                </c:pt>
                <c:pt idx="17">
                  <c:v>-129.38433443704841</c:v>
                </c:pt>
                <c:pt idx="18">
                  <c:v>-128.54405014076443</c:v>
                </c:pt>
                <c:pt idx="19">
                  <c:v>-127.71287844113161</c:v>
                </c:pt>
                <c:pt idx="20">
                  <c:v>-126.89063090782376</c:v>
                </c:pt>
                <c:pt idx="21">
                  <c:v>-126.07711531569146</c:v>
                </c:pt>
                <c:pt idx="22">
                  <c:v>-125.27213613585263</c:v>
                </c:pt>
                <c:pt idx="23">
                  <c:v>-124.47549498975056</c:v>
                </c:pt>
                <c:pt idx="24">
                  <c:v>-123.68699106731502</c:v>
                </c:pt>
                <c:pt idx="25">
                  <c:v>-122.90642151045628</c:v>
                </c:pt>
                <c:pt idx="26">
                  <c:v>-122.13358176319539</c:v>
                </c:pt>
                <c:pt idx="27">
                  <c:v>-121.36826588978299</c:v>
                </c:pt>
                <c:pt idx="28">
                  <c:v>-120.61026686218963</c:v>
                </c:pt>
                <c:pt idx="29">
                  <c:v>-119.85937681836306</c:v>
                </c:pt>
                <c:pt idx="30">
                  <c:v>-119.1153872926478</c:v>
                </c:pt>
                <c:pt idx="31">
                  <c:v>-118.37808941974751</c:v>
                </c:pt>
                <c:pt idx="32">
                  <c:v>-117.64727411358622</c:v>
                </c:pt>
                <c:pt idx="33">
                  <c:v>-116.92273222239137</c:v>
                </c:pt>
                <c:pt idx="34">
                  <c:v>-116.20425466128111</c:v>
                </c:pt>
                <c:pt idx="35">
                  <c:v>-115.49163252359072</c:v>
                </c:pt>
                <c:pt idx="36">
                  <c:v>-114.78465717212292</c:v>
                </c:pt>
                <c:pt idx="37">
                  <c:v>-114.08312031145054</c:v>
                </c:pt>
                <c:pt idx="38">
                  <c:v>-113.38681404234407</c:v>
                </c:pt>
                <c:pt idx="39">
                  <c:v>-112.69553089933557</c:v>
                </c:pt>
                <c:pt idx="40">
                  <c:v>-112.00906387237104</c:v>
                </c:pt>
                <c:pt idx="41">
                  <c:v>-111.32720641344166</c:v>
                </c:pt>
                <c:pt idx="42">
                  <c:v>-110.64975242902329</c:v>
                </c:pt>
                <c:pt idx="43">
                  <c:v>-109.97649625909327</c:v>
                </c:pt>
                <c:pt idx="44">
                  <c:v>-109.30723264343261</c:v>
                </c:pt>
                <c:pt idx="45">
                  <c:v>-108.64175667586379</c:v>
                </c:pt>
                <c:pt idx="46">
                  <c:v>-107.97986374701517</c:v>
                </c:pt>
                <c:pt idx="47">
                  <c:v>-107.3213494761478</c:v>
                </c:pt>
                <c:pt idx="48">
                  <c:v>-106.66600963252432</c:v>
                </c:pt>
                <c:pt idx="49">
                  <c:v>-106.01364004674681</c:v>
                </c:pt>
                <c:pt idx="50">
                  <c:v>-105.36403651243791</c:v>
                </c:pt>
                <c:pt idx="51">
                  <c:v>-104.71699467859004</c:v>
                </c:pt>
                <c:pt idx="52">
                  <c:v>-104.07230993285792</c:v>
                </c:pt>
                <c:pt idx="53">
                  <c:v>-103.4297772760232</c:v>
                </c:pt>
                <c:pt idx="54">
                  <c:v>-102.7891911878143</c:v>
                </c:pt>
                <c:pt idx="55">
                  <c:v>-102.15034548421997</c:v>
                </c:pt>
                <c:pt idx="56">
                  <c:v>-101.51303316639357</c:v>
                </c:pt>
                <c:pt idx="57">
                  <c:v>-100.87704626120296</c:v>
                </c:pt>
                <c:pt idx="58">
                  <c:v>-100.24217565344168</c:v>
                </c:pt>
                <c:pt idx="59">
                  <c:v>-99.608210909678121</c:v>
                </c:pt>
                <c:pt idx="60">
                  <c:v>-98.974940093683216</c:v>
                </c:pt>
                <c:pt idx="61">
                  <c:v>-98.342149573339796</c:v>
                </c:pt>
                <c:pt idx="62">
                  <c:v>-97.709623818903154</c:v>
                </c:pt>
                <c:pt idx="63">
                  <c:v>-97.077145192448739</c:v>
                </c:pt>
                <c:pt idx="64">
                  <c:v>-96.444493728309567</c:v>
                </c:pt>
                <c:pt idx="65">
                  <c:v>-95.811446904276366</c:v>
                </c:pt>
                <c:pt idx="66">
                  <c:v>-95.177779403302608</c:v>
                </c:pt>
                <c:pt idx="67">
                  <c:v>-94.543262865428431</c:v>
                </c:pt>
                <c:pt idx="68">
                  <c:v>-93.907665629611017</c:v>
                </c:pt>
                <c:pt idx="69">
                  <c:v>-93.270752465122911</c:v>
                </c:pt>
                <c:pt idx="70">
                  <c:v>-92.632284292157465</c:v>
                </c:pt>
                <c:pt idx="71">
                  <c:v>-91.99201789125803</c:v>
                </c:pt>
                <c:pt idx="72">
                  <c:v>-91.349705601169788</c:v>
                </c:pt>
                <c:pt idx="73">
                  <c:v>-90.705095004696418</c:v>
                </c:pt>
                <c:pt idx="74">
                  <c:v>-90.057928602130957</c:v>
                </c:pt>
                <c:pt idx="75">
                  <c:v>-89.407943471821554</c:v>
                </c:pt>
                <c:pt idx="76">
                  <c:v>-88.754870917427851</c:v>
                </c:pt>
                <c:pt idx="77">
                  <c:v>-88.098436101424852</c:v>
                </c:pt>
                <c:pt idx="78">
                  <c:v>-87.438357664417083</c:v>
                </c:pt>
                <c:pt idx="79">
                  <c:v>-86.774347329841333</c:v>
                </c:pt>
                <c:pt idx="80">
                  <c:v>-86.106109493656874</c:v>
                </c:pt>
                <c:pt idx="81">
                  <c:v>-85.433340798655991</c:v>
                </c:pt>
                <c:pt idx="82">
                  <c:v>-84.755729693070563</c:v>
                </c:pt>
                <c:pt idx="83">
                  <c:v>-84.072955973208508</c:v>
                </c:pt>
                <c:pt idx="84">
                  <c:v>-83.384690309926242</c:v>
                </c:pt>
                <c:pt idx="85">
                  <c:v>-82.690593758836016</c:v>
                </c:pt>
                <c:pt idx="86">
                  <c:v>-81.990317254258656</c:v>
                </c:pt>
                <c:pt idx="87">
                  <c:v>-81.283501087070206</c:v>
                </c:pt>
                <c:pt idx="88">
                  <c:v>-80.569774366757642</c:v>
                </c:pt>
                <c:pt idx="89">
                  <c:v>-79.84875446819693</c:v>
                </c:pt>
                <c:pt idx="90">
                  <c:v>-79.120046463905013</c:v>
                </c:pt>
                <c:pt idx="91">
                  <c:v>-78.383242542797845</c:v>
                </c:pt>
                <c:pt idx="92">
                  <c:v>-77.637921416818216</c:v>
                </c:pt>
                <c:pt idx="93">
                  <c:v>-76.883647717186761</c:v>
                </c:pt>
                <c:pt idx="94">
                  <c:v>-76.119971382483911</c:v>
                </c:pt>
                <c:pt idx="95">
                  <c:v>-75.346427041301126</c:v>
                </c:pt>
                <c:pt idx="96">
                  <c:v>-74.56253339281615</c:v>
                </c:pt>
                <c:pt idx="97">
                  <c:v>-73.767792589358109</c:v>
                </c:pt>
                <c:pt idx="98">
                  <c:v>-72.961689625851491</c:v>
                </c:pt>
                <c:pt idx="99">
                  <c:v>-72.143691741972219</c:v>
                </c:pt>
                <c:pt idx="100">
                  <c:v>-71.313247843932487</c:v>
                </c:pt>
                <c:pt idx="101">
                  <c:v>-70.469787954047163</c:v>
                </c:pt>
                <c:pt idx="102">
                  <c:v>-69.612722697643434</c:v>
                </c:pt>
                <c:pt idx="103">
                  <c:v>-68.741442838470093</c:v>
                </c:pt>
                <c:pt idx="104">
                  <c:v>-67.855318875567022</c:v>
                </c:pt>
                <c:pt idx="105">
                  <c:v>-66.953700716581693</c:v>
                </c:pt>
                <c:pt idx="106">
                  <c:v>-66.035917444788055</c:v>
                </c:pt>
                <c:pt idx="107">
                  <c:v>-65.101277199589376</c:v>
                </c:pt>
                <c:pt idx="108">
                  <c:v>-64.149067193080484</c:v>
                </c:pt>
                <c:pt idx="109">
                  <c:v>-63.178553888316685</c:v>
                </c:pt>
                <c:pt idx="110">
                  <c:v>-62.188983368286451</c:v>
                </c:pt>
                <c:pt idx="111">
                  <c:v>-61.179581928204243</c:v>
                </c:pt>
                <c:pt idx="112">
                  <c:v>-60.149556927609737</c:v>
                </c:pt>
                <c:pt idx="113">
                  <c:v>-59.098097942841612</c:v>
                </c:pt>
                <c:pt idx="114">
                  <c:v>-58.024378264693127</c:v>
                </c:pt>
                <c:pt idx="115">
                  <c:v>-56.927556790366715</c:v>
                </c:pt>
                <c:pt idx="116">
                  <c:v>-55.806780363114143</c:v>
                </c:pt>
                <c:pt idx="117">
                  <c:v>-54.661186617017584</c:v>
                </c:pt>
                <c:pt idx="118">
                  <c:v>-53.489907388040173</c:v>
                </c:pt>
                <c:pt idx="119">
                  <c:v>-52.292072755491759</c:v>
                </c:pt>
                <c:pt idx="120">
                  <c:v>-51.066815780102715</c:v>
                </c:pt>
                <c:pt idx="121">
                  <c:v>-49.813278005591705</c:v>
                </c:pt>
                <c:pt idx="122">
                  <c:v>-48.530615789491399</c:v>
                </c:pt>
                <c:pt idx="123">
                  <c:v>-47.218007525531583</c:v>
                </c:pt>
                <c:pt idx="124">
                  <c:v>-45.874661813467519</c:v>
                </c:pt>
                <c:pt idx="125">
                  <c:v>-44.499826622222287</c:v>
                </c:pt>
                <c:pt idx="126">
                  <c:v>-43.092799477885585</c:v>
                </c:pt>
                <c:pt idx="127">
                  <c:v>-41.652938688764571</c:v>
                </c:pt>
                <c:pt idx="128">
                  <c:v>-40.179675594656885</c:v>
                </c:pt>
                <c:pt idx="129">
                  <c:v>-38.672527796233027</c:v>
                </c:pt>
                <c:pt idx="130">
                  <c:v>-37.131113282511883</c:v>
                </c:pt>
                <c:pt idx="131">
                  <c:v>-35.555165329783293</c:v>
                </c:pt>
                <c:pt idx="132">
                  <c:v>-33.94454799429527</c:v>
                </c:pt>
                <c:pt idx="133">
                  <c:v>-32.299271964406309</c:v>
                </c:pt>
                <c:pt idx="134">
                  <c:v>-30.619510477195615</c:v>
                </c:pt>
                <c:pt idx="135">
                  <c:v>-28.90561494195439</c:v>
                </c:pt>
                <c:pt idx="136">
                  <c:v>-27.158129851605167</c:v>
                </c:pt>
                <c:pt idx="137">
                  <c:v>-25.377806506797167</c:v>
                </c:pt>
                <c:pt idx="138">
                  <c:v>-23.565615030816673</c:v>
                </c:pt>
                <c:pt idx="139">
                  <c:v>-21.722754121706924</c:v>
                </c:pt>
                <c:pt idx="140">
                  <c:v>-19.850657976505463</c:v>
                </c:pt>
                <c:pt idx="141">
                  <c:v>-17.950999836443017</c:v>
                </c:pt>
                <c:pt idx="142">
                  <c:v>-16.025691645688113</c:v>
                </c:pt>
                <c:pt idx="143">
                  <c:v>-14.076879392710099</c:v>
                </c:pt>
                <c:pt idx="144">
                  <c:v>-12.106933813455912</c:v>
                </c:pt>
                <c:pt idx="145">
                  <c:v>-10.118436277573247</c:v>
                </c:pt>
                <c:pt idx="146">
                  <c:v>-8.1141598481488728</c:v>
                </c:pt>
                <c:pt idx="147">
                  <c:v>-6.0970456941544278</c:v>
                </c:pt>
                <c:pt idx="148">
                  <c:v>-4.0701752325224332</c:v>
                </c:pt>
                <c:pt idx="149">
                  <c:v>-2.0367385709851633</c:v>
                </c:pt>
                <c:pt idx="150">
                  <c:v>-2.0372914124334421E-3</c:v>
                </c:pt>
              </c:numCache>
            </c:numRef>
          </c:xVal>
          <c:yVal>
            <c:numRef>
              <c:f>TraySol!$G$40:$G$190</c:f>
              <c:numCache>
                <c:formatCode>0.00</c:formatCode>
                <c:ptCount val="151"/>
                <c:pt idx="0">
                  <c:v>-30.892443231743741</c:v>
                </c:pt>
                <c:pt idx="1">
                  <c:v>-30.452771519187039</c:v>
                </c:pt>
                <c:pt idx="2">
                  <c:v>-30.002202484336692</c:v>
                </c:pt>
                <c:pt idx="3">
                  <c:v>-29.540993497816345</c:v>
                </c:pt>
                <c:pt idx="4">
                  <c:v>-29.069400345107127</c:v>
                </c:pt>
                <c:pt idx="5">
                  <c:v>-28.58767685953228</c:v>
                </c:pt>
                <c:pt idx="6">
                  <c:v>-28.096074587750607</c:v>
                </c:pt>
                <c:pt idx="7">
                  <c:v>-27.594842486914047</c:v>
                </c:pt>
                <c:pt idx="8">
                  <c:v>-27.084226652484247</c:v>
                </c:pt>
                <c:pt idx="9">
                  <c:v>-26.564470075573482</c:v>
                </c:pt>
                <c:pt idx="10">
                  <c:v>-26.035812428570011</c:v>
                </c:pt>
                <c:pt idx="11">
                  <c:v>-25.498489877728744</c:v>
                </c:pt>
                <c:pt idx="12">
                  <c:v>-24.95273492135081</c:v>
                </c:pt>
                <c:pt idx="13">
                  <c:v>-24.398776252138916</c:v>
                </c:pt>
                <c:pt idx="14">
                  <c:v>-23.836838642295533</c:v>
                </c:pt>
                <c:pt idx="15">
                  <c:v>-23.267142849929328</c:v>
                </c:pt>
                <c:pt idx="16">
                  <c:v>-22.689905545344772</c:v>
                </c:pt>
                <c:pt idx="17">
                  <c:v>-22.105339255812964</c:v>
                </c:pt>
                <c:pt idx="18">
                  <c:v>-21.513652327454764</c:v>
                </c:pt>
                <c:pt idx="19">
                  <c:v>-20.915048902906662</c:v>
                </c:pt>
                <c:pt idx="20">
                  <c:v>-20.30972891348938</c:v>
                </c:pt>
                <c:pt idx="21">
                  <c:v>-19.697888084649875</c:v>
                </c:pt>
                <c:pt idx="22">
                  <c:v>-19.079717953505593</c:v>
                </c:pt>
                <c:pt idx="23">
                  <c:v>-18.455405897378313</c:v>
                </c:pt>
                <c:pt idx="24">
                  <c:v>-17.82513517226694</c:v>
                </c:pt>
                <c:pt idx="25">
                  <c:v>-17.189084960270492</c:v>
                </c:pt>
                <c:pt idx="26">
                  <c:v>-16.547430425034705</c:v>
                </c:pt>
                <c:pt idx="27">
                  <c:v>-15.90034277435862</c:v>
                </c:pt>
                <c:pt idx="28">
                  <c:v>-15.247989329157519</c:v>
                </c:pt>
                <c:pt idx="29">
                  <c:v>-14.590533598038959</c:v>
                </c:pt>
                <c:pt idx="30">
                  <c:v>-13.92813535680645</c:v>
                </c:pt>
                <c:pt idx="31">
                  <c:v>-13.260950732261179</c:v>
                </c:pt>
                <c:pt idx="32">
                  <c:v>-12.589132289726095</c:v>
                </c:pt>
                <c:pt idx="33">
                  <c:v>-11.912829123767835</c:v>
                </c:pt>
                <c:pt idx="34">
                  <c:v>-11.232186951641495</c:v>
                </c:pt>
                <c:pt idx="35">
                  <c:v>-10.547348209028954</c:v>
                </c:pt>
                <c:pt idx="36">
                  <c:v>-9.8584521476862932</c:v>
                </c:pt>
                <c:pt idx="37">
                  <c:v>-9.1656349346565662</c:v>
                </c:pt>
                <c:pt idx="38">
                  <c:v>-8.4690297527441203</c:v>
                </c:pt>
                <c:pt idx="39">
                  <c:v>-7.768766901982417</c:v>
                </c:pt>
                <c:pt idx="40">
                  <c:v>-7.0649739018626008</c:v>
                </c:pt>
                <c:pt idx="41">
                  <c:v>-6.3577755941218044</c:v>
                </c:pt>
                <c:pt idx="42">
                  <c:v>-5.64729424592025</c:v>
                </c:pt>
                <c:pt idx="43">
                  <c:v>-4.9336496532648511</c:v>
                </c:pt>
                <c:pt idx="44">
                  <c:v>-4.2169592445628439</c:v>
                </c:pt>
                <c:pt idx="45">
                  <c:v>-3.4973381842137456</c:v>
                </c:pt>
                <c:pt idx="46">
                  <c:v>-2.7748994761710435</c:v>
                </c:pt>
                <c:pt idx="47">
                  <c:v>-2.0497540674261927</c:v>
                </c:pt>
                <c:pt idx="48">
                  <c:v>-1.3220109513879379</c:v>
                </c:pt>
                <c:pt idx="49">
                  <c:v>-0.59177727114867196</c:v>
                </c:pt>
                <c:pt idx="50">
                  <c:v>0.14084157735281622</c:v>
                </c:pt>
                <c:pt idx="51">
                  <c:v>0.8757418422456027</c:v>
                </c:pt>
                <c:pt idx="52">
                  <c:v>1.6128213126762461</c:v>
                </c:pt>
                <c:pt idx="53">
                  <c:v>2.351979215736236</c:v>
                </c:pt>
                <c:pt idx="54">
                  <c:v>3.0931161132957499</c:v>
                </c:pt>
                <c:pt idx="55">
                  <c:v>3.8361337986585511</c:v>
                </c:pt>
                <c:pt idx="56">
                  <c:v>4.5809351929388811</c:v>
                </c:pt>
                <c:pt idx="57">
                  <c:v>5.3274242410489165</c:v>
                </c:pt>
                <c:pt idx="58">
                  <c:v>6.0755058071720214</c:v>
                </c:pt>
                <c:pt idx="59">
                  <c:v>6.8250855695852266</c:v>
                </c:pt>
                <c:pt idx="60">
                  <c:v>7.5760699146809571</c:v>
                </c:pt>
                <c:pt idx="61">
                  <c:v>8.3283658300265415</c:v>
                </c:pt>
                <c:pt idx="62">
                  <c:v>9.0818807962871801</c:v>
                </c:pt>
                <c:pt idx="63">
                  <c:v>9.8365226778249024</c:v>
                </c:pt>
                <c:pt idx="64">
                  <c:v>10.592199611774291</c:v>
                </c:pt>
                <c:pt idx="65">
                  <c:v>11.34881989538134</c:v>
                </c:pt>
                <c:pt idx="66">
                  <c:v>12.106291871378801</c:v>
                </c:pt>
                <c:pt idx="67">
                  <c:v>12.864523811157568</c:v>
                </c:pt>
                <c:pt idx="68">
                  <c:v>13.623423795478274</c:v>
                </c:pt>
                <c:pt idx="69">
                  <c:v>14.38289959245283</c:v>
                </c:pt>
                <c:pt idx="70">
                  <c:v>15.142858532509067</c:v>
                </c:pt>
                <c:pt idx="71">
                  <c:v>15.903207380035639</c:v>
                </c:pt>
                <c:pt idx="72">
                  <c:v>16.663852201386263</c:v>
                </c:pt>
                <c:pt idx="73">
                  <c:v>17.424698228904589</c:v>
                </c:pt>
                <c:pt idx="74">
                  <c:v>18.185649720611266</c:v>
                </c:pt>
                <c:pt idx="75">
                  <c:v>18.946609815174924</c:v>
                </c:pt>
                <c:pt idx="76">
                  <c:v>19.707480381767411</c:v>
                </c:pt>
                <c:pt idx="77">
                  <c:v>20.468161864381088</c:v>
                </c:pt>
                <c:pt idx="78">
                  <c:v>21.228553120163355</c:v>
                </c:pt>
                <c:pt idx="79">
                  <c:v>21.988551251298119</c:v>
                </c:pt>
                <c:pt idx="80">
                  <c:v>22.748051429939323</c:v>
                </c:pt>
                <c:pt idx="81">
                  <c:v>23.506946715674744</c:v>
                </c:pt>
                <c:pt idx="82">
                  <c:v>24.26512786497058</c:v>
                </c:pt>
                <c:pt idx="83">
                  <c:v>25.022483132019289</c:v>
                </c:pt>
                <c:pt idx="84">
                  <c:v>25.778898060383725</c:v>
                </c:pt>
                <c:pt idx="85">
                  <c:v>26.534255264800805</c:v>
                </c:pt>
                <c:pt idx="86">
                  <c:v>27.288434202477802</c:v>
                </c:pt>
                <c:pt idx="87">
                  <c:v>28.041310933184072</c:v>
                </c:pt>
                <c:pt idx="88">
                  <c:v>28.792757867410977</c:v>
                </c:pt>
                <c:pt idx="89">
                  <c:v>29.542643501843095</c:v>
                </c:pt>
                <c:pt idx="90">
                  <c:v>30.290832141356375</c:v>
                </c:pt>
                <c:pt idx="91">
                  <c:v>31.037183606732114</c:v>
                </c:pt>
                <c:pt idx="92">
                  <c:v>31.78155292725269</c:v>
                </c:pt>
                <c:pt idx="93">
                  <c:v>32.523790017325119</c:v>
                </c:pt>
                <c:pt idx="94">
                  <c:v>33.263739336264386</c:v>
                </c:pt>
                <c:pt idx="95">
                  <c:v>34.001239530360273</c:v>
                </c:pt>
                <c:pt idx="96">
                  <c:v>34.736123056351282</c:v>
                </c:pt>
                <c:pt idx="97">
                  <c:v>35.46821578544052</c:v>
                </c:pt>
                <c:pt idx="98">
                  <c:v>36.197336587010795</c:v>
                </c:pt>
                <c:pt idx="99">
                  <c:v>36.923296891235687</c:v>
                </c:pt>
                <c:pt idx="100">
                  <c:v>37.645900229840862</c:v>
                </c:pt>
                <c:pt idx="101">
                  <c:v>38.364941754350646</c:v>
                </c:pt>
                <c:pt idx="102">
                  <c:v>39.080207731263037</c:v>
                </c:pt>
                <c:pt idx="103">
                  <c:v>39.791475013737276</c:v>
                </c:pt>
                <c:pt idx="104">
                  <c:v>40.498510489557454</c:v>
                </c:pt>
                <c:pt idx="105">
                  <c:v>41.20107050536074</c:v>
                </c:pt>
                <c:pt idx="106">
                  <c:v>41.898900267397423</c:v>
                </c:pt>
                <c:pt idx="107">
                  <c:v>42.591733219430509</c:v>
                </c:pt>
                <c:pt idx="108">
                  <c:v>43.279290398794878</c:v>
                </c:pt>
                <c:pt idx="109">
                  <c:v>43.961279772131732</c:v>
                </c:pt>
                <c:pt idx="110">
                  <c:v>44.637395552903655</c:v>
                </c:pt>
                <c:pt idx="111">
                  <c:v>45.307317503492946</c:v>
                </c:pt>
                <c:pt idx="112">
                  <c:v>45.970710225504099</c:v>
                </c:pt>
                <c:pt idx="113">
                  <c:v>46.62722244284425</c:v>
                </c:pt>
                <c:pt idx="114">
                  <c:v>47.276486283257753</c:v>
                </c:pt>
                <c:pt idx="115">
                  <c:v>47.918116565255829</c:v>
                </c:pt>
                <c:pt idx="116">
                  <c:v>48.551710098822554</c:v>
                </c:pt>
                <c:pt idx="117">
                  <c:v>49.176845009904028</c:v>
                </c:pt>
                <c:pt idx="118">
                  <c:v>49.793080100505584</c:v>
                </c:pt>
                <c:pt idx="119">
                  <c:v>50.399954258233464</c:v>
                </c:pt>
                <c:pt idx="120">
                  <c:v>50.996985931317411</c:v>
                </c:pt>
                <c:pt idx="121">
                  <c:v>51.583672687522416</c:v>
                </c:pt>
                <c:pt idx="122">
                  <c:v>52.15949087787542</c:v>
                </c:pt>
                <c:pt idx="123">
                  <c:v>52.723895428750374</c:v>
                </c:pt>
                <c:pt idx="124">
                  <c:v>53.276319788511309</c:v>
                </c:pt>
                <c:pt idx="125">
                  <c:v>53.816176057520728</c:v>
                </c:pt>
                <c:pt idx="126">
                  <c:v>54.342855332767371</c:v>
                </c:pt>
                <c:pt idx="127">
                  <c:v>54.855728300512396</c:v>
                </c:pt>
                <c:pt idx="128">
                  <c:v>55.354146112018157</c:v>
                </c:pt>
                <c:pt idx="129">
                  <c:v>55.837441578408715</c:v>
                </c:pt>
                <c:pt idx="130">
                  <c:v>56.304930720772063</c:v>
                </c:pt>
                <c:pt idx="131">
                  <c:v>56.755914710494601</c:v>
                </c:pt>
                <c:pt idx="132">
                  <c:v>57.189682232236578</c:v>
                </c:pt>
                <c:pt idx="133">
                  <c:v>57.605512297635528</c:v>
                </c:pt>
                <c:pt idx="134">
                  <c:v>58.002677531501114</c:v>
                </c:pt>
                <c:pt idx="135">
                  <c:v>58.380447943724477</c:v>
                </c:pt>
                <c:pt idx="136">
                  <c:v>58.738095189227806</c:v>
                </c:pt>
                <c:pt idx="137">
                  <c:v>59.074897304998032</c:v>
                </c:pt>
                <c:pt idx="138">
                  <c:v>59.390143897703709</c:v>
                </c:pt>
                <c:pt idx="139">
                  <c:v>59.683141737891177</c:v>
                </c:pt>
                <c:pt idx="140">
                  <c:v>59.95322069780778</c:v>
                </c:pt>
                <c:pt idx="141">
                  <c:v>60.199739950246197</c:v>
                </c:pt>
                <c:pt idx="142">
                  <c:v>60.422094326395722</c:v>
                </c:pt>
                <c:pt idx="143">
                  <c:v>60.61972071266527</c:v>
                </c:pt>
                <c:pt idx="144">
                  <c:v>60.792104351070144</c:v>
                </c:pt>
                <c:pt idx="145">
                  <c:v>60.938784896351507</c:v>
                </c:pt>
                <c:pt idx="146">
                  <c:v>61.059362076748585</c:v>
                </c:pt>
                <c:pt idx="147">
                  <c:v>61.153500805292005</c:v>
                </c:pt>
                <c:pt idx="148">
                  <c:v>61.220935595326267</c:v>
                </c:pt>
                <c:pt idx="149">
                  <c:v>61.261474147957607</c:v>
                </c:pt>
                <c:pt idx="150">
                  <c:v>61.274999986470881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F8-461E-92AB-F8EE4836A2EC}"/>
            </c:ext>
          </c:extLst>
        </c:ser>
        <c:ser>
          <c:idx val="31"/>
          <c:order val="31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TraySol!$K$40:$K$190</c:f>
              <c:numCache>
                <c:formatCode>0.00</c:formatCode>
                <c:ptCount val="151"/>
                <c:pt idx="0">
                  <c:v>-138.33425314424704</c:v>
                </c:pt>
                <c:pt idx="1">
                  <c:v>-137.19620421231971</c:v>
                </c:pt>
                <c:pt idx="2">
                  <c:v>-136.07569290623474</c:v>
                </c:pt>
                <c:pt idx="3">
                  <c:v>-134.97248746241186</c:v>
                </c:pt>
                <c:pt idx="4">
                  <c:v>-133.88633264657724</c:v>
                </c:pt>
                <c:pt idx="5">
                  <c:v>-132.81695247915621</c:v>
                </c:pt>
                <c:pt idx="6">
                  <c:v>-131.76405280513791</c:v>
                </c:pt>
                <c:pt idx="7">
                  <c:v>-130.72732370373356</c:v>
                </c:pt>
                <c:pt idx="8">
                  <c:v>-129.7064417358028</c:v>
                </c:pt>
                <c:pt idx="9">
                  <c:v>-128.70107202927656</c:v>
                </c:pt>
                <c:pt idx="10">
                  <c:v>-127.71087020469358</c:v>
                </c:pt>
                <c:pt idx="11">
                  <c:v>-126.73548414451828</c:v>
                </c:pt>
                <c:pt idx="12">
                  <c:v>-125.7745556111466</c:v>
                </c:pt>
                <c:pt idx="13">
                  <c:v>-124.82772171947268</c:v>
                </c:pt>
                <c:pt idx="14">
                  <c:v>-123.8946162706083</c:v>
                </c:pt>
                <c:pt idx="15">
                  <c:v>-122.97487095385655</c:v>
                </c:pt>
                <c:pt idx="16">
                  <c:v>-122.06811642436575</c:v>
                </c:pt>
                <c:pt idx="17">
                  <c:v>-121.17398326405929</c:v>
                </c:pt>
                <c:pt idx="18">
                  <c:v>-120.29210283347985</c:v>
                </c:pt>
                <c:pt idx="19">
                  <c:v>-119.42210802211844</c:v>
                </c:pt>
                <c:pt idx="20">
                  <c:v>-118.56363390464976</c:v>
                </c:pt>
                <c:pt idx="21">
                  <c:v>-117.71631831027369</c:v>
                </c:pt>
                <c:pt idx="22">
                  <c:v>-116.87980231209406</c:v>
                </c:pt>
                <c:pt idx="23">
                  <c:v>-116.05373064315508</c:v>
                </c:pt>
                <c:pt idx="24">
                  <c:v>-115.23775204542038</c:v>
                </c:pt>
                <c:pt idx="25">
                  <c:v>-114.43151955762681</c:v>
                </c:pt>
                <c:pt idx="26">
                  <c:v>-113.63469074758275</c:v>
                </c:pt>
                <c:pt idx="27">
                  <c:v>-112.84692789411805</c:v>
                </c:pt>
                <c:pt idx="28">
                  <c:v>-112.06789812353034</c:v>
                </c:pt>
                <c:pt idx="29">
                  <c:v>-111.2972735050207</c:v>
                </c:pt>
                <c:pt idx="30">
                  <c:v>-110.5347311092675</c:v>
                </c:pt>
                <c:pt idx="31">
                  <c:v>-109.77995303395922</c:v>
                </c:pt>
                <c:pt idx="32">
                  <c:v>-109.03262639979074</c:v>
                </c:pt>
                <c:pt idx="33">
                  <c:v>-108.29244332013069</c:v>
                </c:pt>
                <c:pt idx="34">
                  <c:v>-107.55910084728458</c:v>
                </c:pt>
                <c:pt idx="35">
                  <c:v>-106.83230089801437</c:v>
                </c:pt>
                <c:pt idx="36">
                  <c:v>-106.11175016072789</c:v>
                </c:pt>
                <c:pt idx="37">
                  <c:v>-105.397159986521</c:v>
                </c:pt>
                <c:pt idx="38">
                  <c:v>-104.68824626604145</c:v>
                </c:pt>
                <c:pt idx="39">
                  <c:v>-103.98472929394615</c:v>
                </c:pt>
                <c:pt idx="40">
                  <c:v>-103.28633362254061</c:v>
                </c:pt>
                <c:pt idx="41">
                  <c:v>-102.59278790602195</c:v>
                </c:pt>
                <c:pt idx="42">
                  <c:v>-101.90382473659277</c:v>
                </c:pt>
                <c:pt idx="43">
                  <c:v>-101.21918047357285</c:v>
                </c:pt>
                <c:pt idx="44">
                  <c:v>-100.53859506650633</c:v>
                </c:pt>
                <c:pt idx="45">
                  <c:v>-99.861811873146223</c:v>
                </c:pt>
                <c:pt idx="46">
                  <c:v>-99.188577473090547</c:v>
                </c:pt>
                <c:pt idx="47">
                  <c:v>-98.518641477749568</c:v>
                </c:pt>
                <c:pt idx="48">
                  <c:v>-97.851756337235074</c:v>
                </c:pt>
                <c:pt idx="49">
                  <c:v>-97.187677144685907</c:v>
                </c:pt>
                <c:pt idx="50">
                  <c:v>-96.526161438472258</c:v>
                </c:pt>
                <c:pt idx="51">
                  <c:v>-95.866969002659062</c:v>
                </c:pt>
                <c:pt idx="52">
                  <c:v>-95.209861666052589</c:v>
                </c:pt>
                <c:pt idx="53">
                  <c:v>-94.55460310010433</c:v>
                </c:pt>
                <c:pt idx="54">
                  <c:v>-93.900958615902852</c:v>
                </c:pt>
                <c:pt idx="55">
                  <c:v>-93.248694960445661</c:v>
                </c:pt>
                <c:pt idx="56">
                  <c:v>-92.597580112350315</c:v>
                </c:pt>
                <c:pt idx="57">
                  <c:v>-91.947383077135214</c:v>
                </c:pt>
                <c:pt idx="58">
                  <c:v>-91.29787368217724</c:v>
                </c:pt>
                <c:pt idx="59">
                  <c:v>-90.648822371433553</c:v>
                </c:pt>
                <c:pt idx="60">
                  <c:v>-90</c:v>
                </c:pt>
                <c:pt idx="61">
                  <c:v>-89.351177628566433</c:v>
                </c:pt>
                <c:pt idx="62">
                  <c:v>-88.70212631782276</c:v>
                </c:pt>
                <c:pt idx="63">
                  <c:v>-88.052616922864786</c:v>
                </c:pt>
                <c:pt idx="64">
                  <c:v>-87.402419887649685</c:v>
                </c:pt>
                <c:pt idx="65">
                  <c:v>-86.751305039554367</c:v>
                </c:pt>
                <c:pt idx="66">
                  <c:v>-86.099041384097163</c:v>
                </c:pt>
                <c:pt idx="67">
                  <c:v>-85.44539689989567</c:v>
                </c:pt>
                <c:pt idx="68">
                  <c:v>-84.790138333947411</c:v>
                </c:pt>
                <c:pt idx="69">
                  <c:v>-84.133030997340924</c:v>
                </c:pt>
                <c:pt idx="70">
                  <c:v>-83.473838561527728</c:v>
                </c:pt>
                <c:pt idx="71">
                  <c:v>-82.812322855314093</c:v>
                </c:pt>
                <c:pt idx="72">
                  <c:v>-82.148243662764926</c:v>
                </c:pt>
                <c:pt idx="73">
                  <c:v>-81.481358522250432</c:v>
                </c:pt>
                <c:pt idx="74">
                  <c:v>-80.811422526909467</c:v>
                </c:pt>
                <c:pt idx="75">
                  <c:v>-80.138188126853791</c:v>
                </c:pt>
                <c:pt idx="76">
                  <c:v>-79.461404933493668</c:v>
                </c:pt>
                <c:pt idx="77">
                  <c:v>-78.780819526427152</c:v>
                </c:pt>
                <c:pt idx="78">
                  <c:v>-78.096175263407233</c:v>
                </c:pt>
                <c:pt idx="79">
                  <c:v>-77.407212093978046</c:v>
                </c:pt>
                <c:pt idx="80">
                  <c:v>-76.71366637745939</c:v>
                </c:pt>
                <c:pt idx="81">
                  <c:v>-76.01527070605384</c:v>
                </c:pt>
                <c:pt idx="82">
                  <c:v>-75.311753733958568</c:v>
                </c:pt>
                <c:pt idx="83">
                  <c:v>-74.602840013478996</c:v>
                </c:pt>
                <c:pt idx="84">
                  <c:v>-73.888249839272106</c:v>
                </c:pt>
                <c:pt idx="85">
                  <c:v>-73.167699101985633</c:v>
                </c:pt>
                <c:pt idx="86">
                  <c:v>-72.440899152715417</c:v>
                </c:pt>
                <c:pt idx="87">
                  <c:v>-71.707556679869313</c:v>
                </c:pt>
                <c:pt idx="88">
                  <c:v>-70.967373600209257</c:v>
                </c:pt>
                <c:pt idx="89">
                  <c:v>-70.220046966040769</c:v>
                </c:pt>
                <c:pt idx="90">
                  <c:v>-69.465268890732489</c:v>
                </c:pt>
                <c:pt idx="91">
                  <c:v>-68.702726494979316</c:v>
                </c:pt>
                <c:pt idx="92">
                  <c:v>-67.932101876469645</c:v>
                </c:pt>
                <c:pt idx="93">
                  <c:v>-67.153072105881947</c:v>
                </c:pt>
                <c:pt idx="94">
                  <c:v>-66.365309252417248</c:v>
                </c:pt>
                <c:pt idx="95">
                  <c:v>-65.568480442373186</c:v>
                </c:pt>
                <c:pt idx="96">
                  <c:v>-64.762247954579621</c:v>
                </c:pt>
                <c:pt idx="97">
                  <c:v>-63.946269356844923</c:v>
                </c:pt>
                <c:pt idx="98">
                  <c:v>-63.120197687905922</c:v>
                </c:pt>
                <c:pt idx="99">
                  <c:v>-62.283681689726301</c:v>
                </c:pt>
                <c:pt idx="100">
                  <c:v>-61.436366095350223</c:v>
                </c:pt>
                <c:pt idx="101">
                  <c:v>-60.577891977881563</c:v>
                </c:pt>
                <c:pt idx="102">
                  <c:v>-59.707897166520169</c:v>
                </c:pt>
                <c:pt idx="103">
                  <c:v>-58.826016735940712</c:v>
                </c:pt>
                <c:pt idx="104">
                  <c:v>-57.931883575634238</c:v>
                </c:pt>
                <c:pt idx="105">
                  <c:v>-57.025129046143419</c:v>
                </c:pt>
                <c:pt idx="106">
                  <c:v>-56.105383729391718</c:v>
                </c:pt>
                <c:pt idx="107">
                  <c:v>-55.172278280527308</c:v>
                </c:pt>
                <c:pt idx="108">
                  <c:v>-54.225444388853411</c:v>
                </c:pt>
                <c:pt idx="109">
                  <c:v>-53.264515855481719</c:v>
                </c:pt>
                <c:pt idx="110">
                  <c:v>-52.289129795306422</c:v>
                </c:pt>
                <c:pt idx="111">
                  <c:v>-51.298927970723433</c:v>
                </c:pt>
                <c:pt idx="112">
                  <c:v>-50.293558264197195</c:v>
                </c:pt>
                <c:pt idx="113">
                  <c:v>-49.272676296266461</c:v>
                </c:pt>
                <c:pt idx="114">
                  <c:v>-48.235947194862078</c:v>
                </c:pt>
                <c:pt idx="115">
                  <c:v>-47.183047520843807</c:v>
                </c:pt>
                <c:pt idx="116">
                  <c:v>-46.113667353422798</c:v>
                </c:pt>
                <c:pt idx="117">
                  <c:v>-45.027512537588109</c:v>
                </c:pt>
                <c:pt idx="118">
                  <c:v>-43.92430709376525</c:v>
                </c:pt>
                <c:pt idx="119">
                  <c:v>-42.803795787680201</c:v>
                </c:pt>
                <c:pt idx="120">
                  <c:v>-41.665746855752879</c:v>
                </c:pt>
                <c:pt idx="121">
                  <c:v>-40.509954878287154</c:v>
                </c:pt>
                <c:pt idx="122">
                  <c:v>-39.336243789250901</c:v>
                </c:pt>
                <c:pt idx="123">
                  <c:v>-38.144470007550417</c:v>
                </c:pt>
                <c:pt idx="124">
                  <c:v>-36.934525670421507</c:v>
                </c:pt>
                <c:pt idx="125">
                  <c:v>-35.706341944918158</c:v>
                </c:pt>
                <c:pt idx="126">
                  <c:v>-34.459892388536041</c:v>
                </c:pt>
                <c:pt idx="127">
                  <c:v>-33.195196324846698</c:v>
                </c:pt>
                <c:pt idx="128">
                  <c:v>-31.912322194741147</c:v>
                </c:pt>
                <c:pt idx="129">
                  <c:v>-30.61139083862939</c:v>
                </c:pt>
                <c:pt idx="130">
                  <c:v>-29.292578659872721</c:v>
                </c:pt>
                <c:pt idx="131">
                  <c:v>-27.95612061503272</c:v>
                </c:pt>
                <c:pt idx="132">
                  <c:v>-26.602312972414374</c:v>
                </c:pt>
                <c:pt idx="133">
                  <c:v>-25.231515777097272</c:v>
                </c:pt>
                <c:pt idx="134">
                  <c:v>-23.844154958431638</c:v>
                </c:pt>
                <c:pt idx="135">
                  <c:v>-22.440724015068746</c:v>
                </c:pt>
                <c:pt idx="136">
                  <c:v>-21.021785213241433</c:v>
                </c:pt>
                <c:pt idx="137">
                  <c:v>-19.587970236412133</c:v>
                </c:pt>
                <c:pt idx="138">
                  <c:v>-18.139980228747671</c:v>
                </c:pt>
                <c:pt idx="139">
                  <c:v>-16.678585181266207</c:v>
                </c:pt>
                <c:pt idx="140">
                  <c:v>-15.20462261798572</c:v>
                </c:pt>
                <c:pt idx="141">
                  <c:v>-13.718995549944374</c:v>
                </c:pt>
                <c:pt idx="142">
                  <c:v>-12.222669677417878</c:v>
                </c:pt>
                <c:pt idx="143">
                  <c:v>-10.716669834794835</c:v>
                </c:pt>
                <c:pt idx="144">
                  <c:v>-9.2020756880470653</c:v>
                </c:pt>
                <c:pt idx="145">
                  <c:v>-7.6800167111045026</c:v>
                </c:pt>
                <c:pt idx="146">
                  <c:v>-6.1516664841947666</c:v>
                </c:pt>
                <c:pt idx="147">
                  <c:v>-4.6182363737591707</c:v>
                </c:pt>
                <c:pt idx="148">
                  <c:v>-3.0809686692833047</c:v>
                </c:pt>
                <c:pt idx="149">
                  <c:v>-1.5411292666668182</c:v>
                </c:pt>
                <c:pt idx="150">
                  <c:v>-1.5413447353594351E-3</c:v>
                </c:pt>
              </c:numCache>
            </c:numRef>
          </c:xVal>
          <c:yVal>
            <c:numRef>
              <c:f>TraySol!$J$40:$J$190</c:f>
              <c:numCache>
                <c:formatCode>0.00</c:formatCode>
                <c:ptCount val="151"/>
                <c:pt idx="0">
                  <c:v>-41.225285854611769</c:v>
                </c:pt>
                <c:pt idx="1">
                  <c:v>-40.713776936713174</c:v>
                </c:pt>
                <c:pt idx="2">
                  <c:v>-40.191263597304754</c:v>
                </c:pt>
                <c:pt idx="3">
                  <c:v>-39.658113894012587</c:v>
                </c:pt>
                <c:pt idx="4">
                  <c:v>-39.114688282534502</c:v>
                </c:pt>
                <c:pt idx="5">
                  <c:v>-38.561339297868329</c:v>
                </c:pt>
                <c:pt idx="6">
                  <c:v>-37.998411304152654</c:v>
                </c:pt>
                <c:pt idx="7">
                  <c:v>-37.426240307313009</c:v>
                </c:pt>
                <c:pt idx="8">
                  <c:v>-36.845153824822546</c:v>
                </c:pt>
                <c:pt idx="9">
                  <c:v>-36.25547080706319</c:v>
                </c:pt>
                <c:pt idx="10">
                  <c:v>-35.657501604998814</c:v>
                </c:pt>
                <c:pt idx="11">
                  <c:v>-35.051547979135734</c:v>
                </c:pt>
                <c:pt idx="12">
                  <c:v>-34.437903145032863</c:v>
                </c:pt>
                <c:pt idx="13">
                  <c:v>-33.816851850930234</c:v>
                </c:pt>
                <c:pt idx="14">
                  <c:v>-33.188670483375901</c:v>
                </c:pt>
                <c:pt idx="15">
                  <c:v>-32.55362719704938</c:v>
                </c:pt>
                <c:pt idx="16">
                  <c:v>-31.911982065289664</c:v>
                </c:pt>
                <c:pt idx="17">
                  <c:v>-31.263987248142172</c:v>
                </c:pt>
                <c:pt idx="18">
                  <c:v>-30.609887175033165</c:v>
                </c:pt>
                <c:pt idx="19">
                  <c:v>-29.949918739460188</c:v>
                </c:pt>
                <c:pt idx="20">
                  <c:v>-29.284311503354871</c:v>
                </c:pt>
                <c:pt idx="21">
                  <c:v>-28.613287909023086</c:v>
                </c:pt>
                <c:pt idx="22">
                  <c:v>-27.937063496802367</c:v>
                </c:pt>
                <c:pt idx="23">
                  <c:v>-27.255847126792247</c:v>
                </c:pt>
                <c:pt idx="24">
                  <c:v>-26.569841203213969</c:v>
                </c:pt>
                <c:pt idx="25">
                  <c:v>-25.879241900139206</c:v>
                </c:pt>
                <c:pt idx="26">
                  <c:v>-25.184239387495126</c:v>
                </c:pt>
                <c:pt idx="27">
                  <c:v>-24.485018056406304</c:v>
                </c:pt>
                <c:pt idx="28">
                  <c:v>-23.781756743071412</c:v>
                </c:pt>
                <c:pt idx="29">
                  <c:v>-23.074628950498351</c:v>
                </c:pt>
                <c:pt idx="30">
                  <c:v>-22.363803067532629</c:v>
                </c:pt>
                <c:pt idx="31">
                  <c:v>-21.649442584715388</c:v>
                </c:pt>
                <c:pt idx="32">
                  <c:v>-20.931706306595743</c:v>
                </c:pt>
                <c:pt idx="33">
                  <c:v>-20.210748560203385</c:v>
                </c:pt>
                <c:pt idx="34">
                  <c:v>-19.486719399456817</c:v>
                </c:pt>
                <c:pt idx="35">
                  <c:v>-18.759764805345668</c:v>
                </c:pt>
                <c:pt idx="36">
                  <c:v>-18.030026881780515</c:v>
                </c:pt>
                <c:pt idx="37">
                  <c:v>-17.297644047051435</c:v>
                </c:pt>
                <c:pt idx="38">
                  <c:v>-16.562751220879179</c:v>
                </c:pt>
                <c:pt idx="39">
                  <c:v>-15.825480007079051</c:v>
                </c:pt>
                <c:pt idx="40">
                  <c:v>-15.085958871889858</c:v>
                </c:pt>
                <c:pt idx="41">
                  <c:v>-14.344313318047384</c:v>
                </c:pt>
                <c:pt idx="42">
                  <c:v>-13.600666054705769</c:v>
                </c:pt>
                <c:pt idx="43">
                  <c:v>-12.855137163330497</c:v>
                </c:pt>
                <c:pt idx="44">
                  <c:v>-12.107844259703327</c:v>
                </c:pt>
                <c:pt idx="45">
                  <c:v>-11.358902652195312</c:v>
                </c:pt>
                <c:pt idx="46">
                  <c:v>-10.608425496474908</c:v>
                </c:pt>
                <c:pt idx="47">
                  <c:v>-9.8565239468300518</c:v>
                </c:pt>
                <c:pt idx="48">
                  <c:v>-9.1033073042901833</c:v>
                </c:pt>
                <c:pt idx="49">
                  <c:v>-8.3488831617426484</c:v>
                </c:pt>
                <c:pt idx="50">
                  <c:v>-7.5933575462427427</c:v>
                </c:pt>
                <c:pt idx="51">
                  <c:v>-6.83683505872186</c:v>
                </c:pt>
                <c:pt idx="52">
                  <c:v>-6.0794190113021926</c:v>
                </c:pt>
                <c:pt idx="53">
                  <c:v>-5.3212115624287577</c:v>
                </c:pt>
                <c:pt idx="54">
                  <c:v>-4.5623138500328935</c:v>
                </c:pt>
                <c:pt idx="55">
                  <c:v>-3.8028261229422071</c:v>
                </c:pt>
                <c:pt idx="56">
                  <c:v>-3.0428478707544002</c:v>
                </c:pt>
                <c:pt idx="57">
                  <c:v>-2.2824779523925116</c:v>
                </c:pt>
                <c:pt idx="58">
                  <c:v>-1.5218147235605954</c:v>
                </c:pt>
                <c:pt idx="59">
                  <c:v>-0.76095616331913618</c:v>
                </c:pt>
                <c:pt idx="60">
                  <c:v>0</c:v>
                </c:pt>
                <c:pt idx="61">
                  <c:v>0.76095616331915039</c:v>
                </c:pt>
                <c:pt idx="62">
                  <c:v>1.5218147235605954</c:v>
                </c:pt>
                <c:pt idx="63">
                  <c:v>2.2824779523925116</c:v>
                </c:pt>
                <c:pt idx="64">
                  <c:v>3.0428478707544002</c:v>
                </c:pt>
                <c:pt idx="65">
                  <c:v>3.8028261229421929</c:v>
                </c:pt>
                <c:pt idx="66">
                  <c:v>4.5623138500328793</c:v>
                </c:pt>
                <c:pt idx="67">
                  <c:v>5.3212115624287577</c:v>
                </c:pt>
                <c:pt idx="68">
                  <c:v>6.0794190113021926</c:v>
                </c:pt>
                <c:pt idx="69">
                  <c:v>6.8368350587218742</c:v>
                </c:pt>
                <c:pt idx="70">
                  <c:v>7.5933575462427569</c:v>
                </c:pt>
                <c:pt idx="71">
                  <c:v>8.3488831617426627</c:v>
                </c:pt>
                <c:pt idx="72">
                  <c:v>9.1033073042901833</c:v>
                </c:pt>
                <c:pt idx="73">
                  <c:v>9.8565239468300518</c:v>
                </c:pt>
                <c:pt idx="74">
                  <c:v>10.608425496474894</c:v>
                </c:pt>
                <c:pt idx="75">
                  <c:v>11.358902652195297</c:v>
                </c:pt>
                <c:pt idx="76">
                  <c:v>12.107844259703342</c:v>
                </c:pt>
                <c:pt idx="77">
                  <c:v>12.855137163330497</c:v>
                </c:pt>
                <c:pt idx="78">
                  <c:v>13.600666054705769</c:v>
                </c:pt>
                <c:pt idx="79">
                  <c:v>14.344313318047384</c:v>
                </c:pt>
                <c:pt idx="80">
                  <c:v>15.085958871889858</c:v>
                </c:pt>
                <c:pt idx="81">
                  <c:v>15.825480007079065</c:v>
                </c:pt>
                <c:pt idx="82">
                  <c:v>16.562751220879164</c:v>
                </c:pt>
                <c:pt idx="83">
                  <c:v>17.297644047051435</c:v>
                </c:pt>
                <c:pt idx="84">
                  <c:v>18.030026881780515</c:v>
                </c:pt>
                <c:pt idx="85">
                  <c:v>18.759764805345668</c:v>
                </c:pt>
                <c:pt idx="86">
                  <c:v>19.486719399456817</c:v>
                </c:pt>
                <c:pt idx="87">
                  <c:v>20.210748560203385</c:v>
                </c:pt>
                <c:pt idx="88">
                  <c:v>20.931706306595743</c:v>
                </c:pt>
                <c:pt idx="89">
                  <c:v>21.649442584715388</c:v>
                </c:pt>
                <c:pt idx="90">
                  <c:v>22.363803067532643</c:v>
                </c:pt>
                <c:pt idx="91">
                  <c:v>23.074628950498337</c:v>
                </c:pt>
                <c:pt idx="92">
                  <c:v>23.781756743071426</c:v>
                </c:pt>
                <c:pt idx="93">
                  <c:v>24.485018056406304</c:v>
                </c:pt>
                <c:pt idx="94">
                  <c:v>25.184239387495126</c:v>
                </c:pt>
                <c:pt idx="95">
                  <c:v>25.879241900139206</c:v>
                </c:pt>
                <c:pt idx="96">
                  <c:v>26.569841203213969</c:v>
                </c:pt>
                <c:pt idx="97">
                  <c:v>27.255847126792254</c:v>
                </c:pt>
                <c:pt idx="98">
                  <c:v>27.937063496802381</c:v>
                </c:pt>
                <c:pt idx="99">
                  <c:v>28.613287909023093</c:v>
                </c:pt>
                <c:pt idx="100">
                  <c:v>29.284311503354871</c:v>
                </c:pt>
                <c:pt idx="101">
                  <c:v>29.949918739460188</c:v>
                </c:pt>
                <c:pt idx="102">
                  <c:v>30.609887175033165</c:v>
                </c:pt>
                <c:pt idx="103">
                  <c:v>31.263987248142172</c:v>
                </c:pt>
                <c:pt idx="104">
                  <c:v>31.911982065289664</c:v>
                </c:pt>
                <c:pt idx="105">
                  <c:v>32.553627197049394</c:v>
                </c:pt>
                <c:pt idx="106">
                  <c:v>33.188670483375894</c:v>
                </c:pt>
                <c:pt idx="107">
                  <c:v>33.816851850930227</c:v>
                </c:pt>
                <c:pt idx="108">
                  <c:v>34.43790314503287</c:v>
                </c:pt>
                <c:pt idx="109">
                  <c:v>35.051547979135727</c:v>
                </c:pt>
                <c:pt idx="110">
                  <c:v>35.657501604998821</c:v>
                </c:pt>
                <c:pt idx="111">
                  <c:v>36.255470807063197</c:v>
                </c:pt>
                <c:pt idx="112">
                  <c:v>36.845153824822546</c:v>
                </c:pt>
                <c:pt idx="113">
                  <c:v>37.426240307313002</c:v>
                </c:pt>
                <c:pt idx="114">
                  <c:v>37.998411304152661</c:v>
                </c:pt>
                <c:pt idx="115">
                  <c:v>38.561339297868315</c:v>
                </c:pt>
                <c:pt idx="116">
                  <c:v>39.114688282534487</c:v>
                </c:pt>
                <c:pt idx="117">
                  <c:v>39.658113894012601</c:v>
                </c:pt>
                <c:pt idx="118">
                  <c:v>40.191263597304768</c:v>
                </c:pt>
                <c:pt idx="119">
                  <c:v>40.713776936713202</c:v>
                </c:pt>
                <c:pt idx="120">
                  <c:v>41.225285854611791</c:v>
                </c:pt>
                <c:pt idx="121">
                  <c:v>41.725415084673031</c:v>
                </c:pt>
                <c:pt idx="122">
                  <c:v>42.213782625336002</c:v>
                </c:pt>
                <c:pt idx="123">
                  <c:v>42.690000299132713</c:v>
                </c:pt>
                <c:pt idx="124">
                  <c:v>43.153674403191005</c:v>
                </c:pt>
                <c:pt idx="125">
                  <c:v>43.604406455786012</c:v>
                </c:pt>
                <c:pt idx="126">
                  <c:v>44.041794043201243</c:v>
                </c:pt>
                <c:pt idx="127">
                  <c:v>44.465431770367623</c:v>
                </c:pt>
                <c:pt idx="128">
                  <c:v>44.874912317763396</c:v>
                </c:pt>
                <c:pt idx="129">
                  <c:v>45.269827605867107</c:v>
                </c:pt>
                <c:pt idx="130">
                  <c:v>45.649770067057382</c:v>
                </c:pt>
                <c:pt idx="131">
                  <c:v>46.014334023247052</c:v>
                </c:pt>
                <c:pt idx="132">
                  <c:v>46.363117165734288</c:v>
                </c:pt>
                <c:pt idx="133">
                  <c:v>46.695722131766949</c:v>
                </c:pt>
                <c:pt idx="134">
                  <c:v>47.011758170175227</c:v>
                </c:pt>
                <c:pt idx="135">
                  <c:v>47.310842886169894</c:v>
                </c:pt>
                <c:pt idx="136">
                  <c:v>47.592604053074794</c:v>
                </c:pt>
                <c:pt idx="137">
                  <c:v>47.856681476423809</c:v>
                </c:pt>
                <c:pt idx="138">
                  <c:v>48.102728893569015</c:v>
                </c:pt>
                <c:pt idx="139">
                  <c:v>48.330415889796676</c:v>
                </c:pt>
                <c:pt idx="140">
                  <c:v>48.539429810009942</c:v>
                </c:pt>
                <c:pt idx="141">
                  <c:v>48.729477643397075</c:v>
                </c:pt>
                <c:pt idx="142">
                  <c:v>48.900287857244422</c:v>
                </c:pt>
                <c:pt idx="143">
                  <c:v>49.051612155250567</c:v>
                </c:pt>
                <c:pt idx="144">
                  <c:v>49.183227135421028</c:v>
                </c:pt>
                <c:pt idx="145">
                  <c:v>49.294935822924373</c:v>
                </c:pt>
                <c:pt idx="146">
                  <c:v>49.386569054205779</c:v>
                </c:pt>
                <c:pt idx="147">
                  <c:v>49.457986690195796</c:v>
                </c:pt>
                <c:pt idx="148">
                  <c:v>49.509078638609118</c:v>
                </c:pt>
                <c:pt idx="149">
                  <c:v>49.539765668063559</c:v>
                </c:pt>
                <c:pt idx="150">
                  <c:v>49.549999989764338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F8-461E-92AB-F8EE4836A2EC}"/>
            </c:ext>
          </c:extLst>
        </c:ser>
        <c:ser>
          <c:idx val="32"/>
          <c:order val="32"/>
          <c:tx>
            <c:strRef>
              <c:f>TraySol!$M$8</c:f>
              <c:strCache>
                <c:ptCount val="1"/>
              </c:strCache>
            </c:strRef>
          </c:tx>
          <c:spPr>
            <a:ln w="28575">
              <a:solidFill>
                <a:srgbClr val="33CCCC"/>
              </a:solidFill>
              <a:prstDash val="solid"/>
            </a:ln>
          </c:spPr>
          <c:marker>
            <c:symbol val="none"/>
          </c:marker>
          <c:xVal>
            <c:numRef>
              <c:f>TraySol!$N$40:$N$190</c:f>
              <c:numCache>
                <c:formatCode>0.00</c:formatCode>
                <c:ptCount val="151"/>
                <c:pt idx="0">
                  <c:v>-128.93318421989724</c:v>
                </c:pt>
                <c:pt idx="1">
                  <c:v>-127.70792724450818</c:v>
                </c:pt>
                <c:pt idx="2">
                  <c:v>-126.51009261195979</c:v>
                </c:pt>
                <c:pt idx="3">
                  <c:v>-125.33881338298239</c:v>
                </c:pt>
                <c:pt idx="4">
                  <c:v>-124.19321963688586</c:v>
                </c:pt>
                <c:pt idx="5">
                  <c:v>-123.07244320963331</c:v>
                </c:pt>
                <c:pt idx="6">
                  <c:v>-121.97562173530687</c:v>
                </c:pt>
                <c:pt idx="7">
                  <c:v>-120.90190205715841</c:v>
                </c:pt>
                <c:pt idx="8">
                  <c:v>-119.85044307239026</c:v>
                </c:pt>
                <c:pt idx="9">
                  <c:v>-118.82041807179571</c:v>
                </c:pt>
                <c:pt idx="10">
                  <c:v>-117.81101663171353</c:v>
                </c:pt>
                <c:pt idx="11">
                  <c:v>-116.82144611168327</c:v>
                </c:pt>
                <c:pt idx="12">
                  <c:v>-115.85093280691952</c:v>
                </c:pt>
                <c:pt idx="13">
                  <c:v>-114.89872280041064</c:v>
                </c:pt>
                <c:pt idx="14">
                  <c:v>-113.96408255521193</c:v>
                </c:pt>
                <c:pt idx="15">
                  <c:v>-113.04629928341829</c:v>
                </c:pt>
                <c:pt idx="16">
                  <c:v>-112.14468112443295</c:v>
                </c:pt>
                <c:pt idx="17">
                  <c:v>-111.25855716152992</c:v>
                </c:pt>
                <c:pt idx="18">
                  <c:v>-110.38727730235658</c:v>
                </c:pt>
                <c:pt idx="19">
                  <c:v>-109.53021204595281</c:v>
                </c:pt>
                <c:pt idx="20">
                  <c:v>-108.68675215606753</c:v>
                </c:pt>
                <c:pt idx="21">
                  <c:v>-107.85630825802775</c:v>
                </c:pt>
                <c:pt idx="22">
                  <c:v>-107.03831037414851</c:v>
                </c:pt>
                <c:pt idx="23">
                  <c:v>-106.23220741064191</c:v>
                </c:pt>
                <c:pt idx="24">
                  <c:v>-105.43746660718385</c:v>
                </c:pt>
                <c:pt idx="25">
                  <c:v>-104.6535729586989</c:v>
                </c:pt>
                <c:pt idx="26">
                  <c:v>-103.88002861751612</c:v>
                </c:pt>
                <c:pt idx="27">
                  <c:v>-103.11635228281321</c:v>
                </c:pt>
                <c:pt idx="28">
                  <c:v>-102.36207858318178</c:v>
                </c:pt>
                <c:pt idx="29">
                  <c:v>-101.61675745720216</c:v>
                </c:pt>
                <c:pt idx="30">
                  <c:v>-100.87995353609496</c:v>
                </c:pt>
                <c:pt idx="31">
                  <c:v>-100.15124553180306</c:v>
                </c:pt>
                <c:pt idx="32">
                  <c:v>-99.430225633242358</c:v>
                </c:pt>
                <c:pt idx="33">
                  <c:v>-98.716498912929794</c:v>
                </c:pt>
                <c:pt idx="34">
                  <c:v>-98.009682745741344</c:v>
                </c:pt>
                <c:pt idx="35">
                  <c:v>-97.30940624116397</c:v>
                </c:pt>
                <c:pt idx="36">
                  <c:v>-96.615309690073772</c:v>
                </c:pt>
                <c:pt idx="37">
                  <c:v>-95.927044026791492</c:v>
                </c:pt>
                <c:pt idx="38">
                  <c:v>-95.244270306929437</c:v>
                </c:pt>
                <c:pt idx="39">
                  <c:v>-94.566659201344009</c:v>
                </c:pt>
                <c:pt idx="40">
                  <c:v>-93.893890506343126</c:v>
                </c:pt>
                <c:pt idx="41">
                  <c:v>-93.225652670158667</c:v>
                </c:pt>
                <c:pt idx="42">
                  <c:v>-92.561642335582917</c:v>
                </c:pt>
                <c:pt idx="43">
                  <c:v>-91.901563898575148</c:v>
                </c:pt>
                <c:pt idx="44">
                  <c:v>-91.245129082572134</c:v>
                </c:pt>
                <c:pt idx="45">
                  <c:v>-90.59205652817846</c:v>
                </c:pt>
                <c:pt idx="46">
                  <c:v>-89.942071397869043</c:v>
                </c:pt>
                <c:pt idx="47">
                  <c:v>-89.294904995303582</c:v>
                </c:pt>
                <c:pt idx="48">
                  <c:v>-88.650294398830212</c:v>
                </c:pt>
                <c:pt idx="49">
                  <c:v>-88.007982108741956</c:v>
                </c:pt>
                <c:pt idx="50">
                  <c:v>-87.367715707842535</c:v>
                </c:pt>
                <c:pt idx="51">
                  <c:v>-86.729247534877089</c:v>
                </c:pt>
                <c:pt idx="52">
                  <c:v>-86.092334370388983</c:v>
                </c:pt>
                <c:pt idx="53">
                  <c:v>-85.456737134571554</c:v>
                </c:pt>
                <c:pt idx="54">
                  <c:v>-84.822220596697392</c:v>
                </c:pt>
                <c:pt idx="55">
                  <c:v>-84.188553095723648</c:v>
                </c:pt>
                <c:pt idx="56">
                  <c:v>-83.555506271690433</c:v>
                </c:pt>
                <c:pt idx="57">
                  <c:v>-82.922854807551246</c:v>
                </c:pt>
                <c:pt idx="58">
                  <c:v>-82.290376181096832</c:v>
                </c:pt>
                <c:pt idx="59">
                  <c:v>-81.657850426660204</c:v>
                </c:pt>
                <c:pt idx="60">
                  <c:v>-81.02505990631677</c:v>
                </c:pt>
                <c:pt idx="61">
                  <c:v>-80.391789090321879</c:v>
                </c:pt>
                <c:pt idx="62">
                  <c:v>-79.757824346558309</c:v>
                </c:pt>
                <c:pt idx="63">
                  <c:v>-79.122953738797023</c:v>
                </c:pt>
                <c:pt idx="64">
                  <c:v>-78.486966833606445</c:v>
                </c:pt>
                <c:pt idx="65">
                  <c:v>-77.849654515780031</c:v>
                </c:pt>
                <c:pt idx="66">
                  <c:v>-77.210808812185704</c:v>
                </c:pt>
                <c:pt idx="67">
                  <c:v>-76.570222723976798</c:v>
                </c:pt>
                <c:pt idx="68">
                  <c:v>-75.92769006714208</c:v>
                </c:pt>
                <c:pt idx="69">
                  <c:v>-75.283005321409959</c:v>
                </c:pt>
                <c:pt idx="70">
                  <c:v>-74.635963487562066</c:v>
                </c:pt>
                <c:pt idx="71">
                  <c:v>-73.986359953253185</c:v>
                </c:pt>
                <c:pt idx="72">
                  <c:v>-73.333990367475664</c:v>
                </c:pt>
                <c:pt idx="73">
                  <c:v>-72.678650523852198</c:v>
                </c:pt>
                <c:pt idx="74">
                  <c:v>-72.020136252984827</c:v>
                </c:pt>
                <c:pt idx="75">
                  <c:v>-71.358243324136211</c:v>
                </c:pt>
                <c:pt idx="76">
                  <c:v>-70.692767356567387</c:v>
                </c:pt>
                <c:pt idx="77">
                  <c:v>-70.023503740906747</c:v>
                </c:pt>
                <c:pt idx="78">
                  <c:v>-69.350247570976705</c:v>
                </c:pt>
                <c:pt idx="79">
                  <c:v>-68.672793586558342</c:v>
                </c:pt>
                <c:pt idx="80">
                  <c:v>-67.990936127628942</c:v>
                </c:pt>
                <c:pt idx="81">
                  <c:v>-67.304469100664434</c:v>
                </c:pt>
                <c:pt idx="82">
                  <c:v>-66.613185957655929</c:v>
                </c:pt>
                <c:pt idx="83">
                  <c:v>-65.916879688549443</c:v>
                </c:pt>
                <c:pt idx="84">
                  <c:v>-65.21534282787708</c:v>
                </c:pt>
                <c:pt idx="85">
                  <c:v>-64.508367476409262</c:v>
                </c:pt>
                <c:pt idx="86">
                  <c:v>-63.795745338718902</c:v>
                </c:pt>
                <c:pt idx="87">
                  <c:v>-63.077267777608625</c:v>
                </c:pt>
                <c:pt idx="88">
                  <c:v>-62.352725886413772</c:v>
                </c:pt>
                <c:pt idx="89">
                  <c:v>-61.621910580252461</c:v>
                </c:pt>
                <c:pt idx="90">
                  <c:v>-60.884612707352176</c:v>
                </c:pt>
                <c:pt idx="91">
                  <c:v>-60.140623181636947</c:v>
                </c:pt>
                <c:pt idx="92">
                  <c:v>-59.389733137810367</c:v>
                </c:pt>
                <c:pt idx="93">
                  <c:v>-58.631734110216996</c:v>
                </c:pt>
                <c:pt idx="94">
                  <c:v>-57.86641823680462</c:v>
                </c:pt>
                <c:pt idx="95">
                  <c:v>-57.09357848954371</c:v>
                </c:pt>
                <c:pt idx="96">
                  <c:v>-56.313008932684987</c:v>
                </c:pt>
                <c:pt idx="97">
                  <c:v>-55.524505010249449</c:v>
                </c:pt>
                <c:pt idx="98">
                  <c:v>-54.727863864147388</c:v>
                </c:pt>
                <c:pt idx="99">
                  <c:v>-53.922884684308528</c:v>
                </c:pt>
                <c:pt idx="100">
                  <c:v>-53.109369092176252</c:v>
                </c:pt>
                <c:pt idx="101">
                  <c:v>-52.2871215588684</c:v>
                </c:pt>
                <c:pt idx="102">
                  <c:v>-51.455949859235574</c:v>
                </c:pt>
                <c:pt idx="103">
                  <c:v>-50.615665562951605</c:v>
                </c:pt>
                <c:pt idx="104">
                  <c:v>-49.766084563645563</c:v>
                </c:pt>
                <c:pt idx="105">
                  <c:v>-48.907027646930629</c:v>
                </c:pt>
                <c:pt idx="106">
                  <c:v>-48.038321097994611</c:v>
                </c:pt>
                <c:pt idx="107">
                  <c:v>-47.159797349192267</c:v>
                </c:pt>
                <c:pt idx="108">
                  <c:v>-46.271295667812829</c:v>
                </c:pt>
                <c:pt idx="109">
                  <c:v>-45.372662883888161</c:v>
                </c:pt>
                <c:pt idx="110">
                  <c:v>-44.463754157552714</c:v>
                </c:pt>
                <c:pt idx="111">
                  <c:v>-43.544433785066474</c:v>
                </c:pt>
                <c:pt idx="112">
                  <c:v>-42.614576042161097</c:v>
                </c:pt>
                <c:pt idx="113">
                  <c:v>-41.674066062870615</c:v>
                </c:pt>
                <c:pt idx="114">
                  <c:v>-40.722800751457854</c:v>
                </c:pt>
                <c:pt idx="115">
                  <c:v>-39.760689724448433</c:v>
                </c:pt>
                <c:pt idx="116">
                  <c:v>-38.787656279139348</c:v>
                </c:pt>
                <c:pt idx="117">
                  <c:v>-37.803638384257589</c:v>
                </c:pt>
                <c:pt idx="118">
                  <c:v>-36.808589687717102</c:v>
                </c:pt>
                <c:pt idx="119">
                  <c:v>-35.802480535660493</c:v>
                </c:pt>
                <c:pt idx="120">
                  <c:v>-34.785298996187692</c:v>
                </c:pt>
                <c:pt idx="121">
                  <c:v>-33.757051880375521</c:v>
                </c:pt>
                <c:pt idx="122">
                  <c:v>-32.717765752394257</c:v>
                </c:pt>
                <c:pt idx="123">
                  <c:v>-31.667487919741522</c:v>
                </c:pt>
                <c:pt idx="124">
                  <c:v>-30.606287393860786</c:v>
                </c:pt>
                <c:pt idx="125">
                  <c:v>-29.534255810706785</c:v>
                </c:pt>
                <c:pt idx="126">
                  <c:v>-28.451508300184653</c:v>
                </c:pt>
                <c:pt idx="127">
                  <c:v>-27.358184292847202</c:v>
                </c:pt>
                <c:pt idx="128">
                  <c:v>-26.254448251805723</c:v>
                </c:pt>
                <c:pt idx="129">
                  <c:v>-25.14049031751777</c:v>
                </c:pt>
                <c:pt idx="130">
                  <c:v>-24.016526852987489</c:v>
                </c:pt>
                <c:pt idx="131">
                  <c:v>-22.882800876966307</c:v>
                </c:pt>
                <c:pt idx="132">
                  <c:v>-21.739582373001991</c:v>
                </c:pt>
                <c:pt idx="133">
                  <c:v>-20.587168462661108</c:v>
                </c:pt>
                <c:pt idx="134">
                  <c:v>-19.425883431971748</c:v>
                </c:pt>
                <c:pt idx="135">
                  <c:v>-18.256078601092888</c:v>
                </c:pt>
                <c:pt idx="136">
                  <c:v>-17.078132028435672</c:v>
                </c:pt>
                <c:pt idx="137">
                  <c:v>-15.892448041921787</c:v>
                </c:pt>
                <c:pt idx="138">
                  <c:v>-14.699456591774208</c:v>
                </c:pt>
                <c:pt idx="139">
                  <c:v>-13.499612421159807</c:v>
                </c:pt>
                <c:pt idx="140">
                  <c:v>-12.293394053136455</c:v>
                </c:pt>
                <c:pt idx="141">
                  <c:v>-11.081302594650388</c:v>
                </c:pt>
                <c:pt idx="142">
                  <c:v>-9.8638603607619402</c:v>
                </c:pt>
                <c:pt idx="143">
                  <c:v>-8.641609324784552</c:v>
                </c:pt>
                <c:pt idx="144">
                  <c:v>-7.4151094025643536</c:v>
                </c:pt>
                <c:pt idx="145">
                  <c:v>-6.1849365816495974</c:v>
                </c:pt>
                <c:pt idx="146">
                  <c:v>-4.9516809085330387</c:v>
                </c:pt>
                <c:pt idx="147">
                  <c:v>-3.7159443494472151</c:v>
                </c:pt>
                <c:pt idx="148">
                  <c:v>-2.4783385422886233</c:v>
                </c:pt>
                <c:pt idx="149">
                  <c:v>-1.2394824590905875</c:v>
                </c:pt>
                <c:pt idx="150">
                  <c:v>-1.2395870151954635E-3</c:v>
                </c:pt>
              </c:numCache>
            </c:numRef>
          </c:xVal>
          <c:yVal>
            <c:numRef>
              <c:f>TraySol!$M$40:$M$190</c:f>
              <c:numCache>
                <c:formatCode>0.00</c:formatCode>
                <c:ptCount val="151"/>
                <c:pt idx="0">
                  <c:v>-50.996985931317397</c:v>
                </c:pt>
                <c:pt idx="1">
                  <c:v>-50.399954258233436</c:v>
                </c:pt>
                <c:pt idx="2">
                  <c:v>-49.793080100505563</c:v>
                </c:pt>
                <c:pt idx="3">
                  <c:v>-49.176845009904014</c:v>
                </c:pt>
                <c:pt idx="4">
                  <c:v>-48.551710098822554</c:v>
                </c:pt>
                <c:pt idx="5">
                  <c:v>-47.918116565255843</c:v>
                </c:pt>
                <c:pt idx="6">
                  <c:v>-47.276486283257753</c:v>
                </c:pt>
                <c:pt idx="7">
                  <c:v>-46.627222442844271</c:v>
                </c:pt>
                <c:pt idx="8">
                  <c:v>-45.970710225504092</c:v>
                </c:pt>
                <c:pt idx="9">
                  <c:v>-45.307317503492925</c:v>
                </c:pt>
                <c:pt idx="10">
                  <c:v>-44.637395552903627</c:v>
                </c:pt>
                <c:pt idx="11">
                  <c:v>-43.961279772131718</c:v>
                </c:pt>
                <c:pt idx="12">
                  <c:v>-43.27929039879487</c:v>
                </c:pt>
                <c:pt idx="13">
                  <c:v>-42.591733219430523</c:v>
                </c:pt>
                <c:pt idx="14">
                  <c:v>-41.898900267397408</c:v>
                </c:pt>
                <c:pt idx="15">
                  <c:v>-41.201070505360718</c:v>
                </c:pt>
                <c:pt idx="16">
                  <c:v>-40.498510489557447</c:v>
                </c:pt>
                <c:pt idx="17">
                  <c:v>-39.791475013737283</c:v>
                </c:pt>
                <c:pt idx="18">
                  <c:v>-39.080207731263044</c:v>
                </c:pt>
                <c:pt idx="19">
                  <c:v>-38.364941754350639</c:v>
                </c:pt>
                <c:pt idx="20">
                  <c:v>-37.645900229840876</c:v>
                </c:pt>
                <c:pt idx="21">
                  <c:v>-36.923296891235665</c:v>
                </c:pt>
                <c:pt idx="22">
                  <c:v>-36.197336587010795</c:v>
                </c:pt>
                <c:pt idx="23">
                  <c:v>-35.46821578544052</c:v>
                </c:pt>
                <c:pt idx="24">
                  <c:v>-34.736123056351275</c:v>
                </c:pt>
                <c:pt idx="25">
                  <c:v>-34.00123953036028</c:v>
                </c:pt>
                <c:pt idx="26">
                  <c:v>-33.263739336264393</c:v>
                </c:pt>
                <c:pt idx="27">
                  <c:v>-32.523790017325098</c:v>
                </c:pt>
                <c:pt idx="28">
                  <c:v>-31.78155292725269</c:v>
                </c:pt>
                <c:pt idx="29">
                  <c:v>-31.037183606732114</c:v>
                </c:pt>
                <c:pt idx="30">
                  <c:v>-30.290832141356347</c:v>
                </c:pt>
                <c:pt idx="31">
                  <c:v>-29.542643501843074</c:v>
                </c:pt>
                <c:pt idx="32">
                  <c:v>-28.79275786741097</c:v>
                </c:pt>
                <c:pt idx="33">
                  <c:v>-28.041310933184079</c:v>
                </c:pt>
                <c:pt idx="34">
                  <c:v>-27.288434202477802</c:v>
                </c:pt>
                <c:pt idx="35">
                  <c:v>-26.534255264800805</c:v>
                </c:pt>
                <c:pt idx="36">
                  <c:v>-25.778898060383739</c:v>
                </c:pt>
                <c:pt idx="37">
                  <c:v>-25.022483132019289</c:v>
                </c:pt>
                <c:pt idx="38">
                  <c:v>-24.26512786497058</c:v>
                </c:pt>
                <c:pt idx="39">
                  <c:v>-23.506946715674744</c:v>
                </c:pt>
                <c:pt idx="40">
                  <c:v>-22.748051429939323</c:v>
                </c:pt>
                <c:pt idx="41">
                  <c:v>-21.988551251298119</c:v>
                </c:pt>
                <c:pt idx="42">
                  <c:v>-21.228553120163355</c:v>
                </c:pt>
                <c:pt idx="43">
                  <c:v>-20.468161864381074</c:v>
                </c:pt>
                <c:pt idx="44">
                  <c:v>-19.707480381767397</c:v>
                </c:pt>
                <c:pt idx="45">
                  <c:v>-18.946609815174938</c:v>
                </c:pt>
                <c:pt idx="46">
                  <c:v>-18.185649720611266</c:v>
                </c:pt>
                <c:pt idx="47">
                  <c:v>-17.424698228904589</c:v>
                </c:pt>
                <c:pt idx="48">
                  <c:v>-16.663852201386263</c:v>
                </c:pt>
                <c:pt idx="49">
                  <c:v>-15.903207380035624</c:v>
                </c:pt>
                <c:pt idx="50">
                  <c:v>-15.142858532509067</c:v>
                </c:pt>
                <c:pt idx="51">
                  <c:v>-14.38289959245283</c:v>
                </c:pt>
                <c:pt idx="52">
                  <c:v>-13.623423795478274</c:v>
                </c:pt>
                <c:pt idx="53">
                  <c:v>-12.864523811157554</c:v>
                </c:pt>
                <c:pt idx="54">
                  <c:v>-12.106291871378801</c:v>
                </c:pt>
                <c:pt idx="55">
                  <c:v>-11.348819895381354</c:v>
                </c:pt>
                <c:pt idx="56">
                  <c:v>-10.592199611774291</c:v>
                </c:pt>
                <c:pt idx="57">
                  <c:v>-9.8365226778248882</c:v>
                </c:pt>
                <c:pt idx="58">
                  <c:v>-9.0818807962871659</c:v>
                </c:pt>
                <c:pt idx="59">
                  <c:v>-8.3283658300265415</c:v>
                </c:pt>
                <c:pt idx="60">
                  <c:v>-7.5760699146809429</c:v>
                </c:pt>
                <c:pt idx="61">
                  <c:v>-6.8250855695852266</c:v>
                </c:pt>
                <c:pt idx="62">
                  <c:v>-6.0755058071720072</c:v>
                </c:pt>
                <c:pt idx="63">
                  <c:v>-5.3274242410489023</c:v>
                </c:pt>
                <c:pt idx="64">
                  <c:v>-4.5809351929388953</c:v>
                </c:pt>
                <c:pt idx="65">
                  <c:v>-3.8361337986585511</c:v>
                </c:pt>
                <c:pt idx="66">
                  <c:v>-3.0931161132957499</c:v>
                </c:pt>
                <c:pt idx="67">
                  <c:v>-2.351979215736236</c:v>
                </c:pt>
                <c:pt idx="68">
                  <c:v>-1.6128213126762461</c:v>
                </c:pt>
                <c:pt idx="69">
                  <c:v>-0.8757418422456027</c:v>
                </c:pt>
                <c:pt idx="70">
                  <c:v>-0.14084157735280201</c:v>
                </c:pt>
                <c:pt idx="71">
                  <c:v>0.59177727114867196</c:v>
                </c:pt>
                <c:pt idx="72">
                  <c:v>1.3220109513879521</c:v>
                </c:pt>
                <c:pt idx="73">
                  <c:v>2.0497540674261927</c:v>
                </c:pt>
                <c:pt idx="74">
                  <c:v>2.7748994761710435</c:v>
                </c:pt>
                <c:pt idx="75">
                  <c:v>3.4973381842137456</c:v>
                </c:pt>
                <c:pt idx="76">
                  <c:v>4.2169592445628439</c:v>
                </c:pt>
                <c:pt idx="77">
                  <c:v>4.9336496532648511</c:v>
                </c:pt>
                <c:pt idx="78">
                  <c:v>5.64729424592025</c:v>
                </c:pt>
                <c:pt idx="79">
                  <c:v>6.3577755941218044</c:v>
                </c:pt>
                <c:pt idx="80">
                  <c:v>7.064973901862615</c:v>
                </c:pt>
                <c:pt idx="81">
                  <c:v>7.768766901982417</c:v>
                </c:pt>
                <c:pt idx="82">
                  <c:v>8.4690297527441203</c:v>
                </c:pt>
                <c:pt idx="83">
                  <c:v>9.1656349346565662</c:v>
                </c:pt>
                <c:pt idx="84">
                  <c:v>9.858452147686279</c:v>
                </c:pt>
                <c:pt idx="85">
                  <c:v>10.547348209028954</c:v>
                </c:pt>
                <c:pt idx="86">
                  <c:v>11.232186951641495</c:v>
                </c:pt>
                <c:pt idx="87">
                  <c:v>11.912829123767835</c:v>
                </c:pt>
                <c:pt idx="88">
                  <c:v>12.589132289726095</c:v>
                </c:pt>
                <c:pt idx="89">
                  <c:v>13.260950732261193</c:v>
                </c:pt>
                <c:pt idx="90">
                  <c:v>13.928135356806465</c:v>
                </c:pt>
                <c:pt idx="91">
                  <c:v>14.590533598038959</c:v>
                </c:pt>
                <c:pt idx="92">
                  <c:v>15.247989329157519</c:v>
                </c:pt>
                <c:pt idx="93">
                  <c:v>15.90034277435862</c:v>
                </c:pt>
                <c:pt idx="94">
                  <c:v>16.547430425034705</c:v>
                </c:pt>
                <c:pt idx="95">
                  <c:v>17.189084960270492</c:v>
                </c:pt>
                <c:pt idx="96">
                  <c:v>17.82513517226694</c:v>
                </c:pt>
                <c:pt idx="97">
                  <c:v>18.455405897378313</c:v>
                </c:pt>
                <c:pt idx="98">
                  <c:v>19.079717953505593</c:v>
                </c:pt>
                <c:pt idx="99">
                  <c:v>19.697888084649875</c:v>
                </c:pt>
                <c:pt idx="100">
                  <c:v>20.30972891348938</c:v>
                </c:pt>
                <c:pt idx="101">
                  <c:v>20.915048902906662</c:v>
                </c:pt>
                <c:pt idx="102">
                  <c:v>21.513652327454764</c:v>
                </c:pt>
                <c:pt idx="103">
                  <c:v>22.105339255812964</c:v>
                </c:pt>
                <c:pt idx="104">
                  <c:v>22.689905545344757</c:v>
                </c:pt>
                <c:pt idx="105">
                  <c:v>23.267142849929328</c:v>
                </c:pt>
                <c:pt idx="106">
                  <c:v>23.836838642295533</c:v>
                </c:pt>
                <c:pt idx="107">
                  <c:v>24.398776252138916</c:v>
                </c:pt>
                <c:pt idx="108">
                  <c:v>24.952734921350824</c:v>
                </c:pt>
                <c:pt idx="109">
                  <c:v>25.498489877728744</c:v>
                </c:pt>
                <c:pt idx="110">
                  <c:v>26.035812428570026</c:v>
                </c:pt>
                <c:pt idx="111">
                  <c:v>26.564470075573482</c:v>
                </c:pt>
                <c:pt idx="112">
                  <c:v>27.084226652484226</c:v>
                </c:pt>
                <c:pt idx="113">
                  <c:v>27.594842486914033</c:v>
                </c:pt>
                <c:pt idx="114">
                  <c:v>28.096074587750593</c:v>
                </c:pt>
                <c:pt idx="115">
                  <c:v>28.587676859532259</c:v>
                </c:pt>
                <c:pt idx="116">
                  <c:v>29.069400345107134</c:v>
                </c:pt>
                <c:pt idx="117">
                  <c:v>29.540993497816352</c:v>
                </c:pt>
                <c:pt idx="118">
                  <c:v>30.002202484336692</c:v>
                </c:pt>
                <c:pt idx="119">
                  <c:v>30.452771519187046</c:v>
                </c:pt>
                <c:pt idx="120">
                  <c:v>30.892443231743741</c:v>
                </c:pt>
                <c:pt idx="121">
                  <c:v>31.320959066420798</c:v>
                </c:pt>
                <c:pt idx="122">
                  <c:v>31.738059716449847</c:v>
                </c:pt>
                <c:pt idx="123">
                  <c:v>32.143485591442612</c:v>
                </c:pt>
                <c:pt idx="124">
                  <c:v>32.536977318633276</c:v>
                </c:pt>
                <c:pt idx="125">
                  <c:v>32.918276277381409</c:v>
                </c:pt>
                <c:pt idx="126">
                  <c:v>33.287125166168614</c:v>
                </c:pt>
                <c:pt idx="127">
                  <c:v>33.643268600945341</c:v>
                </c:pt>
                <c:pt idx="128">
                  <c:v>33.986453743282141</c:v>
                </c:pt>
                <c:pt idx="129">
                  <c:v>34.316430956355234</c:v>
                </c:pt>
                <c:pt idx="130">
                  <c:v>34.632954486354095</c:v>
                </c:pt>
                <c:pt idx="131">
                  <c:v>34.9357831664462</c:v>
                </c:pt>
                <c:pt idx="132">
                  <c:v>35.22468113997602</c:v>
                </c:pt>
                <c:pt idx="133">
                  <c:v>35.499418599121427</c:v>
                </c:pt>
                <c:pt idx="134">
                  <c:v>35.759772534788098</c:v>
                </c:pt>
                <c:pt idx="135">
                  <c:v>36.005527493102079</c:v>
                </c:pt>
                <c:pt idx="136">
                  <c:v>36.236476333470939</c:v>
                </c:pt>
                <c:pt idx="137">
                  <c:v>36.4524209828365</c:v>
                </c:pt>
                <c:pt idx="138">
                  <c:v>36.653173180445698</c:v>
                </c:pt>
                <c:pt idx="139">
                  <c:v>36.838555207232297</c:v>
                </c:pt>
                <c:pt idx="140">
                  <c:v>37.008400593739218</c:v>
                </c:pt>
                <c:pt idx="141">
                  <c:v>37.162554800427365</c:v>
                </c:pt>
                <c:pt idx="142">
                  <c:v>37.300875864220345</c:v>
                </c:pt>
                <c:pt idx="143">
                  <c:v>37.42323500522938</c:v>
                </c:pt>
                <c:pt idx="144">
                  <c:v>37.529517187793694</c:v>
                </c:pt>
                <c:pt idx="145">
                  <c:v>37.619621630258969</c:v>
                </c:pt>
                <c:pt idx="146">
                  <c:v>37.693462258300293</c:v>
                </c:pt>
                <c:pt idx="147">
                  <c:v>37.750968097071734</c:v>
                </c:pt>
                <c:pt idx="148">
                  <c:v>37.792083598026721</c:v>
                </c:pt>
                <c:pt idx="149">
                  <c:v>37.816768896893876</c:v>
                </c:pt>
                <c:pt idx="150">
                  <c:v>37.82499999176823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F8-461E-92AB-F8EE4836A2EC}"/>
            </c:ext>
          </c:extLst>
        </c:ser>
        <c:ser>
          <c:idx val="33"/>
          <c:order val="33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TraySol!$Q$40:$Q$190</c:f>
              <c:numCache>
                <c:formatCode>0.00</c:formatCode>
                <c:ptCount val="151"/>
                <c:pt idx="0">
                  <c:v>-114.86986546135728</c:v>
                </c:pt>
                <c:pt idx="1">
                  <c:v>-113.69438560475903</c:v>
                </c:pt>
                <c:pt idx="2">
                  <c:v>-112.55623338450086</c:v>
                </c:pt>
                <c:pt idx="3">
                  <c:v>-111.45320362213174</c:v>
                </c:pt>
                <c:pt idx="4">
                  <c:v>-110.38322142986695</c:v>
                </c:pt>
                <c:pt idx="5">
                  <c:v>-109.34433625604082</c:v>
                </c:pt>
                <c:pt idx="6">
                  <c:v>-108.33471561004707</c:v>
                </c:pt>
                <c:pt idx="7">
                  <c:v>-107.35263864890442</c:v>
                </c:pt>
                <c:pt idx="8">
                  <c:v>-106.39648976296724</c:v>
                </c:pt>
                <c:pt idx="9">
                  <c:v>-105.46475226264212</c:v>
                </c:pt>
                <c:pt idx="10">
                  <c:v>-104.55600223970887</c:v>
                </c:pt>
                <c:pt idx="11">
                  <c:v>-103.66890265463144</c:v>
                </c:pt>
                <c:pt idx="12">
                  <c:v>-102.80219768393988</c:v>
                </c:pt>
                <c:pt idx="13">
                  <c:v>-101.95470734841398</c:v>
                </c:pt>
                <c:pt idx="14">
                  <c:v>-101.12532243261462</c:v>
                </c:pt>
                <c:pt idx="15">
                  <c:v>-100.31299969864267</c:v>
                </c:pt>
                <c:pt idx="16">
                  <c:v>-99.516757391326294</c:v>
                </c:pt>
                <c:pt idx="17">
                  <c:v>-98.735671027928873</c:v>
                </c:pt>
                <c:pt idx="18">
                  <c:v>-97.968869462573707</c:v>
                </c:pt>
                <c:pt idx="19">
                  <c:v>-97.215531213637846</c:v>
                </c:pt>
                <c:pt idx="20">
                  <c:v>-96.47488104114764</c:v>
                </c:pt>
                <c:pt idx="21">
                  <c:v>-95.746186760540212</c:v>
                </c:pt>
                <c:pt idx="22">
                  <c:v>-95.028756278905846</c:v>
                </c:pt>
                <c:pt idx="23">
                  <c:v>-94.32193483988209</c:v>
                </c:pt>
                <c:pt idx="24">
                  <c:v>-93.625102463650578</c:v>
                </c:pt>
                <c:pt idx="25">
                  <c:v>-92.937671568927385</c:v>
                </c:pt>
                <c:pt idx="26">
                  <c:v>-92.259084764381299</c:v>
                </c:pt>
                <c:pt idx="27">
                  <c:v>-91.588812797531816</c:v>
                </c:pt>
                <c:pt idx="28">
                  <c:v>-90.926352649829269</c:v>
                </c:pt>
                <c:pt idx="29">
                  <c:v>-90.271225767292492</c:v>
                </c:pt>
                <c:pt idx="30">
                  <c:v>-89.622976416748969</c:v>
                </c:pt>
                <c:pt idx="31">
                  <c:v>-88.981170158382341</c:v>
                </c:pt>
                <c:pt idx="32">
                  <c:v>-88.345392425931863</c:v>
                </c:pt>
                <c:pt idx="33">
                  <c:v>-87.715247206502724</c:v>
                </c:pt>
                <c:pt idx="34">
                  <c:v>-87.090355812529666</c:v>
                </c:pt>
                <c:pt idx="35">
                  <c:v>-86.470355738989568</c:v>
                </c:pt>
                <c:pt idx="36">
                  <c:v>-85.854899599479353</c:v>
                </c:pt>
                <c:pt idx="37">
                  <c:v>-85.243654135261863</c:v>
                </c:pt>
                <c:pt idx="38">
                  <c:v>-84.636299291838085</c:v>
                </c:pt>
                <c:pt idx="39">
                  <c:v>-84.032527358027437</c:v>
                </c:pt>
                <c:pt idx="40">
                  <c:v>-83.432042162932007</c:v>
                </c:pt>
                <c:pt idx="41">
                  <c:v>-82.834558326524387</c:v>
                </c:pt>
                <c:pt idx="42">
                  <c:v>-82.239800559938104</c:v>
                </c:pt>
                <c:pt idx="43">
                  <c:v>-81.647503011850915</c:v>
                </c:pt>
                <c:pt idx="44">
                  <c:v>-81.057408657640792</c:v>
                </c:pt>
                <c:pt idx="45">
                  <c:v>-80.469268728260758</c:v>
                </c:pt>
                <c:pt idx="46">
                  <c:v>-79.882842176024226</c:v>
                </c:pt>
                <c:pt idx="47">
                  <c:v>-79.297895174721162</c:v>
                </c:pt>
                <c:pt idx="48">
                  <c:v>-78.714200651692693</c:v>
                </c:pt>
                <c:pt idx="49">
                  <c:v>-78.131537849686993</c:v>
                </c:pt>
                <c:pt idx="50">
                  <c:v>-77.549691916496897</c:v>
                </c:pt>
                <c:pt idx="51">
                  <c:v>-76.968453520544116</c:v>
                </c:pt>
                <c:pt idx="52">
                  <c:v>-76.387618490728045</c:v>
                </c:pt>
                <c:pt idx="53">
                  <c:v>-75.806987478996916</c:v>
                </c:pt>
                <c:pt idx="54">
                  <c:v>-75.226365644229773</c:v>
                </c:pt>
                <c:pt idx="55">
                  <c:v>-74.645562356138072</c:v>
                </c:pt>
                <c:pt idx="56">
                  <c:v>-74.064390918007234</c:v>
                </c:pt>
                <c:pt idx="57">
                  <c:v>-73.482668307202459</c:v>
                </c:pt>
                <c:pt idx="58">
                  <c:v>-72.900214932459207</c:v>
                </c:pt>
                <c:pt idx="59">
                  <c:v>-72.316854407067865</c:v>
                </c:pt>
                <c:pt idx="60">
                  <c:v>-71.732413337146653</c:v>
                </c:pt>
                <c:pt idx="61">
                  <c:v>-71.146721124273284</c:v>
                </c:pt>
                <c:pt idx="62">
                  <c:v>-70.559609781819873</c:v>
                </c:pt>
                <c:pt idx="63">
                  <c:v>-69.970913764402567</c:v>
                </c:pt>
                <c:pt idx="64">
                  <c:v>-69.38046980992209</c:v>
                </c:pt>
                <c:pt idx="65">
                  <c:v>-68.788116793730438</c:v>
                </c:pt>
                <c:pt idx="66">
                  <c:v>-68.193695594516214</c:v>
                </c:pt>
                <c:pt idx="67">
                  <c:v>-67.597048971553235</c:v>
                </c:pt>
                <c:pt idx="68">
                  <c:v>-66.998021453007624</c:v>
                </c:pt>
                <c:pt idx="69">
                  <c:v>-66.396459235045896</c:v>
                </c:pt>
                <c:pt idx="70">
                  <c:v>-65.792210091530677</c:v>
                </c:pt>
                <c:pt idx="71">
                  <c:v>-65.185123294133774</c:v>
                </c:pt>
                <c:pt idx="72">
                  <c:v>-64.575049542735314</c:v>
                </c:pt>
                <c:pt idx="73">
                  <c:v>-63.961840906016711</c:v>
                </c:pt>
                <c:pt idx="74">
                  <c:v>-63.345350772189569</c:v>
                </c:pt>
                <c:pt idx="75">
                  <c:v>-62.725433809837817</c:v>
                </c:pt>
                <c:pt idx="76">
                  <c:v>-62.101945938881371</c:v>
                </c:pt>
                <c:pt idx="77">
                  <c:v>-61.474744311699702</c:v>
                </c:pt>
                <c:pt idx="78">
                  <c:v>-60.843687304481833</c:v>
                </c:pt>
                <c:pt idx="79">
                  <c:v>-60.208634518895373</c:v>
                </c:pt>
                <c:pt idx="80">
                  <c:v>-59.569446794190583</c:v>
                </c:pt>
                <c:pt idx="81">
                  <c:v>-58.925986229878234</c:v>
                </c:pt>
                <c:pt idx="82">
                  <c:v>-58.278116219139051</c:v>
                </c:pt>
                <c:pt idx="83">
                  <c:v>-57.625701493139601</c:v>
                </c:pt>
                <c:pt idx="84">
                  <c:v>-56.968608176445123</c:v>
                </c:pt>
                <c:pt idx="85">
                  <c:v>-56.306703853730937</c:v>
                </c:pt>
                <c:pt idx="86">
                  <c:v>-55.639857648003279</c:v>
                </c:pt>
                <c:pt idx="87">
                  <c:v>-54.967940310547071</c:v>
                </c:pt>
                <c:pt idx="88">
                  <c:v>-54.290824322819688</c:v>
                </c:pt>
                <c:pt idx="89">
                  <c:v>-53.608384010508821</c:v>
                </c:pt>
                <c:pt idx="90">
                  <c:v>-52.92049566996748</c:v>
                </c:pt>
                <c:pt idx="91">
                  <c:v>-52.227037707229478</c:v>
                </c:pt>
                <c:pt idx="92">
                  <c:v>-51.527890789793538</c:v>
                </c:pt>
                <c:pt idx="93">
                  <c:v>-50.822938011345904</c:v>
                </c:pt>
                <c:pt idx="94">
                  <c:v>-50.112065069565197</c:v>
                </c:pt>
                <c:pt idx="95">
                  <c:v>-49.395160457122799</c:v>
                </c:pt>
                <c:pt idx="96">
                  <c:v>-48.672115665955133</c:v>
                </c:pt>
                <c:pt idx="97">
                  <c:v>-47.942825404839517</c:v>
                </c:pt>
                <c:pt idx="98">
                  <c:v>-47.207187830255577</c:v>
                </c:pt>
                <c:pt idx="99">
                  <c:v>-46.465104790454376</c:v>
                </c:pt>
                <c:pt idx="100">
                  <c:v>-45.716482082593124</c:v>
                </c:pt>
                <c:pt idx="101">
                  <c:v>-44.961229722717434</c:v>
                </c:pt>
                <c:pt idx="102">
                  <c:v>-44.199262228292064</c:v>
                </c:pt>
                <c:pt idx="103">
                  <c:v>-43.430498912889846</c:v>
                </c:pt>
                <c:pt idx="104">
                  <c:v>-42.654864192548267</c:v>
                </c:pt>
                <c:pt idx="105">
                  <c:v>-41.872287903197325</c:v>
                </c:pt>
                <c:pt idx="106">
                  <c:v>-41.08270562844271</c:v>
                </c:pt>
                <c:pt idx="107">
                  <c:v>-40.286059036866874</c:v>
                </c:pt>
                <c:pt idx="108">
                  <c:v>-39.482296227875871</c:v>
                </c:pt>
                <c:pt idx="109">
                  <c:v>-38.671372084980504</c:v>
                </c:pt>
                <c:pt idx="110">
                  <c:v>-37.853248635254126</c:v>
                </c:pt>
                <c:pt idx="111">
                  <c:v>-37.027895413556443</c:v>
                </c:pt>
                <c:pt idx="112">
                  <c:v>-36.195289829956778</c:v>
                </c:pt>
                <c:pt idx="113">
                  <c:v>-35.355417538628167</c:v>
                </c:pt>
                <c:pt idx="114">
                  <c:v>-34.50827280632393</c:v>
                </c:pt>
                <c:pt idx="115">
                  <c:v>-33.653858878383978</c:v>
                </c:pt>
                <c:pt idx="116">
                  <c:v>-32.792188340060179</c:v>
                </c:pt>
                <c:pt idx="117">
                  <c:v>-31.923283470792565</c:v>
                </c:pt>
                <c:pt idx="118">
                  <c:v>-31.047176588920873</c:v>
                </c:pt>
                <c:pt idx="119">
                  <c:v>-30.163910384174883</c:v>
                </c:pt>
                <c:pt idx="120">
                  <c:v>-29.273538235161276</c:v>
                </c:pt>
                <c:pt idx="121">
                  <c:v>-28.37612450895233</c:v>
                </c:pt>
                <c:pt idx="122">
                  <c:v>-27.471744839787981</c:v>
                </c:pt>
                <c:pt idx="123">
                  <c:v>-26.560486383833311</c:v>
                </c:pt>
                <c:pt idx="124">
                  <c:v>-25.642448046884358</c:v>
                </c:pt>
                <c:pt idx="125">
                  <c:v>-24.717740681899052</c:v>
                </c:pt>
                <c:pt idx="126">
                  <c:v>-23.786487253242122</c:v>
                </c:pt>
                <c:pt idx="127">
                  <c:v>-22.848822964579785</c:v>
                </c:pt>
                <c:pt idx="128">
                  <c:v>-21.904895347443631</c:v>
                </c:pt>
                <c:pt idx="129">
                  <c:v>-20.954864307605071</c:v>
                </c:pt>
                <c:pt idx="130">
                  <c:v>-19.998902126566726</c:v>
                </c:pt>
                <c:pt idx="131">
                  <c:v>-19.037193415676953</c:v>
                </c:pt>
                <c:pt idx="132">
                  <c:v>-18.069935020626488</c:v>
                </c:pt>
                <c:pt idx="133">
                  <c:v>-17.097335874369328</c:v>
                </c:pt>
                <c:pt idx="134">
                  <c:v>-16.119616796843101</c:v>
                </c:pt>
                <c:pt idx="135">
                  <c:v>-15.137010240230827</c:v>
                </c:pt>
                <c:pt idx="136">
                  <c:v>-14.149759978911742</c:v>
                </c:pt>
                <c:pt idx="137">
                  <c:v>-13.158120743689055</c:v>
                </c:pt>
                <c:pt idx="138">
                  <c:v>-12.162357800344591</c:v>
                </c:pt>
                <c:pt idx="139">
                  <c:v>-11.162746473064507</c:v>
                </c:pt>
                <c:pt idx="140">
                  <c:v>-10.159571613785886</c:v>
                </c:pt>
                <c:pt idx="141">
                  <c:v>-9.153127019028803</c:v>
                </c:pt>
                <c:pt idx="142">
                  <c:v>-8.1437147963056979</c:v>
                </c:pt>
                <c:pt idx="143">
                  <c:v>-7.1316446827073863</c:v>
                </c:pt>
                <c:pt idx="144">
                  <c:v>-6.1172333187750887</c:v>
                </c:pt>
                <c:pt idx="145">
                  <c:v>-5.1008034812478664</c:v>
                </c:pt>
                <c:pt idx="146">
                  <c:v>-4.0826832787299825</c:v>
                </c:pt>
                <c:pt idx="147">
                  <c:v>-3.063205314733775</c:v>
                </c:pt>
                <c:pt idx="148">
                  <c:v>-2.0427058229372999</c:v>
                </c:pt>
                <c:pt idx="149">
                  <c:v>-1.0215237798052461</c:v>
                </c:pt>
                <c:pt idx="150">
                  <c:v>-1.0215814641510717E-3</c:v>
                </c:pt>
              </c:numCache>
            </c:numRef>
          </c:xVal>
          <c:yVal>
            <c:numRef>
              <c:f>TraySol!$P$40:$P$190</c:f>
              <c:numCache>
                <c:formatCode>0.00</c:formatCode>
                <c:ptCount val="151"/>
                <c:pt idx="0">
                  <c:v>-59.629505702376548</c:v>
                </c:pt>
                <c:pt idx="1">
                  <c:v>-58.935849935142386</c:v>
                </c:pt>
                <c:pt idx="2">
                  <c:v>-58.2360188608763</c:v>
                </c:pt>
                <c:pt idx="3">
                  <c:v>-57.530477762419792</c:v>
                </c:pt>
                <c:pt idx="4">
                  <c:v>-56.819657908188418</c:v>
                </c:pt>
                <c:pt idx="5">
                  <c:v>-56.103959429432564</c:v>
                </c:pt>
                <c:pt idx="6">
                  <c:v>-55.383753967437315</c:v>
                </c:pt>
                <c:pt idx="7">
                  <c:v>-54.659387103181132</c:v>
                </c:pt>
                <c:pt idx="8">
                  <c:v>-53.931180583142009</c:v>
                </c:pt>
                <c:pt idx="9">
                  <c:v>-53.199434355435557</c:v>
                </c:pt>
                <c:pt idx="10">
                  <c:v>-52.46442843047808</c:v>
                </c:pt>
                <c:pt idx="11">
                  <c:v>-51.72642458003844</c:v>
                </c:pt>
                <c:pt idx="12">
                  <c:v>-50.985667887985556</c:v>
                </c:pt>
                <c:pt idx="13">
                  <c:v>-50.242388165336081</c:v>
                </c:pt>
                <c:pt idx="14">
                  <c:v>-49.496801241421821</c:v>
                </c:pt>
                <c:pt idx="15">
                  <c:v>-48.74911014217389</c:v>
                </c:pt>
                <c:pt idx="16">
                  <c:v>-47.999506165689667</c:v>
                </c:pt>
                <c:pt idx="17">
                  <c:v>-47.248169864437358</c:v>
                </c:pt>
                <c:pt idx="18">
                  <c:v>-46.495271942668722</c:v>
                </c:pt>
                <c:pt idx="19">
                  <c:v>-45.740974076869662</c:v>
                </c:pt>
                <c:pt idx="20">
                  <c:v>-44.985429666383766</c:v>
                </c:pt>
                <c:pt idx="21">
                  <c:v>-44.228784520695029</c:v>
                </c:pt>
                <c:pt idx="22">
                  <c:v>-43.471177489260754</c:v>
                </c:pt>
                <c:pt idx="23">
                  <c:v>-42.71274103923588</c:v>
                </c:pt>
                <c:pt idx="24">
                  <c:v>-41.953601785927418</c:v>
                </c:pt>
                <c:pt idx="25">
                  <c:v>-41.193880980361769</c:v>
                </c:pt>
                <c:pt idx="26">
                  <c:v>-40.43369495792885</c:v>
                </c:pt>
                <c:pt idx="27">
                  <c:v>-39.673155551692474</c:v>
                </c:pt>
                <c:pt idx="28">
                  <c:v>-38.912370473611503</c:v>
                </c:pt>
                <c:pt idx="29">
                  <c:v>-38.151443666609623</c:v>
                </c:pt>
                <c:pt idx="30">
                  <c:v>-37.390475630150405</c:v>
                </c:pt>
                <c:pt idx="31">
                  <c:v>-36.629563721722931</c:v>
                </c:pt>
                <c:pt idx="32">
                  <c:v>-35.868802436415365</c:v>
                </c:pt>
                <c:pt idx="33">
                  <c:v>-35.108283666549085</c:v>
                </c:pt>
                <c:pt idx="34">
                  <c:v>-34.348096943160314</c:v>
                </c:pt>
                <c:pt idx="35">
                  <c:v>-33.58832966094927</c:v>
                </c:pt>
                <c:pt idx="36">
                  <c:v>-32.829067288167096</c:v>
                </c:pt>
                <c:pt idx="37">
                  <c:v>-32.070393562774328</c:v>
                </c:pt>
                <c:pt idx="38">
                  <c:v>-31.312390676082131</c:v>
                </c:pt>
                <c:pt idx="39">
                  <c:v>-30.555139444977669</c:v>
                </c:pt>
                <c:pt idx="40">
                  <c:v>-29.798719473734465</c:v>
                </c:pt>
                <c:pt idx="41">
                  <c:v>-29.043209306318403</c:v>
                </c:pt>
                <c:pt idx="42">
                  <c:v>-28.288686570018896</c:v>
                </c:pt>
                <c:pt idx="43">
                  <c:v>-27.535228111160293</c:v>
                </c:pt>
                <c:pt idx="44">
                  <c:v>-26.78291012358217</c:v>
                </c:pt>
                <c:pt idx="45">
                  <c:v>-26.031808270516393</c:v>
                </c:pt>
                <c:pt idx="46">
                  <c:v>-25.281997800433345</c:v>
                </c:pt>
                <c:pt idx="47">
                  <c:v>-24.533553657380722</c:v>
                </c:pt>
                <c:pt idx="48">
                  <c:v>-23.786550586291412</c:v>
                </c:pt>
                <c:pt idx="49">
                  <c:v>-23.041063233696775</c:v>
                </c:pt>
                <c:pt idx="50">
                  <c:v>-22.297166244243058</c:v>
                </c:pt>
                <c:pt idx="51">
                  <c:v>-21.554934353374108</c:v>
                </c:pt>
                <c:pt idx="52">
                  <c:v>-20.814442476512085</c:v>
                </c:pt>
                <c:pt idx="53">
                  <c:v>-20.075765795038791</c:v>
                </c:pt>
                <c:pt idx="54">
                  <c:v>-19.338979839352987</c:v>
                </c:pt>
                <c:pt idx="55">
                  <c:v>-18.604160569254645</c:v>
                </c:pt>
                <c:pt idx="56">
                  <c:v>-17.871384451884524</c:v>
                </c:pt>
                <c:pt idx="57">
                  <c:v>-17.140728537425289</c:v>
                </c:pt>
                <c:pt idx="58">
                  <c:v>-16.412270532751563</c:v>
                </c:pt>
                <c:pt idx="59">
                  <c:v>-15.686088873196809</c:v>
                </c:pt>
                <c:pt idx="60">
                  <c:v>-14.962262792588504</c:v>
                </c:pt>
                <c:pt idx="61">
                  <c:v>-14.240872391685485</c:v>
                </c:pt>
                <c:pt idx="62">
                  <c:v>-13.521998705136923</c:v>
                </c:pt>
                <c:pt idx="63">
                  <c:v>-12.805723767066226</c:v>
                </c:pt>
                <c:pt idx="64">
                  <c:v>-12.092130675370186</c:v>
                </c:pt>
                <c:pt idx="65">
                  <c:v>-11.381303654808576</c:v>
                </c:pt>
                <c:pt idx="66">
                  <c:v>-10.673328118947495</c:v>
                </c:pt>
                <c:pt idx="67">
                  <c:v>-9.9682907310052542</c:v>
                </c:pt>
                <c:pt idx="68">
                  <c:v>-9.2662794636380852</c:v>
                </c:pt>
                <c:pt idx="69">
                  <c:v>-8.5673836576896036</c:v>
                </c:pt>
                <c:pt idx="70">
                  <c:v>-7.8716940799156276</c:v>
                </c:pt>
                <c:pt idx="71">
                  <c:v>-7.179302979683797</c:v>
                </c:pt>
                <c:pt idx="72">
                  <c:v>-6.4903041446345497</c:v>
                </c:pt>
                <c:pt idx="73">
                  <c:v>-5.8047929552779323</c:v>
                </c:pt>
                <c:pt idx="74">
                  <c:v>-5.1228664384874918</c:v>
                </c:pt>
                <c:pt idx="75">
                  <c:v>-4.444623319840403</c:v>
                </c:pt>
                <c:pt idx="76">
                  <c:v>-3.7701640747393554</c:v>
                </c:pt>
                <c:pt idx="77">
                  <c:v>-3.0995909782386946</c:v>
                </c:pt>
                <c:pt idx="78">
                  <c:v>-2.4330081534839962</c:v>
                </c:pt>
                <c:pt idx="79">
                  <c:v>-1.7705216186599841</c:v>
                </c:pt>
                <c:pt idx="80">
                  <c:v>-1.1122393323278743</c:v>
                </c:pt>
                <c:pt idx="81">
                  <c:v>-0.45827123701879202</c:v>
                </c:pt>
                <c:pt idx="82">
                  <c:v>0.19127069906508609</c:v>
                </c:pt>
                <c:pt idx="83">
                  <c:v>0.83627244240523169</c:v>
                </c:pt>
                <c:pt idx="84">
                  <c:v>1.4766178567556807</c:v>
                </c:pt>
                <c:pt idx="85">
                  <c:v>2.1121886681613375</c:v>
                </c:pt>
                <c:pt idx="86">
                  <c:v>2.7428644326159599</c:v>
                </c:pt>
                <c:pt idx="87">
                  <c:v>3.3685225065867854</c:v>
                </c:pt>
                <c:pt idx="88">
                  <c:v>3.989038020649275</c:v>
                </c:pt>
                <c:pt idx="89">
                  <c:v>4.6042838564919464</c:v>
                </c:pt>
                <c:pt idx="90">
                  <c:v>5.2141306275678545</c:v>
                </c:pt>
                <c:pt idx="91">
                  <c:v>5.8184466636858474</c:v>
                </c:pt>
                <c:pt idx="92">
                  <c:v>6.4170979998515492</c:v>
                </c:pt>
                <c:pt idx="93">
                  <c:v>7.0099483696835563</c:v>
                </c:pt>
                <c:pt idx="94">
                  <c:v>7.5968592037467317</c:v>
                </c:pt>
                <c:pt idx="95">
                  <c:v>8.1776896331593036</c:v>
                </c:pt>
                <c:pt idx="96">
                  <c:v>8.7522964988450838</c:v>
                </c:pt>
                <c:pt idx="97">
                  <c:v>9.3205343668156218</c:v>
                </c:pt>
                <c:pt idx="98">
                  <c:v>9.8822555498793463</c:v>
                </c:pt>
                <c:pt idx="99">
                  <c:v>10.437310136186113</c:v>
                </c:pt>
                <c:pt idx="100">
                  <c:v>10.985546025023979</c:v>
                </c:pt>
                <c:pt idx="101">
                  <c:v>11.526808970293615</c:v>
                </c:pt>
                <c:pt idx="102">
                  <c:v>12.060942632089777</c:v>
                </c:pt>
                <c:pt idx="103">
                  <c:v>12.587788636822182</c:v>
                </c:pt>
                <c:pt idx="104">
                  <c:v>13.107186646308477</c:v>
                </c:pt>
                <c:pt idx="105">
                  <c:v>13.618974436266711</c:v>
                </c:pt>
                <c:pt idx="106">
                  <c:v>14.122987984629759</c:v>
                </c:pt>
                <c:pt idx="107">
                  <c:v>14.619061570090977</c:v>
                </c:pt>
                <c:pt idx="108">
                  <c:v>15.107027881276025</c:v>
                </c:pt>
                <c:pt idx="109">
                  <c:v>15.586718136915522</c:v>
                </c:pt>
                <c:pt idx="110">
                  <c:v>16.057962217367219</c:v>
                </c:pt>
                <c:pt idx="111">
                  <c:v>16.520588807806803</c:v>
                </c:pt>
                <c:pt idx="112">
                  <c:v>16.974425553368818</c:v>
                </c:pt>
                <c:pt idx="113">
                  <c:v>17.419299226477975</c:v>
                </c:pt>
                <c:pt idx="114">
                  <c:v>17.855035906561582</c:v>
                </c:pt>
                <c:pt idx="115">
                  <c:v>18.281461172279094</c:v>
                </c:pt>
                <c:pt idx="116">
                  <c:v>18.69840030634299</c:v>
                </c:pt>
                <c:pt idx="117">
                  <c:v>19.105678512936919</c:v>
                </c:pt>
                <c:pt idx="118">
                  <c:v>19.503121147661915</c:v>
                </c:pt>
                <c:pt idx="119">
                  <c:v>19.890553959860227</c:v>
                </c:pt>
                <c:pt idx="120">
                  <c:v>20.267803347078484</c:v>
                </c:pt>
                <c:pt idx="121">
                  <c:v>20.634696621338165</c:v>
                </c:pt>
                <c:pt idx="122">
                  <c:v>20.991062286782707</c:v>
                </c:pt>
                <c:pt idx="123">
                  <c:v>21.3367303281658</c:v>
                </c:pt>
                <c:pt idx="124">
                  <c:v>21.671532509538594</c:v>
                </c:pt>
                <c:pt idx="125">
                  <c:v>21.995302682381151</c:v>
                </c:pt>
                <c:pt idx="126">
                  <c:v>22.307877102310755</c:v>
                </c:pt>
                <c:pt idx="127">
                  <c:v>22.609094753385008</c:v>
                </c:pt>
                <c:pt idx="128">
                  <c:v>22.898797678903492</c:v>
                </c:pt>
                <c:pt idx="129">
                  <c:v>23.176831317499548</c:v>
                </c:pt>
                <c:pt idx="130">
                  <c:v>23.44304484320368</c:v>
                </c:pt>
                <c:pt idx="131">
                  <c:v>23.697291508057063</c:v>
                </c:pt>
                <c:pt idx="132">
                  <c:v>23.939428985754262</c:v>
                </c:pt>
                <c:pt idx="133">
                  <c:v>24.169319714705679</c:v>
                </c:pt>
                <c:pt idx="134">
                  <c:v>24.386831238830112</c:v>
                </c:pt>
                <c:pt idx="135">
                  <c:v>24.591836544320088</c:v>
                </c:pt>
                <c:pt idx="136">
                  <c:v>24.784214390567854</c:v>
                </c:pt>
                <c:pt idx="137">
                  <c:v>24.963849633399988</c:v>
                </c:pt>
                <c:pt idx="138">
                  <c:v>25.130633538745585</c:v>
                </c:pt>
                <c:pt idx="139">
                  <c:v>25.284464084856637</c:v>
                </c:pt>
                <c:pt idx="140">
                  <c:v>25.425246251211618</c:v>
                </c:pt>
                <c:pt idx="141">
                  <c:v>25.552892292265781</c:v>
                </c:pt>
                <c:pt idx="142">
                  <c:v>25.667321994262224</c:v>
                </c:pt>
                <c:pt idx="143">
                  <c:v>25.768462913390351</c:v>
                </c:pt>
                <c:pt idx="144">
                  <c:v>25.856250593668761</c:v>
                </c:pt>
                <c:pt idx="145">
                  <c:v>25.930628763040346</c:v>
                </c:pt>
                <c:pt idx="146">
                  <c:v>25.991549506296309</c:v>
                </c:pt>
                <c:pt idx="147">
                  <c:v>26.038973413591947</c:v>
                </c:pt>
                <c:pt idx="148">
                  <c:v>26.07286970347846</c:v>
                </c:pt>
                <c:pt idx="149">
                  <c:v>26.093216319550955</c:v>
                </c:pt>
                <c:pt idx="150">
                  <c:v>26.099999993215945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F8-461E-92AB-F8EE4836A2EC}"/>
            </c:ext>
          </c:extLst>
        </c:ser>
        <c:ser>
          <c:idx val="34"/>
          <c:order val="34"/>
          <c:tx>
            <c:strRef>
              <c:f>TraySol!$Y$9</c:f>
              <c:strCache>
                <c:ptCount val="1"/>
                <c:pt idx="0">
                  <c:v>w = -10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TraySol!$V$40:$V$44</c:f>
              <c:numCache>
                <c:formatCode>0.00</c:formatCode>
                <c:ptCount val="5"/>
                <c:pt idx="0">
                  <c:v>-150.72646176483875</c:v>
                </c:pt>
                <c:pt idx="1">
                  <c:v>-145.21470100381231</c:v>
                </c:pt>
                <c:pt idx="2">
                  <c:v>-138.33425314424704</c:v>
                </c:pt>
                <c:pt idx="3">
                  <c:v>-128.93318421989724</c:v>
                </c:pt>
                <c:pt idx="4">
                  <c:v>-114.86986546135728</c:v>
                </c:pt>
              </c:numCache>
            </c:numRef>
          </c:xVal>
          <c:yVal>
            <c:numRef>
              <c:f>TraySol!$Y$40:$Y$44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3F8-461E-92AB-F8EE4836A2EC}"/>
            </c:ext>
          </c:extLst>
        </c:ser>
        <c:ser>
          <c:idx val="35"/>
          <c:order val="35"/>
          <c:tx>
            <c:strRef>
              <c:f>TraySol!$AB$9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TraySol!$V$85:$V$89</c:f>
              <c:numCache>
                <c:formatCode>0.00</c:formatCode>
                <c:ptCount val="5"/>
                <c:pt idx="0">
                  <c:v>-117.27456619016218</c:v>
                </c:pt>
                <c:pt idx="1">
                  <c:v>-108.64175667586379</c:v>
                </c:pt>
                <c:pt idx="2">
                  <c:v>-99.861811873146223</c:v>
                </c:pt>
                <c:pt idx="3">
                  <c:v>-90.59205652817846</c:v>
                </c:pt>
                <c:pt idx="4">
                  <c:v>-80.469268728260758</c:v>
                </c:pt>
              </c:numCache>
            </c:numRef>
          </c:xVal>
          <c:yVal>
            <c:numRef>
              <c:f>TraySol!$AB$85:$AB$89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3F8-461E-92AB-F8EE4836A2EC}"/>
            </c:ext>
          </c:extLst>
        </c:ser>
        <c:ser>
          <c:idx val="36"/>
          <c:order val="36"/>
          <c:tx>
            <c:strRef>
              <c:f>TraySol!$AC$9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TraySol!$V$100:$V$104</c:f>
              <c:numCache>
                <c:formatCode>0.00</c:formatCode>
                <c:ptCount val="5"/>
                <c:pt idx="0">
                  <c:v>-108.26758666285335</c:v>
                </c:pt>
                <c:pt idx="1">
                  <c:v>-98.974940093683216</c:v>
                </c:pt>
                <c:pt idx="2">
                  <c:v>-90</c:v>
                </c:pt>
                <c:pt idx="3">
                  <c:v>-81.02505990631677</c:v>
                </c:pt>
                <c:pt idx="4">
                  <c:v>-71.732413337146653</c:v>
                </c:pt>
              </c:numCache>
            </c:numRef>
          </c:xVal>
          <c:yVal>
            <c:numRef>
              <c:f>TraySol!$AC$100:$AC$104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3F8-461E-92AB-F8EE4836A2EC}"/>
            </c:ext>
          </c:extLst>
        </c:ser>
        <c:ser>
          <c:idx val="37"/>
          <c:order val="37"/>
          <c:tx>
            <c:strRef>
              <c:f>TraySol!$AD$9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TraySol!$V$115:$V$119</c:f>
              <c:numCache>
                <c:formatCode>0.00</c:formatCode>
                <c:ptCount val="5"/>
                <c:pt idx="0">
                  <c:v>-99.530731271739242</c:v>
                </c:pt>
                <c:pt idx="1">
                  <c:v>-89.407943471821554</c:v>
                </c:pt>
                <c:pt idx="2">
                  <c:v>-80.138188126853791</c:v>
                </c:pt>
                <c:pt idx="3">
                  <c:v>-71.358243324136211</c:v>
                </c:pt>
                <c:pt idx="4">
                  <c:v>-62.725433809837817</c:v>
                </c:pt>
              </c:numCache>
            </c:numRef>
          </c:xVal>
          <c:yVal>
            <c:numRef>
              <c:f>TraySol!$AD$115:$AD$119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3F8-461E-92AB-F8EE4836A2EC}"/>
            </c:ext>
          </c:extLst>
        </c:ser>
        <c:ser>
          <c:idx val="38"/>
          <c:order val="38"/>
          <c:tx>
            <c:strRef>
              <c:f>TraySol!$AE$9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TraySol!$V$130:$V$134</c:f>
              <c:numCache>
                <c:formatCode>0.00</c:formatCode>
                <c:ptCount val="5"/>
                <c:pt idx="0">
                  <c:v>-90.377023583250988</c:v>
                </c:pt>
                <c:pt idx="1">
                  <c:v>-79.120046463905013</c:v>
                </c:pt>
                <c:pt idx="2">
                  <c:v>-69.465268890732489</c:v>
                </c:pt>
                <c:pt idx="3">
                  <c:v>-60.884612707352176</c:v>
                </c:pt>
                <c:pt idx="4">
                  <c:v>-52.92049566996748</c:v>
                </c:pt>
              </c:numCache>
            </c:numRef>
          </c:xVal>
          <c:yVal>
            <c:numRef>
              <c:f>TraySol!$AE$130:$AE$134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3F8-461E-92AB-F8EE4836A2EC}"/>
            </c:ext>
          </c:extLst>
        </c:ser>
        <c:ser>
          <c:idx val="39"/>
          <c:order val="39"/>
          <c:tx>
            <c:strRef>
              <c:f>TraySol!$AF$9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TraySol!$V$145:$V$149</c:f>
              <c:numCache>
                <c:formatCode>0.00</c:formatCode>
                <c:ptCount val="5"/>
                <c:pt idx="0">
                  <c:v>-79.687000301357344</c:v>
                </c:pt>
                <c:pt idx="1">
                  <c:v>-66.953700716581693</c:v>
                </c:pt>
                <c:pt idx="2">
                  <c:v>-57.025129046143419</c:v>
                </c:pt>
                <c:pt idx="3">
                  <c:v>-48.907027646930629</c:v>
                </c:pt>
                <c:pt idx="4">
                  <c:v>-41.872287903197325</c:v>
                </c:pt>
              </c:numCache>
            </c:numRef>
          </c:xVal>
          <c:yVal>
            <c:numRef>
              <c:f>TraySol!$AF$145:$AF$149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3F8-461E-92AB-F8EE4836A2EC}"/>
            </c:ext>
          </c:extLst>
        </c:ser>
        <c:ser>
          <c:idx val="40"/>
          <c:order val="40"/>
          <c:tx>
            <c:strRef>
              <c:f>TraySol!$AG$9</c:f>
              <c:strCache>
                <c:ptCount val="1"/>
                <c:pt idx="0">
                  <c:v>w = -2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TraySol!$V$160:$V$164</c:f>
              <c:numCache>
                <c:formatCode>0.00</c:formatCode>
                <c:ptCount val="5"/>
                <c:pt idx="0">
                  <c:v>-65.13013453864275</c:v>
                </c:pt>
                <c:pt idx="1">
                  <c:v>-51.066815780102715</c:v>
                </c:pt>
                <c:pt idx="2">
                  <c:v>-41.665746855752879</c:v>
                </c:pt>
                <c:pt idx="3">
                  <c:v>-34.785298996187692</c:v>
                </c:pt>
                <c:pt idx="4">
                  <c:v>-29.273538235161276</c:v>
                </c:pt>
              </c:numCache>
            </c:numRef>
          </c:xVal>
          <c:yVal>
            <c:numRef>
              <c:f>TraySol!$AG$160:$AG$164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3F8-461E-92AB-F8EE4836A2EC}"/>
            </c:ext>
          </c:extLst>
        </c:ser>
        <c:ser>
          <c:idx val="41"/>
          <c:order val="41"/>
          <c:tx>
            <c:strRef>
              <c:f>TraySol!$AH$9</c:f>
              <c:strCache>
                <c:ptCount val="1"/>
                <c:pt idx="0">
                  <c:v>w = -1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TraySol!$V$175:$V$179</c:f>
              <c:numCache>
                <c:formatCode>0.00</c:formatCode>
                <c:ptCount val="5"/>
                <c:pt idx="0">
                  <c:v>-41.109884994402513</c:v>
                </c:pt>
                <c:pt idx="1">
                  <c:v>-28.90561494195439</c:v>
                </c:pt>
                <c:pt idx="2">
                  <c:v>-22.440724015068746</c:v>
                </c:pt>
                <c:pt idx="3">
                  <c:v>-18.256078601092888</c:v>
                </c:pt>
                <c:pt idx="4">
                  <c:v>-15.137010240230827</c:v>
                </c:pt>
              </c:numCache>
            </c:numRef>
          </c:xVal>
          <c:yVal>
            <c:numRef>
              <c:f>TraySol!$AH$175:$AH$179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3F8-461E-92AB-F8EE4836A2EC}"/>
            </c:ext>
          </c:extLst>
        </c:ser>
        <c:ser>
          <c:idx val="42"/>
          <c:order val="42"/>
          <c:tx>
            <c:strRef>
              <c:f>TraySol!$AI$9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TraySol!$V$191:$V$195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TraySol!$AI$191:$AI$195</c:f>
              <c:numCache>
                <c:formatCode>0.00</c:formatCode>
                <c:ptCount val="5"/>
                <c:pt idx="0">
                  <c:v>72.999999979162595</c:v>
                </c:pt>
                <c:pt idx="1">
                  <c:v>61.274999986470881</c:v>
                </c:pt>
                <c:pt idx="2">
                  <c:v>49.549999989764338</c:v>
                </c:pt>
                <c:pt idx="3">
                  <c:v>37.82499999176823</c:v>
                </c:pt>
                <c:pt idx="4">
                  <c:v>26.099999993215945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3F8-461E-92AB-F8EE4836A2EC}"/>
            </c:ext>
          </c:extLst>
        </c:ser>
        <c:ser>
          <c:idx val="43"/>
          <c:order val="43"/>
          <c:tx>
            <c:strRef>
              <c:f>TraySol!$AJ$9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TraySol!$V$206:$V$210</c:f>
              <c:numCache>
                <c:formatCode>0.00</c:formatCode>
                <c:ptCount val="5"/>
                <c:pt idx="0">
                  <c:v>41.109884994402513</c:v>
                </c:pt>
                <c:pt idx="1">
                  <c:v>28.90561494195439</c:v>
                </c:pt>
                <c:pt idx="2">
                  <c:v>22.440724015068746</c:v>
                </c:pt>
                <c:pt idx="3">
                  <c:v>18.256078601092888</c:v>
                </c:pt>
                <c:pt idx="4">
                  <c:v>15.137010240230827</c:v>
                </c:pt>
              </c:numCache>
            </c:numRef>
          </c:xVal>
          <c:yVal>
            <c:numRef>
              <c:f>TraySol!$AJ$206:$AJ$210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3F8-461E-92AB-F8EE4836A2EC}"/>
            </c:ext>
          </c:extLst>
        </c:ser>
        <c:ser>
          <c:idx val="44"/>
          <c:order val="44"/>
          <c:tx>
            <c:strRef>
              <c:f>TraySol!$AK$9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TraySol!$V$221:$V$225</c:f>
              <c:numCache>
                <c:formatCode>0.00</c:formatCode>
                <c:ptCount val="5"/>
                <c:pt idx="0">
                  <c:v>65.13013453864275</c:v>
                </c:pt>
                <c:pt idx="1">
                  <c:v>51.066815780102715</c:v>
                </c:pt>
                <c:pt idx="2">
                  <c:v>41.665746855752879</c:v>
                </c:pt>
                <c:pt idx="3">
                  <c:v>34.785298996187692</c:v>
                </c:pt>
                <c:pt idx="4">
                  <c:v>29.273538235161276</c:v>
                </c:pt>
              </c:numCache>
            </c:numRef>
          </c:xVal>
          <c:yVal>
            <c:numRef>
              <c:f>TraySol!$AK$221:$AK$225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3F8-461E-92AB-F8EE4836A2EC}"/>
            </c:ext>
          </c:extLst>
        </c:ser>
        <c:ser>
          <c:idx val="45"/>
          <c:order val="45"/>
          <c:tx>
            <c:strRef>
              <c:f>TraySol!$AL$9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TraySol!$V$236:$V$240</c:f>
              <c:numCache>
                <c:formatCode>0.00</c:formatCode>
                <c:ptCount val="5"/>
                <c:pt idx="0">
                  <c:v>79.687000301357344</c:v>
                </c:pt>
                <c:pt idx="1">
                  <c:v>66.953700716581693</c:v>
                </c:pt>
                <c:pt idx="2">
                  <c:v>57.025129046143419</c:v>
                </c:pt>
                <c:pt idx="3">
                  <c:v>48.907027646930629</c:v>
                </c:pt>
                <c:pt idx="4">
                  <c:v>41.872287903197325</c:v>
                </c:pt>
              </c:numCache>
            </c:numRef>
          </c:xVal>
          <c:yVal>
            <c:numRef>
              <c:f>TraySol!$AL$236:$AL$240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3F8-461E-92AB-F8EE4836A2EC}"/>
            </c:ext>
          </c:extLst>
        </c:ser>
        <c:ser>
          <c:idx val="46"/>
          <c:order val="46"/>
          <c:tx>
            <c:strRef>
              <c:f>TraySol!$AM$9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TraySol!$V$251:$V$255</c:f>
              <c:numCache>
                <c:formatCode>0.00</c:formatCode>
                <c:ptCount val="5"/>
                <c:pt idx="0">
                  <c:v>90.377023583250988</c:v>
                </c:pt>
                <c:pt idx="1">
                  <c:v>79.120046463905013</c:v>
                </c:pt>
                <c:pt idx="2">
                  <c:v>69.465268890732489</c:v>
                </c:pt>
                <c:pt idx="3">
                  <c:v>60.884612707352176</c:v>
                </c:pt>
                <c:pt idx="4">
                  <c:v>52.92049566996748</c:v>
                </c:pt>
              </c:numCache>
            </c:numRef>
          </c:xVal>
          <c:yVal>
            <c:numRef>
              <c:f>TraySol!$AM$251:$AM$255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3F8-461E-92AB-F8EE4836A2EC}"/>
            </c:ext>
          </c:extLst>
        </c:ser>
        <c:ser>
          <c:idx val="47"/>
          <c:order val="47"/>
          <c:tx>
            <c:strRef>
              <c:f>TraySol!$AN$9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TraySol!$V$266:$V$270</c:f>
              <c:numCache>
                <c:formatCode>0.00</c:formatCode>
                <c:ptCount val="5"/>
                <c:pt idx="0">
                  <c:v>99.530731271739242</c:v>
                </c:pt>
                <c:pt idx="1">
                  <c:v>89.407943471821554</c:v>
                </c:pt>
                <c:pt idx="2">
                  <c:v>80.138188126853791</c:v>
                </c:pt>
                <c:pt idx="3">
                  <c:v>71.358243324136211</c:v>
                </c:pt>
                <c:pt idx="4">
                  <c:v>62.725433809837817</c:v>
                </c:pt>
              </c:numCache>
            </c:numRef>
          </c:xVal>
          <c:yVal>
            <c:numRef>
              <c:f>TraySol!$AN$266:$AN$270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3F8-461E-92AB-F8EE4836A2EC}"/>
            </c:ext>
          </c:extLst>
        </c:ser>
        <c:ser>
          <c:idx val="48"/>
          <c:order val="48"/>
          <c:tx>
            <c:strRef>
              <c:f>TraySol!$AO$9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TraySol!$V$281:$V$285</c:f>
              <c:numCache>
                <c:formatCode>0.00</c:formatCode>
                <c:ptCount val="5"/>
                <c:pt idx="0">
                  <c:v>108.26758666285335</c:v>
                </c:pt>
                <c:pt idx="1">
                  <c:v>98.974940093683216</c:v>
                </c:pt>
                <c:pt idx="2">
                  <c:v>90</c:v>
                </c:pt>
                <c:pt idx="3">
                  <c:v>81.02505990631677</c:v>
                </c:pt>
                <c:pt idx="4">
                  <c:v>71.732413337146653</c:v>
                </c:pt>
              </c:numCache>
            </c:numRef>
          </c:xVal>
          <c:yVal>
            <c:numRef>
              <c:f>TraySol!$AO$281:$AO$285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3F8-461E-92AB-F8EE4836A2EC}"/>
            </c:ext>
          </c:extLst>
        </c:ser>
        <c:ser>
          <c:idx val="49"/>
          <c:order val="49"/>
          <c:tx>
            <c:strRef>
              <c:f>TraySol!$AP$9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TraySol!$V$296:$V$300</c:f>
              <c:numCache>
                <c:formatCode>0.00</c:formatCode>
                <c:ptCount val="5"/>
                <c:pt idx="0">
                  <c:v>117.27456619016218</c:v>
                </c:pt>
                <c:pt idx="1">
                  <c:v>108.64175667586379</c:v>
                </c:pt>
                <c:pt idx="2">
                  <c:v>99.861811873146223</c:v>
                </c:pt>
                <c:pt idx="3">
                  <c:v>90.59205652817846</c:v>
                </c:pt>
                <c:pt idx="4">
                  <c:v>80.469268728260758</c:v>
                </c:pt>
              </c:numCache>
            </c:numRef>
          </c:xVal>
          <c:yVal>
            <c:numRef>
              <c:f>TraySol!$AP$296:$AP$300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13F8-461E-92AB-F8EE4836A2EC}"/>
            </c:ext>
          </c:extLst>
        </c:ser>
        <c:ser>
          <c:idx val="50"/>
          <c:order val="50"/>
          <c:tx>
            <c:strRef>
              <c:f>TraySol!$AQ$9</c:f>
              <c:strCache>
                <c:ptCount val="1"/>
                <c:pt idx="0">
                  <c:v>w = 8</c:v>
                </c:pt>
              </c:strCache>
            </c:strRef>
          </c:tx>
          <c:marker>
            <c:symbol val="none"/>
          </c:marker>
          <c:xVal>
            <c:numRef>
              <c:f>TraySol!$V$311:$V$315</c:f>
              <c:numCache>
                <c:formatCode>0.00</c:formatCode>
                <c:ptCount val="5"/>
                <c:pt idx="0">
                  <c:v>127.07950433003251</c:v>
                </c:pt>
                <c:pt idx="1">
                  <c:v>119.1153872926478</c:v>
                </c:pt>
                <c:pt idx="2">
                  <c:v>110.5347311092675</c:v>
                </c:pt>
                <c:pt idx="3">
                  <c:v>100.87995353609496</c:v>
                </c:pt>
                <c:pt idx="4">
                  <c:v>89.622976416748969</c:v>
                </c:pt>
              </c:numCache>
            </c:numRef>
          </c:xVal>
          <c:yVal>
            <c:numRef>
              <c:f>TraySol!$AQ$311:$AQ$315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3F8-461E-92AB-F8EE4836A2EC}"/>
            </c:ext>
          </c:extLst>
        </c:ser>
        <c:ser>
          <c:idx val="51"/>
          <c:order val="51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TraySol!$T$191:$T$311</c:f>
              <c:numCache>
                <c:formatCode>0.00</c:formatCode>
                <c:ptCount val="121"/>
                <c:pt idx="0">
                  <c:v>1.151289623710297E-3</c:v>
                </c:pt>
                <c:pt idx="1">
                  <c:v>1.1512068071264505</c:v>
                </c:pt>
                <c:pt idx="2">
                  <c:v>2.301919503453425</c:v>
                </c:pt>
                <c:pt idx="3">
                  <c:v>3.4516456620721296</c:v>
                </c:pt>
                <c:pt idx="4">
                  <c:v>4.5998962102581649</c:v>
                </c:pt>
                <c:pt idx="5">
                  <c:v>5.7461870727650073</c:v>
                </c:pt>
                <c:pt idx="6">
                  <c:v>6.8900407751315154</c:v>
                </c:pt>
                <c:pt idx="7">
                  <c:v>8.0309879946157121</c:v>
                </c:pt>
                <c:pt idx="8">
                  <c:v>9.1685690471407497</c:v>
                </c:pt>
                <c:pt idx="9">
                  <c:v>10.30233529957262</c:v>
                </c:pt>
                <c:pt idx="10">
                  <c:v>11.431850497722815</c:v>
                </c:pt>
                <c:pt idx="11">
                  <c:v>12.556692001653323</c:v>
                </c:pt>
                <c:pt idx="12">
                  <c:v>13.676451921132312</c:v>
                </c:pt>
                <c:pt idx="13">
                  <c:v>14.79073814541804</c:v>
                </c:pt>
                <c:pt idx="14">
                  <c:v>15.899175262913031</c:v>
                </c:pt>
                <c:pt idx="15">
                  <c:v>17.001405367602221</c:v>
                </c:pt>
                <c:pt idx="16">
                  <c:v>18.097088750528407</c:v>
                </c:pt>
                <c:pt idx="17">
                  <c:v>19.185904475875457</c:v>
                </c:pt>
                <c:pt idx="18">
                  <c:v>20.267550842458853</c:v>
                </c:pt>
                <c:pt idx="19">
                  <c:v>21.341745732593445</c:v>
                </c:pt>
                <c:pt idx="20">
                  <c:v>22.408226851355522</c:v>
                </c:pt>
                <c:pt idx="21">
                  <c:v>23.466751860221198</c:v>
                </c:pt>
                <c:pt idx="22">
                  <c:v>24.51709840988493</c:v>
                </c:pt>
                <c:pt idx="23">
                  <c:v>25.559064077779997</c:v>
                </c:pt>
                <c:pt idx="24">
                  <c:v>26.592466216404016</c:v>
                </c:pt>
                <c:pt idx="25">
                  <c:v>27.61714171901388</c:v>
                </c:pt>
                <c:pt idx="26">
                  <c:v>28.632946709594595</c:v>
                </c:pt>
                <c:pt idx="27">
                  <c:v>29.639756164229698</c:v>
                </c:pt>
                <c:pt idx="28">
                  <c:v>30.637463471114327</c:v>
                </c:pt>
                <c:pt idx="29">
                  <c:v>31.62597993646866</c:v>
                </c:pt>
                <c:pt idx="30">
                  <c:v>32.605234243532813</c:v>
                </c:pt>
                <c:pt idx="31">
                  <c:v>33.575171871668715</c:v>
                </c:pt>
                <c:pt idx="32">
                  <c:v>34.535754482369249</c:v>
                </c:pt>
                <c:pt idx="33">
                  <c:v>35.486959278693035</c:v>
                </c:pt>
                <c:pt idx="34">
                  <c:v>36.428778344310466</c:v>
                </c:pt>
                <c:pt idx="35">
                  <c:v>37.361217967978625</c:v>
                </c:pt>
                <c:pt idx="36">
                  <c:v>38.284297958867086</c:v>
                </c:pt>
                <c:pt idx="37">
                  <c:v>39.198050957738701</c:v>
                </c:pt>
                <c:pt idx="38">
                  <c:v>40.102521748565636</c:v>
                </c:pt>
                <c:pt idx="39">
                  <c:v>40.997766574729141</c:v>
                </c:pt>
                <c:pt idx="40">
                  <c:v>41.883852463524327</c:v>
                </c:pt>
                <c:pt idx="41">
                  <c:v>42.760856562273759</c:v>
                </c:pt>
                <c:pt idx="42">
                  <c:v>43.628865488945046</c:v>
                </c:pt>
                <c:pt idx="43">
                  <c:v>44.487974699780693</c:v>
                </c:pt>
                <c:pt idx="44">
                  <c:v>45.338287876076244</c:v>
                </c:pt>
                <c:pt idx="45">
                  <c:v>46.179916331896571</c:v>
                </c:pt>
                <c:pt idx="46">
                  <c:v>47.012978444194211</c:v>
                </c:pt>
                <c:pt idx="47">
                  <c:v>47.83759910649367</c:v>
                </c:pt>
                <c:pt idx="48">
                  <c:v>48.653909207031631</c:v>
                </c:pt>
                <c:pt idx="49">
                  <c:v>49.462045131990706</c:v>
                </c:pt>
                <c:pt idx="50">
                  <c:v>50.26214829424076</c:v>
                </c:pt>
                <c:pt idx="51">
                  <c:v>51.054364687799179</c:v>
                </c:pt>
                <c:pt idx="52">
                  <c:v>51.838844468043952</c:v>
                </c:pt>
                <c:pt idx="53">
                  <c:v>52.615741557556646</c:v>
                </c:pt>
                <c:pt idx="54">
                  <c:v>53.385213277337876</c:v>
                </c:pt>
                <c:pt idx="55">
                  <c:v>54.147420003021487</c:v>
                </c:pt>
                <c:pt idx="56">
                  <c:v>54.902524845617521</c:v>
                </c:pt>
                <c:pt idx="57">
                  <c:v>55.650693356232225</c:v>
                </c:pt>
                <c:pt idx="58">
                  <c:v>56.392093254149501</c:v>
                </c:pt>
                <c:pt idx="59">
                  <c:v>57.126894177606651</c:v>
                </c:pt>
                <c:pt idx="60">
                  <c:v>57.855267456559552</c:v>
                </c:pt>
                <c:pt idx="61">
                  <c:v>58.577385906705132</c:v>
                </c:pt>
                <c:pt idx="62">
                  <c:v>59.293423644013316</c:v>
                </c:pt>
                <c:pt idx="63">
                  <c:v>60.003555919012399</c:v>
                </c:pt>
                <c:pt idx="64">
                  <c:v>60.707958970073228</c:v>
                </c:pt>
                <c:pt idx="65">
                  <c:v>61.406809894944224</c:v>
                </c:pt>
                <c:pt idx="66">
                  <c:v>62.100286539804102</c:v>
                </c:pt>
                <c:pt idx="67">
                  <c:v>62.788567405116886</c:v>
                </c:pt>
                <c:pt idx="68">
                  <c:v>63.471831567598322</c:v>
                </c:pt>
                <c:pt idx="69">
                  <c:v>64.150258617629049</c:v>
                </c:pt>
                <c:pt idx="70">
                  <c:v>64.824028611481083</c:v>
                </c:pt>
                <c:pt idx="71">
                  <c:v>65.493322037756769</c:v>
                </c:pt>
                <c:pt idx="72">
                  <c:v>66.158319797474618</c:v>
                </c:pt>
                <c:pt idx="73">
                  <c:v>66.819203197273552</c:v>
                </c:pt>
                <c:pt idx="74">
                  <c:v>67.47615395524565</c:v>
                </c:pt>
                <c:pt idx="75">
                  <c:v>68.129354218946531</c:v>
                </c:pt>
                <c:pt idx="76">
                  <c:v>68.778986595173208</c:v>
                </c:pt>
                <c:pt idx="77">
                  <c:v>69.425234191140163</c:v>
                </c:pt>
                <c:pt idx="78">
                  <c:v>70.068280666725713</c:v>
                </c:pt>
                <c:pt idx="79">
                  <c:v>70.708310297502749</c:v>
                </c:pt>
                <c:pt idx="80">
                  <c:v>71.345508048309384</c:v>
                </c:pt>
                <c:pt idx="81">
                  <c:v>71.980059657157966</c:v>
                </c:pt>
                <c:pt idx="82">
                  <c:v>72.612151729322449</c:v>
                </c:pt>
                <c:pt idx="83">
                  <c:v>73.241971841486844</c:v>
                </c:pt>
                <c:pt idx="84">
                  <c:v>73.869708655879521</c:v>
                </c:pt>
                <c:pt idx="85">
                  <c:v>74.495552044361432</c:v>
                </c:pt>
                <c:pt idx="86">
                  <c:v>75.119693222477508</c:v>
                </c:pt>
                <c:pt idx="87">
                  <c:v>75.742324893524994</c:v>
                </c:pt>
                <c:pt idx="88">
                  <c:v>76.363641402734217</c:v>
                </c:pt>
                <c:pt idx="89">
                  <c:v>76.983838901701134</c:v>
                </c:pt>
                <c:pt idx="90">
                  <c:v>77.603115523254857</c:v>
                </c:pt>
                <c:pt idx="91">
                  <c:v>78.221671566986927</c:v>
                </c:pt>
                <c:pt idx="92">
                  <c:v>78.839709695714717</c:v>
                </c:pt>
                <c:pt idx="93">
                  <c:v>79.457435143195553</c:v>
                </c:pt>
                <c:pt idx="94">
                  <c:v>80.075055933455033</c:v>
                </c:pt>
                <c:pt idx="95">
                  <c:v>80.692783112139281</c:v>
                </c:pt>
                <c:pt idx="96">
                  <c:v>81.31083099034889</c:v>
                </c:pt>
                <c:pt idx="97">
                  <c:v>81.929417401460384</c:v>
                </c:pt>
                <c:pt idx="98">
                  <c:v>82.548763971491127</c:v>
                </c:pt>
                <c:pt idx="99">
                  <c:v>83.169096403613295</c:v>
                </c:pt>
                <c:pt idx="100">
                  <c:v>83.790644777475109</c:v>
                </c:pt>
                <c:pt idx="101">
                  <c:v>84.413643864039003</c:v>
                </c:pt>
                <c:pt idx="102">
                  <c:v>85.038333456700244</c:v>
                </c:pt>
                <c:pt idx="103">
                  <c:v>85.664958719504114</c:v>
                </c:pt>
                <c:pt idx="104">
                  <c:v>86.293770553333957</c:v>
                </c:pt>
                <c:pt idx="105">
                  <c:v>86.925025980998385</c:v>
                </c:pt>
                <c:pt idx="106">
                  <c:v>87.558988552201541</c:v>
                </c:pt>
                <c:pt idx="107">
                  <c:v>88.195928769435255</c:v>
                </c:pt>
                <c:pt idx="108">
                  <c:v>88.836124535886881</c:v>
                </c:pt>
                <c:pt idx="109">
                  <c:v>89.479861626510299</c:v>
                </c:pt>
                <c:pt idx="110">
                  <c:v>90.127434183458419</c:v>
                </c:pt>
                <c:pt idx="111">
                  <c:v>90.779145237123714</c:v>
                </c:pt>
                <c:pt idx="112">
                  <c:v>91.435307254077415</c:v>
                </c:pt>
                <c:pt idx="113">
                  <c:v>92.096242713236393</c:v>
                </c:pt>
                <c:pt idx="114">
                  <c:v>92.762284711616374</c:v>
                </c:pt>
                <c:pt idx="115">
                  <c:v>93.433777601052711</c:v>
                </c:pt>
                <c:pt idx="116">
                  <c:v>94.111077657276752</c:v>
                </c:pt>
                <c:pt idx="117">
                  <c:v>94.79455378273029</c:v>
                </c:pt>
                <c:pt idx="118">
                  <c:v>95.484588244474594</c:v>
                </c:pt>
                <c:pt idx="119">
                  <c:v>96.181577448499695</c:v>
                </c:pt>
                <c:pt idx="120">
                  <c:v>96.885932751662921</c:v>
                </c:pt>
              </c:numCache>
            </c:numRef>
          </c:xVal>
          <c:yVal>
            <c:numRef>
              <c:f>TraySol!$S$191:$S$311</c:f>
              <c:numCache>
                <c:formatCode>0.00</c:formatCode>
                <c:ptCount val="121"/>
                <c:pt idx="0">
                  <c:v>33.43861260095958</c:v>
                </c:pt>
                <c:pt idx="1">
                  <c:v>33.430967730354176</c:v>
                </c:pt>
                <c:pt idx="2">
                  <c:v>33.40803946229174</c:v>
                </c:pt>
                <c:pt idx="3">
                  <c:v>33.36984687883043</c:v>
                </c:pt>
                <c:pt idx="4">
                  <c:v>33.316421685376902</c:v>
                </c:pt>
                <c:pt idx="5">
                  <c:v>33.247808091258563</c:v>
                </c:pt>
                <c:pt idx="6">
                  <c:v>33.164062633504003</c:v>
                </c:pt>
                <c:pt idx="7">
                  <c:v>33.065253953125207</c:v>
                </c:pt>
                <c:pt idx="8">
                  <c:v>32.951462525973341</c:v>
                </c:pt>
                <c:pt idx="9">
                  <c:v>32.82278035062869</c:v>
                </c:pt>
                <c:pt idx="10">
                  <c:v>32.679310596134542</c:v>
                </c:pt>
                <c:pt idx="11">
                  <c:v>32.521167212689136</c:v>
                </c:pt>
                <c:pt idx="12">
                  <c:v>32.348474508666108</c:v>
                </c:pt>
                <c:pt idx="13">
                  <c:v>32.161366697539627</c:v>
                </c:pt>
                <c:pt idx="14">
                  <c:v>31.95998741844334</c:v>
                </c:pt>
                <c:pt idx="15">
                  <c:v>31.744489234193374</c:v>
                </c:pt>
                <c:pt idx="16">
                  <c:v>31.515033110655878</c:v>
                </c:pt>
                <c:pt idx="17">
                  <c:v>31.271787881338732</c:v>
                </c:pt>
                <c:pt idx="18">
                  <c:v>31.014929701041353</c:v>
                </c:pt>
                <c:pt idx="19">
                  <c:v>30.744641492305263</c:v>
                </c:pt>
                <c:pt idx="20">
                  <c:v>30.461112388280561</c:v>
                </c:pt>
                <c:pt idx="21">
                  <c:v>30.164537175457902</c:v>
                </c:pt>
                <c:pt idx="22">
                  <c:v>29.85511573952374</c:v>
                </c:pt>
                <c:pt idx="23">
                  <c:v>29.533052517377655</c:v>
                </c:pt>
                <c:pt idx="24">
                  <c:v>29.198555958113587</c:v>
                </c:pt>
                <c:pt idx="25">
                  <c:v>28.851837995515474</c:v>
                </c:pt>
                <c:pt idx="26">
                  <c:v>28.493113534355807</c:v>
                </c:pt>
                <c:pt idx="27">
                  <c:v>28.122599952520027</c:v>
                </c:pt>
                <c:pt idx="28">
                  <c:v>27.740516620713066</c:v>
                </c:pt>
                <c:pt idx="29">
                  <c:v>27.347084441240156</c:v>
                </c:pt>
                <c:pt idx="30">
                  <c:v>26.942525407097222</c:v>
                </c:pt>
                <c:pt idx="31">
                  <c:v>26.527062182358392</c:v>
                </c:pt>
                <c:pt idx="32">
                  <c:v>26.100917704612584</c:v>
                </c:pt>
                <c:pt idx="33">
                  <c:v>25.664314809978208</c:v>
                </c:pt>
                <c:pt idx="34">
                  <c:v>25.217475881019396</c:v>
                </c:pt>
                <c:pt idx="35">
                  <c:v>24.760622517695893</c:v>
                </c:pt>
                <c:pt idx="36">
                  <c:v>24.293975231305936</c:v>
                </c:pt>
                <c:pt idx="37">
                  <c:v>23.817753161225397</c:v>
                </c:pt>
                <c:pt idx="38">
                  <c:v>23.332173814108117</c:v>
                </c:pt>
                <c:pt idx="39">
                  <c:v>22.837452825090821</c:v>
                </c:pt>
                <c:pt idx="40">
                  <c:v>22.333803740441923</c:v>
                </c:pt>
                <c:pt idx="41">
                  <c:v>21.821437821004196</c:v>
                </c:pt>
                <c:pt idx="42">
                  <c:v>21.300563865708725</c:v>
                </c:pt>
                <c:pt idx="43">
                  <c:v>20.771388054377482</c:v>
                </c:pt>
                <c:pt idx="44">
                  <c:v>20.234113808986919</c:v>
                </c:pt>
                <c:pt idx="45">
                  <c:v>19.688941672530049</c:v>
                </c:pt>
                <c:pt idx="46">
                  <c:v>19.136069204592673</c:v>
                </c:pt>
                <c:pt idx="47">
                  <c:v>18.575690892746351</c:v>
                </c:pt>
                <c:pt idx="48">
                  <c:v>18.007998078856119</c:v>
                </c:pt>
                <c:pt idx="49">
                  <c:v>17.433178899406002</c:v>
                </c:pt>
                <c:pt idx="50">
                  <c:v>16.851418238955063</c:v>
                </c:pt>
                <c:pt idx="51">
                  <c:v>16.262897695853681</c:v>
                </c:pt>
                <c:pt idx="52">
                  <c:v>15.667795559371228</c:v>
                </c:pt>
                <c:pt idx="53">
                  <c:v>15.066286797412005</c:v>
                </c:pt>
                <c:pt idx="54">
                  <c:v>14.458543054024958</c:v>
                </c:pt>
                <c:pt idx="55">
                  <c:v>13.844732655944966</c:v>
                </c:pt>
                <c:pt idx="56">
                  <c:v>13.225020627436493</c:v>
                </c:pt>
                <c:pt idx="57">
                  <c:v>12.599568712746276</c:v>
                </c:pt>
                <c:pt idx="58">
                  <c:v>11.968535405507566</c:v>
                </c:pt>
                <c:pt idx="59">
                  <c:v>11.332075984475438</c:v>
                </c:pt>
                <c:pt idx="60">
                  <c:v>10.690342555009337</c:v>
                </c:pt>
                <c:pt idx="61">
                  <c:v>10.043484095756625</c:v>
                </c:pt>
                <c:pt idx="62">
                  <c:v>9.3916465100263622</c:v>
                </c:pt>
                <c:pt idx="63">
                  <c:v>8.7349726813794035</c:v>
                </c:pt>
                <c:pt idx="64">
                  <c:v>8.0736025329950394</c:v>
                </c:pt>
                <c:pt idx="65">
                  <c:v>7.4076730904094035</c:v>
                </c:pt>
                <c:pt idx="66">
                  <c:v>6.7373185472529258</c:v>
                </c:pt>
                <c:pt idx="67">
                  <c:v>6.0626703336468779</c:v>
                </c:pt>
                <c:pt idx="68">
                  <c:v>5.3838571869490437</c:v>
                </c:pt>
                <c:pt idx="69">
                  <c:v>4.7010052245682203</c:v>
                </c:pt>
                <c:pt idx="70">
                  <c:v>4.0142380185956057</c:v>
                </c:pt>
                <c:pt idx="71">
                  <c:v>3.3236766720274176</c:v>
                </c:pt>
                <c:pt idx="72">
                  <c:v>2.6294398963795658</c:v>
                </c:pt>
                <c:pt idx="73">
                  <c:v>1.9316440905187591</c:v>
                </c:pt>
                <c:pt idx="74">
                  <c:v>1.2304034205583605</c:v>
                </c:pt>
                <c:pt idx="75">
                  <c:v>0.52582990068913205</c:v>
                </c:pt>
                <c:pt idx="76">
                  <c:v>-0.18196652516398615</c:v>
                </c:pt>
                <c:pt idx="77">
                  <c:v>-0.8928779009474539</c:v>
                </c:pt>
                <c:pt idx="78">
                  <c:v>-1.6067981754170404</c:v>
                </c:pt>
                <c:pt idx="79">
                  <c:v>-2.3236231184588405</c:v>
                </c:pt>
                <c:pt idx="80">
                  <c:v>-3.0432502368275749</c:v>
                </c:pt>
                <c:pt idx="81">
                  <c:v>-3.765578689319085</c:v>
                </c:pt>
                <c:pt idx="82">
                  <c:v>-4.4905092013778471</c:v>
                </c:pt>
                <c:pt idx="83">
                  <c:v>-5.2179439791249536</c:v>
                </c:pt>
                <c:pt idx="84">
                  <c:v>-5.9477866227767748</c:v>
                </c:pt>
                <c:pt idx="85">
                  <c:v>-6.6799420394096813</c:v>
                </c:pt>
                <c:pt idx="86">
                  <c:v>-7.4143163550120619</c:v>
                </c:pt>
                <c:pt idx="87">
                  <c:v>-8.1508168257504678</c:v>
                </c:pt>
                <c:pt idx="88">
                  <c:v>-8.8893517483625999</c:v>
                </c:pt>
                <c:pt idx="89">
                  <c:v>-9.6298303695761689</c:v>
                </c:pt>
                <c:pt idx="90">
                  <c:v>-10.372162794438054</c:v>
                </c:pt>
                <c:pt idx="91">
                  <c:v>-11.116259893424541</c:v>
                </c:pt>
                <c:pt idx="92">
                  <c:v>-11.862033208188592</c:v>
                </c:pt>
                <c:pt idx="93">
                  <c:v>-12.609394855785524</c:v>
                </c:pt>
                <c:pt idx="94">
                  <c:v>-13.358257431203214</c:v>
                </c:pt>
                <c:pt idx="95">
                  <c:v>-14.108533908007388</c:v>
                </c:pt>
                <c:pt idx="96">
                  <c:v>-14.860137536896175</c:v>
                </c:pt>
                <c:pt idx="97">
                  <c:v>-15.612981741940956</c:v>
                </c:pt>
                <c:pt idx="98">
                  <c:v>-16.366980014273068</c:v>
                </c:pt>
                <c:pt idx="99">
                  <c:v>-17.122045802956464</c:v>
                </c:pt>
                <c:pt idx="100">
                  <c:v>-17.878092402767265</c:v>
                </c:pt>
                <c:pt idx="101">
                  <c:v>-18.635032838579804</c:v>
                </c:pt>
                <c:pt idx="102">
                  <c:v>-19.392779746035799</c:v>
                </c:pt>
                <c:pt idx="103">
                  <c:v>-20.151245248150829</c:v>
                </c:pt>
                <c:pt idx="104">
                  <c:v>-20.910340827485342</c:v>
                </c:pt>
                <c:pt idx="105">
                  <c:v>-21.66997719348123</c:v>
                </c:pt>
                <c:pt idx="106">
                  <c:v>-22.430064144535876</c:v>
                </c:pt>
                <c:pt idx="107">
                  <c:v>-23.190510424354002</c:v>
                </c:pt>
                <c:pt idx="108">
                  <c:v>-23.9512235720847</c:v>
                </c:pt>
                <c:pt idx="109">
                  <c:v>-24.712109765715539</c:v>
                </c:pt>
                <c:pt idx="110">
                  <c:v>-25.47307365815702</c:v>
                </c:pt>
                <c:pt idx="111">
                  <c:v>-26.234018205409825</c:v>
                </c:pt>
                <c:pt idx="112">
                  <c:v>-26.994844486163601</c:v>
                </c:pt>
                <c:pt idx="113">
                  <c:v>-27.755451512129284</c:v>
                </c:pt>
                <c:pt idx="114">
                  <c:v>-28.515736028356116</c:v>
                </c:pt>
                <c:pt idx="115">
                  <c:v>-29.275592302732306</c:v>
                </c:pt>
                <c:pt idx="116">
                  <c:v>-30.03491190380997</c:v>
                </c:pt>
                <c:pt idx="117">
                  <c:v>-30.793583466035273</c:v>
                </c:pt>
                <c:pt idx="118">
                  <c:v>-31.551492441400399</c:v>
                </c:pt>
                <c:pt idx="119">
                  <c:v>-32.308520836465277</c:v>
                </c:pt>
                <c:pt idx="120">
                  <c:v>-33.064546933626374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3F8-461E-92AB-F8EE4836A2EC}"/>
            </c:ext>
          </c:extLst>
        </c:ser>
        <c:ser>
          <c:idx val="52"/>
          <c:order val="52"/>
          <c:tx>
            <c:strRef>
              <c:f>TraySol!$C$3</c:f>
              <c:strCache>
                <c:ptCount val="1"/>
                <c:pt idx="0">
                  <c:v>SOLSTICIO DE 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TraySol!$E$191:$E$311</c:f>
              <c:numCache>
                <c:formatCode>0.00</c:formatCode>
                <c:ptCount val="121"/>
                <c:pt idx="0">
                  <c:v>3.1378138733201516E-3</c:v>
                </c:pt>
                <c:pt idx="1">
                  <c:v>3.13549292226784</c:v>
                </c:pt>
                <c:pt idx="2">
                  <c:v>6.257147848211539</c:v>
                </c:pt>
                <c:pt idx="3">
                  <c:v>9.3515290370814697</c:v>
                </c:pt>
                <c:pt idx="4">
                  <c:v>12.40597653030861</c:v>
                </c:pt>
                <c:pt idx="5">
                  <c:v>15.40892597593769</c:v>
                </c:pt>
                <c:pt idx="6">
                  <c:v>18.350156518646141</c:v>
                </c:pt>
                <c:pt idx="7">
                  <c:v>21.220956933774321</c:v>
                </c:pt>
                <c:pt idx="8">
                  <c:v>24.01420876635963</c:v>
                </c:pt>
                <c:pt idx="9">
                  <c:v>26.724392678511297</c:v>
                </c:pt>
                <c:pt idx="10">
                  <c:v>29.347529640723778</c:v>
                </c:pt>
                <c:pt idx="11">
                  <c:v>31.881071688261308</c:v>
                </c:pt>
                <c:pt idx="12">
                  <c:v>34.323757837776064</c:v>
                </c:pt>
                <c:pt idx="13">
                  <c:v>36.675449873929125</c:v>
                </c:pt>
                <c:pt idx="14">
                  <c:v>38.936960661463367</c:v>
                </c:pt>
                <c:pt idx="15">
                  <c:v>41.109884994402513</c:v>
                </c:pt>
                <c:pt idx="16">
                  <c:v>43.196440234664735</c:v>
                </c:pt>
                <c:pt idx="17">
                  <c:v>45.199321446446717</c:v>
                </c:pt>
                <c:pt idx="18">
                  <c:v>47.12157358728912</c:v>
                </c:pt>
                <c:pt idx="19">
                  <c:v>48.966481643407519</c:v>
                </c:pt>
                <c:pt idx="20">
                  <c:v>50.737478387006291</c:v>
                </c:pt>
                <c:pt idx="21">
                  <c:v>52.438068631019092</c:v>
                </c:pt>
                <c:pt idx="22">
                  <c:v>54.071768385162081</c:v>
                </c:pt>
                <c:pt idx="23">
                  <c:v>55.642057096282635</c:v>
                </c:pt>
                <c:pt idx="24">
                  <c:v>57.152341113033863</c:v>
                </c:pt>
                <c:pt idx="25">
                  <c:v>58.605926589384609</c:v>
                </c:pt>
                <c:pt idx="26">
                  <c:v>60.006000186366123</c:v>
                </c:pt>
                <c:pt idx="27">
                  <c:v>61.355616112198412</c:v>
                </c:pt>
                <c:pt idx="28">
                  <c:v>62.65768823360041</c:v>
                </c:pt>
                <c:pt idx="29">
                  <c:v>63.914986180046505</c:v>
                </c:pt>
                <c:pt idx="30">
                  <c:v>65.13013453864275</c:v>
                </c:pt>
                <c:pt idx="31">
                  <c:v>66.305614395240937</c:v>
                </c:pt>
                <c:pt idx="32">
                  <c:v>67.443766615499143</c:v>
                </c:pt>
                <c:pt idx="33">
                  <c:v>68.546796377868276</c:v>
                </c:pt>
                <c:pt idx="34">
                  <c:v>69.61677857013305</c:v>
                </c:pt>
                <c:pt idx="35">
                  <c:v>70.655663743959181</c:v>
                </c:pt>
                <c:pt idx="36">
                  <c:v>71.665284389952888</c:v>
                </c:pt>
                <c:pt idx="37">
                  <c:v>72.647361351095554</c:v>
                </c:pt>
                <c:pt idx="38">
                  <c:v>73.603510237032765</c:v>
                </c:pt>
                <c:pt idx="39">
                  <c:v>74.535247737357906</c:v>
                </c:pt>
                <c:pt idx="40">
                  <c:v>75.443997760291168</c:v>
                </c:pt>
                <c:pt idx="41">
                  <c:v>76.331097345368562</c:v>
                </c:pt>
                <c:pt idx="42">
                  <c:v>77.19780231606012</c:v>
                </c:pt>
                <c:pt idx="43">
                  <c:v>78.045292651586038</c:v>
                </c:pt>
                <c:pt idx="44">
                  <c:v>78.874677567385334</c:v>
                </c:pt>
                <c:pt idx="45">
                  <c:v>79.687000301357344</c:v>
                </c:pt>
                <c:pt idx="46">
                  <c:v>80.48324260867372</c:v>
                </c:pt>
                <c:pt idx="47">
                  <c:v>81.264328972071112</c:v>
                </c:pt>
                <c:pt idx="48">
                  <c:v>82.031130537426307</c:v>
                </c:pt>
                <c:pt idx="49">
                  <c:v>82.78446878636214</c:v>
                </c:pt>
                <c:pt idx="50">
                  <c:v>83.52511895885236</c:v>
                </c:pt>
                <c:pt idx="51">
                  <c:v>84.253813239459788</c:v>
                </c:pt>
                <c:pt idx="52">
                  <c:v>84.971243721094154</c:v>
                </c:pt>
                <c:pt idx="53">
                  <c:v>85.678065160117939</c:v>
                </c:pt>
                <c:pt idx="54">
                  <c:v>86.374897536349408</c:v>
                </c:pt>
                <c:pt idx="55">
                  <c:v>87.062328431072615</c:v>
                </c:pt>
                <c:pt idx="56">
                  <c:v>87.740915235618701</c:v>
                </c:pt>
                <c:pt idx="57">
                  <c:v>88.411187202468184</c:v>
                </c:pt>
                <c:pt idx="58">
                  <c:v>89.073647350170745</c:v>
                </c:pt>
                <c:pt idx="59">
                  <c:v>89.728774232707508</c:v>
                </c:pt>
                <c:pt idx="60">
                  <c:v>90.377023583250988</c:v>
                </c:pt>
                <c:pt idx="61">
                  <c:v>91.018829841617659</c:v>
                </c:pt>
                <c:pt idx="62">
                  <c:v>91.654607574068137</c:v>
                </c:pt>
                <c:pt idx="63">
                  <c:v>92.284752793497262</c:v>
                </c:pt>
                <c:pt idx="64">
                  <c:v>92.909644187470334</c:v>
                </c:pt>
                <c:pt idx="65">
                  <c:v>93.529644261010446</c:v>
                </c:pt>
                <c:pt idx="66">
                  <c:v>94.145100400520647</c:v>
                </c:pt>
                <c:pt idx="67">
                  <c:v>94.756345864738122</c:v>
                </c:pt>
                <c:pt idx="68">
                  <c:v>95.363700708161915</c:v>
                </c:pt>
                <c:pt idx="69">
                  <c:v>95.967472641972577</c:v>
                </c:pt>
                <c:pt idx="70">
                  <c:v>96.567957837067993</c:v>
                </c:pt>
                <c:pt idx="71">
                  <c:v>97.165441673475613</c:v>
                </c:pt>
                <c:pt idx="72">
                  <c:v>97.760199440061896</c:v>
                </c:pt>
                <c:pt idx="73">
                  <c:v>98.352496988149085</c:v>
                </c:pt>
                <c:pt idx="74">
                  <c:v>98.942591342359194</c:v>
                </c:pt>
                <c:pt idx="75">
                  <c:v>99.530731271739242</c:v>
                </c:pt>
                <c:pt idx="76">
                  <c:v>100.11715782397576</c:v>
                </c:pt>
                <c:pt idx="77">
                  <c:v>100.70210482527884</c:v>
                </c:pt>
                <c:pt idx="78">
                  <c:v>101.28579934830731</c:v>
                </c:pt>
                <c:pt idx="79">
                  <c:v>101.86846215031299</c:v>
                </c:pt>
                <c:pt idx="80">
                  <c:v>102.45030808350309</c:v>
                </c:pt>
                <c:pt idx="81">
                  <c:v>103.03154647945588</c:v>
                </c:pt>
                <c:pt idx="82">
                  <c:v>103.61238150927194</c:v>
                </c:pt>
                <c:pt idx="83">
                  <c:v>104.19301252100308</c:v>
                </c:pt>
                <c:pt idx="84">
                  <c:v>104.77363435577023</c:v>
                </c:pt>
                <c:pt idx="85">
                  <c:v>105.35443764386193</c:v>
                </c:pt>
                <c:pt idx="86">
                  <c:v>105.93560908199277</c:v>
                </c:pt>
                <c:pt idx="87">
                  <c:v>106.51733169279753</c:v>
                </c:pt>
                <c:pt idx="88">
                  <c:v>107.09978506754079</c:v>
                </c:pt>
                <c:pt idx="89">
                  <c:v>107.68314559293212</c:v>
                </c:pt>
                <c:pt idx="90">
                  <c:v>108.26758666285335</c:v>
                </c:pt>
                <c:pt idx="91">
                  <c:v>108.8532788757267</c:v>
                </c:pt>
                <c:pt idx="92">
                  <c:v>109.44039021818013</c:v>
                </c:pt>
                <c:pt idx="93">
                  <c:v>110.02908623559742</c:v>
                </c:pt>
                <c:pt idx="94">
                  <c:v>110.61953019007791</c:v>
                </c:pt>
                <c:pt idx="95">
                  <c:v>111.21188320626956</c:v>
                </c:pt>
                <c:pt idx="96">
                  <c:v>111.8063044054838</c:v>
                </c:pt>
                <c:pt idx="97">
                  <c:v>112.40295102844676</c:v>
                </c:pt>
                <c:pt idx="98">
                  <c:v>113.00197854699236</c:v>
                </c:pt>
                <c:pt idx="99">
                  <c:v>113.60354076495409</c:v>
                </c:pt>
                <c:pt idx="100">
                  <c:v>114.20778990846931</c:v>
                </c:pt>
                <c:pt idx="101">
                  <c:v>114.81487670586623</c:v>
                </c:pt>
                <c:pt idx="102">
                  <c:v>115.42495045726469</c:v>
                </c:pt>
                <c:pt idx="103">
                  <c:v>116.03815909398328</c:v>
                </c:pt>
                <c:pt idx="104">
                  <c:v>116.65464922781041</c:v>
                </c:pt>
                <c:pt idx="105">
                  <c:v>117.27456619016218</c:v>
                </c:pt>
                <c:pt idx="106">
                  <c:v>117.89805406111864</c:v>
                </c:pt>
                <c:pt idx="107">
                  <c:v>118.52525568830031</c:v>
                </c:pt>
                <c:pt idx="108">
                  <c:v>119.15631269551814</c:v>
                </c:pt>
                <c:pt idx="109">
                  <c:v>119.79136548110462</c:v>
                </c:pt>
                <c:pt idx="110">
                  <c:v>120.43055320580943</c:v>
                </c:pt>
                <c:pt idx="111">
                  <c:v>121.07401377012177</c:v>
                </c:pt>
                <c:pt idx="112">
                  <c:v>121.72188378086094</c:v>
                </c:pt>
                <c:pt idx="113">
                  <c:v>122.37429850686038</c:v>
                </c:pt>
                <c:pt idx="114">
                  <c:v>123.03139182355487</c:v>
                </c:pt>
                <c:pt idx="115">
                  <c:v>123.69329614626908</c:v>
                </c:pt>
                <c:pt idx="116">
                  <c:v>124.36014235199674</c:v>
                </c:pt>
                <c:pt idx="117">
                  <c:v>125.03205968945294</c:v>
                </c:pt>
                <c:pt idx="118">
                  <c:v>125.70917567718031</c:v>
                </c:pt>
                <c:pt idx="119">
                  <c:v>126.39161598949117</c:v>
                </c:pt>
                <c:pt idx="120">
                  <c:v>127.07950433003251</c:v>
                </c:pt>
              </c:numCache>
            </c:numRef>
          </c:xVal>
          <c:yVal>
            <c:numRef>
              <c:f>TraySol!$D$191:$D$311</c:f>
              <c:numCache>
                <c:formatCode>0.00</c:formatCode>
                <c:ptCount val="121"/>
                <c:pt idx="0">
                  <c:v>72.999999979162595</c:v>
                </c:pt>
                <c:pt idx="1">
                  <c:v>72.979175516053232</c:v>
                </c:pt>
                <c:pt idx="2">
                  <c:v>72.916856189892371</c:v>
                </c:pt>
                <c:pt idx="3">
                  <c:v>72.813498817786282</c:v>
                </c:pt>
                <c:pt idx="4">
                  <c:v>72.669846590265536</c:v>
                </c:pt>
                <c:pt idx="5">
                  <c:v>72.486903449432646</c:v>
                </c:pt>
                <c:pt idx="6">
                  <c:v>72.265901081663372</c:v>
                </c:pt>
                <c:pt idx="7">
                  <c:v>72.00826094919627</c:v>
                </c:pt>
                <c:pt idx="8">
                  <c:v>71.715553870047017</c:v>
                </c:pt>
                <c:pt idx="9">
                  <c:v>71.389459493909868</c:v>
                </c:pt>
                <c:pt idx="10">
                  <c:v>71.031727658781108</c:v>
                </c:pt>
                <c:pt idx="11">
                  <c:v>70.644143133345494</c:v>
                </c:pt>
                <c:pt idx="12">
                  <c:v>70.22849473611609</c:v>
                </c:pt>
                <c:pt idx="13">
                  <c:v>69.78654934027243</c:v>
                </c:pt>
                <c:pt idx="14">
                  <c:v>69.320030866760547</c:v>
                </c:pt>
                <c:pt idx="15">
                  <c:v>68.830604058393178</c:v>
                </c:pt>
                <c:pt idx="16">
                  <c:v>68.319862616757675</c:v>
                </c:pt>
                <c:pt idx="17">
                  <c:v>67.789321161505086</c:v>
                </c:pt>
                <c:pt idx="18">
                  <c:v>67.240410421222862</c:v>
                </c:pt>
                <c:pt idx="19">
                  <c:v>66.674475067810377</c:v>
                </c:pt>
                <c:pt idx="20">
                  <c:v>66.092773644480275</c:v>
                </c:pt>
                <c:pt idx="21">
                  <c:v>65.496480096458143</c:v>
                </c:pt>
                <c:pt idx="22">
                  <c:v>64.886686481846823</c:v>
                </c:pt>
                <c:pt idx="23">
                  <c:v>64.264406509984042</c:v>
                </c:pt>
                <c:pt idx="24">
                  <c:v>63.630579620800368</c:v>
                </c:pt>
                <c:pt idx="25">
                  <c:v>62.986075378252323</c:v>
                </c:pt>
                <c:pt idx="26">
                  <c:v>62.331698002516966</c:v>
                </c:pt>
                <c:pt idx="27">
                  <c:v>61.668190909043432</c:v>
                </c:pt>
                <c:pt idx="28">
                  <c:v>60.996241158164715</c:v>
                </c:pt>
                <c:pt idx="29">
                  <c:v>60.316483747562017</c:v>
                </c:pt>
                <c:pt idx="30">
                  <c:v>59.629505702376541</c:v>
                </c:pt>
                <c:pt idx="31">
                  <c:v>58.9358499351424</c:v>
                </c:pt>
                <c:pt idx="32">
                  <c:v>58.2360188608763</c:v>
                </c:pt>
                <c:pt idx="33">
                  <c:v>57.530477762419785</c:v>
                </c:pt>
                <c:pt idx="34">
                  <c:v>56.819657908188425</c:v>
                </c:pt>
                <c:pt idx="35">
                  <c:v>56.103959429432564</c:v>
                </c:pt>
                <c:pt idx="36">
                  <c:v>55.383753967437343</c:v>
                </c:pt>
                <c:pt idx="37">
                  <c:v>54.659387103181146</c:v>
                </c:pt>
                <c:pt idx="38">
                  <c:v>53.931180583142002</c:v>
                </c:pt>
                <c:pt idx="39">
                  <c:v>53.19943435543555</c:v>
                </c:pt>
                <c:pt idx="40">
                  <c:v>52.464428430478058</c:v>
                </c:pt>
                <c:pt idx="41">
                  <c:v>51.726424580038426</c:v>
                </c:pt>
                <c:pt idx="42">
                  <c:v>50.985667887985556</c:v>
                </c:pt>
                <c:pt idx="43">
                  <c:v>50.242388165336067</c:v>
                </c:pt>
                <c:pt idx="44">
                  <c:v>49.496801241421842</c:v>
                </c:pt>
                <c:pt idx="45">
                  <c:v>48.749110142173883</c:v>
                </c:pt>
                <c:pt idx="46">
                  <c:v>47.999506165689652</c:v>
                </c:pt>
                <c:pt idx="47">
                  <c:v>47.248169864437365</c:v>
                </c:pt>
                <c:pt idx="48">
                  <c:v>46.495271942668708</c:v>
                </c:pt>
                <c:pt idx="49">
                  <c:v>45.740974076869669</c:v>
                </c:pt>
                <c:pt idx="50">
                  <c:v>44.98542966638378</c:v>
                </c:pt>
                <c:pt idx="51">
                  <c:v>44.228784520695029</c:v>
                </c:pt>
                <c:pt idx="52">
                  <c:v>43.471177489260761</c:v>
                </c:pt>
                <c:pt idx="53">
                  <c:v>42.712741039235873</c:v>
                </c:pt>
                <c:pt idx="54">
                  <c:v>41.953601785927432</c:v>
                </c:pt>
                <c:pt idx="55">
                  <c:v>41.193880980361769</c:v>
                </c:pt>
                <c:pt idx="56">
                  <c:v>40.43369495792885</c:v>
                </c:pt>
                <c:pt idx="57">
                  <c:v>39.673155551692474</c:v>
                </c:pt>
                <c:pt idx="58">
                  <c:v>38.912370473611482</c:v>
                </c:pt>
                <c:pt idx="59">
                  <c:v>38.151443666609623</c:v>
                </c:pt>
                <c:pt idx="60">
                  <c:v>37.390475630150441</c:v>
                </c:pt>
                <c:pt idx="61">
                  <c:v>36.629563721722946</c:v>
                </c:pt>
                <c:pt idx="62">
                  <c:v>35.868802436415365</c:v>
                </c:pt>
                <c:pt idx="63">
                  <c:v>35.108283666549099</c:v>
                </c:pt>
                <c:pt idx="64">
                  <c:v>34.348096943160314</c:v>
                </c:pt>
                <c:pt idx="65">
                  <c:v>33.588329660949263</c:v>
                </c:pt>
                <c:pt idx="66">
                  <c:v>32.82906728816711</c:v>
                </c:pt>
                <c:pt idx="67">
                  <c:v>32.070393562774335</c:v>
                </c:pt>
                <c:pt idx="68">
                  <c:v>31.312390676082131</c:v>
                </c:pt>
                <c:pt idx="69">
                  <c:v>30.555139444977662</c:v>
                </c:pt>
                <c:pt idx="70">
                  <c:v>29.798719473734465</c:v>
                </c:pt>
                <c:pt idx="71">
                  <c:v>29.04320930631841</c:v>
                </c:pt>
                <c:pt idx="72">
                  <c:v>28.288686570018896</c:v>
                </c:pt>
                <c:pt idx="73">
                  <c:v>27.535228111160286</c:v>
                </c:pt>
                <c:pt idx="74">
                  <c:v>26.782910123582177</c:v>
                </c:pt>
                <c:pt idx="75">
                  <c:v>26.031808270516386</c:v>
                </c:pt>
                <c:pt idx="76">
                  <c:v>25.281997800433359</c:v>
                </c:pt>
                <c:pt idx="77">
                  <c:v>24.533553657380722</c:v>
                </c:pt>
                <c:pt idx="78">
                  <c:v>23.786550586291412</c:v>
                </c:pt>
                <c:pt idx="79">
                  <c:v>23.041063233696789</c:v>
                </c:pt>
                <c:pt idx="80">
                  <c:v>22.297166244243073</c:v>
                </c:pt>
                <c:pt idx="81">
                  <c:v>21.554934353374108</c:v>
                </c:pt>
                <c:pt idx="82">
                  <c:v>20.814442476512085</c:v>
                </c:pt>
                <c:pt idx="83">
                  <c:v>20.075765795038805</c:v>
                </c:pt>
                <c:pt idx="84">
                  <c:v>19.338979839352987</c:v>
                </c:pt>
                <c:pt idx="85">
                  <c:v>18.604160569254631</c:v>
                </c:pt>
                <c:pt idx="86">
                  <c:v>17.871384451884524</c:v>
                </c:pt>
                <c:pt idx="87">
                  <c:v>17.140728537425304</c:v>
                </c:pt>
                <c:pt idx="88">
                  <c:v>16.412270532751563</c:v>
                </c:pt>
                <c:pt idx="89">
                  <c:v>15.686088873196823</c:v>
                </c:pt>
                <c:pt idx="90">
                  <c:v>14.962262792588504</c:v>
                </c:pt>
                <c:pt idx="91">
                  <c:v>14.2408723916855</c:v>
                </c:pt>
                <c:pt idx="92">
                  <c:v>13.521998705136923</c:v>
                </c:pt>
                <c:pt idx="93">
                  <c:v>12.80572376706624</c:v>
                </c:pt>
                <c:pt idx="94">
                  <c:v>12.092130675370186</c:v>
                </c:pt>
                <c:pt idx="95">
                  <c:v>11.381303654808576</c:v>
                </c:pt>
                <c:pt idx="96">
                  <c:v>10.673328118947481</c:v>
                </c:pt>
                <c:pt idx="97">
                  <c:v>9.9682907310052542</c:v>
                </c:pt>
                <c:pt idx="98">
                  <c:v>9.2662794636380994</c:v>
                </c:pt>
                <c:pt idx="99">
                  <c:v>8.5673836576896036</c:v>
                </c:pt>
                <c:pt idx="100">
                  <c:v>7.8716940799156419</c:v>
                </c:pt>
                <c:pt idx="101">
                  <c:v>7.179302979683797</c:v>
                </c:pt>
                <c:pt idx="102">
                  <c:v>6.4903041446345497</c:v>
                </c:pt>
                <c:pt idx="103">
                  <c:v>5.8047929552779323</c:v>
                </c:pt>
                <c:pt idx="104">
                  <c:v>5.1228664384874918</c:v>
                </c:pt>
                <c:pt idx="105">
                  <c:v>4.444623319840403</c:v>
                </c:pt>
                <c:pt idx="106">
                  <c:v>3.7701640747393554</c:v>
                </c:pt>
                <c:pt idx="107">
                  <c:v>3.0995909782386946</c:v>
                </c:pt>
                <c:pt idx="108">
                  <c:v>2.4330081534840104</c:v>
                </c:pt>
                <c:pt idx="109">
                  <c:v>1.7705216186599841</c:v>
                </c:pt>
                <c:pt idx="110">
                  <c:v>1.1122393323278743</c:v>
                </c:pt>
                <c:pt idx="111">
                  <c:v>0.45827123701879202</c:v>
                </c:pt>
                <c:pt idx="112">
                  <c:v>-0.19127069906508609</c:v>
                </c:pt>
                <c:pt idx="113">
                  <c:v>-0.83627244240523169</c:v>
                </c:pt>
                <c:pt idx="114">
                  <c:v>-1.4766178567556807</c:v>
                </c:pt>
                <c:pt idx="115">
                  <c:v>-2.1121886681613375</c:v>
                </c:pt>
                <c:pt idx="116">
                  <c:v>-2.7428644326159741</c:v>
                </c:pt>
                <c:pt idx="117">
                  <c:v>-3.3685225065867854</c:v>
                </c:pt>
                <c:pt idx="118">
                  <c:v>-3.989038020649275</c:v>
                </c:pt>
                <c:pt idx="119">
                  <c:v>-4.6042838564919464</c:v>
                </c:pt>
                <c:pt idx="120">
                  <c:v>-5.2141306275678403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3F8-461E-92AB-F8EE4836A2EC}"/>
            </c:ext>
          </c:extLst>
        </c:ser>
        <c:ser>
          <c:idx val="53"/>
          <c:order val="53"/>
          <c:tx>
            <c:strRef>
              <c:f>TraySol!$G$8</c:f>
              <c:strCache>
                <c:ptCount val="1"/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TraySol!$H$191:$H$311</c:f>
              <c:numCache>
                <c:formatCode>0.00</c:formatCode>
                <c:ptCount val="121"/>
                <c:pt idx="0">
                  <c:v>2.0372914124334421E-3</c:v>
                </c:pt>
                <c:pt idx="1">
                  <c:v>2.0367385709851633</c:v>
                </c:pt>
                <c:pt idx="2">
                  <c:v>4.0701752325224332</c:v>
                </c:pt>
                <c:pt idx="3">
                  <c:v>6.0970456941544278</c:v>
                </c:pt>
                <c:pt idx="4">
                  <c:v>8.1141598481488728</c:v>
                </c:pt>
                <c:pt idx="5">
                  <c:v>10.118436277573247</c:v>
                </c:pt>
                <c:pt idx="6">
                  <c:v>12.106933813455912</c:v>
                </c:pt>
                <c:pt idx="7">
                  <c:v>14.076879392710099</c:v>
                </c:pt>
                <c:pt idx="8">
                  <c:v>16.025691645688113</c:v>
                </c:pt>
                <c:pt idx="9">
                  <c:v>17.950999836443017</c:v>
                </c:pt>
                <c:pt idx="10">
                  <c:v>19.850657976505463</c:v>
                </c:pt>
                <c:pt idx="11">
                  <c:v>21.722754121706924</c:v>
                </c:pt>
                <c:pt idx="12">
                  <c:v>23.565615030816673</c:v>
                </c:pt>
                <c:pt idx="13">
                  <c:v>25.377806506797167</c:v>
                </c:pt>
                <c:pt idx="14">
                  <c:v>27.158129851605167</c:v>
                </c:pt>
                <c:pt idx="15">
                  <c:v>28.90561494195439</c:v>
                </c:pt>
                <c:pt idx="16">
                  <c:v>30.619510477195615</c:v>
                </c:pt>
                <c:pt idx="17">
                  <c:v>32.299271964406309</c:v>
                </c:pt>
                <c:pt idx="18">
                  <c:v>33.94454799429527</c:v>
                </c:pt>
                <c:pt idx="19">
                  <c:v>35.555165329783293</c:v>
                </c:pt>
                <c:pt idx="20">
                  <c:v>37.131113282511883</c:v>
                </c:pt>
                <c:pt idx="21">
                  <c:v>38.672527796233027</c:v>
                </c:pt>
                <c:pt idx="22">
                  <c:v>40.179675594656885</c:v>
                </c:pt>
                <c:pt idx="23">
                  <c:v>41.652938688764571</c:v>
                </c:pt>
                <c:pt idx="24">
                  <c:v>43.092799477885585</c:v>
                </c:pt>
                <c:pt idx="25">
                  <c:v>44.499826622222287</c:v>
                </c:pt>
                <c:pt idx="26">
                  <c:v>45.874661813467519</c:v>
                </c:pt>
                <c:pt idx="27">
                  <c:v>47.218007525531583</c:v>
                </c:pt>
                <c:pt idx="28">
                  <c:v>48.530615789491399</c:v>
                </c:pt>
                <c:pt idx="29">
                  <c:v>49.813278005591705</c:v>
                </c:pt>
                <c:pt idx="30">
                  <c:v>51.066815780102715</c:v>
                </c:pt>
                <c:pt idx="31">
                  <c:v>52.292072755491759</c:v>
                </c:pt>
                <c:pt idx="32">
                  <c:v>53.489907388040173</c:v>
                </c:pt>
                <c:pt idx="33">
                  <c:v>54.661186617017584</c:v>
                </c:pt>
                <c:pt idx="34">
                  <c:v>55.806780363114143</c:v>
                </c:pt>
                <c:pt idx="35">
                  <c:v>56.927556790366715</c:v>
                </c:pt>
                <c:pt idx="36">
                  <c:v>58.024378264693127</c:v>
                </c:pt>
                <c:pt idx="37">
                  <c:v>59.098097942841612</c:v>
                </c:pt>
                <c:pt idx="38">
                  <c:v>60.149556927609737</c:v>
                </c:pt>
                <c:pt idx="39">
                  <c:v>61.179581928204243</c:v>
                </c:pt>
                <c:pt idx="40">
                  <c:v>62.188983368286451</c:v>
                </c:pt>
                <c:pt idx="41">
                  <c:v>63.178553888316685</c:v>
                </c:pt>
                <c:pt idx="42">
                  <c:v>64.149067193080484</c:v>
                </c:pt>
                <c:pt idx="43">
                  <c:v>65.101277199589376</c:v>
                </c:pt>
                <c:pt idx="44">
                  <c:v>66.035917444788055</c:v>
                </c:pt>
                <c:pt idx="45">
                  <c:v>66.953700716581693</c:v>
                </c:pt>
                <c:pt idx="46">
                  <c:v>67.855318875567022</c:v>
                </c:pt>
                <c:pt idx="47">
                  <c:v>68.741442838470093</c:v>
                </c:pt>
                <c:pt idx="48">
                  <c:v>69.612722697643434</c:v>
                </c:pt>
                <c:pt idx="49">
                  <c:v>70.469787954047163</c:v>
                </c:pt>
                <c:pt idx="50">
                  <c:v>71.313247843932487</c:v>
                </c:pt>
                <c:pt idx="51">
                  <c:v>72.143691741972219</c:v>
                </c:pt>
                <c:pt idx="52">
                  <c:v>72.961689625851491</c:v>
                </c:pt>
                <c:pt idx="53">
                  <c:v>73.767792589358109</c:v>
                </c:pt>
                <c:pt idx="54">
                  <c:v>74.56253339281615</c:v>
                </c:pt>
                <c:pt idx="55">
                  <c:v>75.346427041301126</c:v>
                </c:pt>
                <c:pt idx="56">
                  <c:v>76.119971382483911</c:v>
                </c:pt>
                <c:pt idx="57">
                  <c:v>76.883647717186761</c:v>
                </c:pt>
                <c:pt idx="58">
                  <c:v>77.637921416818216</c:v>
                </c:pt>
                <c:pt idx="59">
                  <c:v>78.383242542797845</c:v>
                </c:pt>
                <c:pt idx="60">
                  <c:v>79.120046463905013</c:v>
                </c:pt>
                <c:pt idx="61">
                  <c:v>79.84875446819693</c:v>
                </c:pt>
                <c:pt idx="62">
                  <c:v>80.569774366757642</c:v>
                </c:pt>
                <c:pt idx="63">
                  <c:v>81.283501087070206</c:v>
                </c:pt>
                <c:pt idx="64">
                  <c:v>81.990317254258656</c:v>
                </c:pt>
                <c:pt idx="65">
                  <c:v>82.690593758836016</c:v>
                </c:pt>
                <c:pt idx="66">
                  <c:v>83.384690309926242</c:v>
                </c:pt>
                <c:pt idx="67">
                  <c:v>84.072955973208508</c:v>
                </c:pt>
                <c:pt idx="68">
                  <c:v>84.755729693070563</c:v>
                </c:pt>
                <c:pt idx="69">
                  <c:v>85.433340798655991</c:v>
                </c:pt>
                <c:pt idx="70">
                  <c:v>86.106109493656874</c:v>
                </c:pt>
                <c:pt idx="71">
                  <c:v>86.774347329841333</c:v>
                </c:pt>
                <c:pt idx="72">
                  <c:v>87.438357664417083</c:v>
                </c:pt>
                <c:pt idx="73">
                  <c:v>88.098436101424852</c:v>
                </c:pt>
                <c:pt idx="74">
                  <c:v>88.754870917427851</c:v>
                </c:pt>
                <c:pt idx="75">
                  <c:v>89.407943471821554</c:v>
                </c:pt>
                <c:pt idx="76">
                  <c:v>90.057928602130957</c:v>
                </c:pt>
                <c:pt idx="77">
                  <c:v>90.705095004696418</c:v>
                </c:pt>
                <c:pt idx="78">
                  <c:v>91.349705601169788</c:v>
                </c:pt>
                <c:pt idx="79">
                  <c:v>91.99201789125803</c:v>
                </c:pt>
                <c:pt idx="80">
                  <c:v>92.632284292157465</c:v>
                </c:pt>
                <c:pt idx="81">
                  <c:v>93.270752465122911</c:v>
                </c:pt>
                <c:pt idx="82">
                  <c:v>93.907665629611017</c:v>
                </c:pt>
                <c:pt idx="83">
                  <c:v>94.543262865428431</c:v>
                </c:pt>
                <c:pt idx="84">
                  <c:v>95.177779403302608</c:v>
                </c:pt>
                <c:pt idx="85">
                  <c:v>95.811446904276366</c:v>
                </c:pt>
                <c:pt idx="86">
                  <c:v>96.444493728309567</c:v>
                </c:pt>
                <c:pt idx="87">
                  <c:v>97.077145192448739</c:v>
                </c:pt>
                <c:pt idx="88">
                  <c:v>97.709623818903154</c:v>
                </c:pt>
                <c:pt idx="89">
                  <c:v>98.342149573339796</c:v>
                </c:pt>
                <c:pt idx="90">
                  <c:v>98.974940093683216</c:v>
                </c:pt>
                <c:pt idx="91">
                  <c:v>99.608210909678121</c:v>
                </c:pt>
                <c:pt idx="92">
                  <c:v>100.24217565344168</c:v>
                </c:pt>
                <c:pt idx="93">
                  <c:v>100.87704626120296</c:v>
                </c:pt>
                <c:pt idx="94">
                  <c:v>101.51303316639357</c:v>
                </c:pt>
                <c:pt idx="95">
                  <c:v>102.15034548421997</c:v>
                </c:pt>
                <c:pt idx="96">
                  <c:v>102.7891911878143</c:v>
                </c:pt>
                <c:pt idx="97">
                  <c:v>103.4297772760232</c:v>
                </c:pt>
                <c:pt idx="98">
                  <c:v>104.07230993285792</c:v>
                </c:pt>
                <c:pt idx="99">
                  <c:v>104.71699467859004</c:v>
                </c:pt>
                <c:pt idx="100">
                  <c:v>105.36403651243791</c:v>
                </c:pt>
                <c:pt idx="101">
                  <c:v>106.01364004674681</c:v>
                </c:pt>
                <c:pt idx="102">
                  <c:v>106.66600963252432</c:v>
                </c:pt>
                <c:pt idx="103">
                  <c:v>107.3213494761478</c:v>
                </c:pt>
                <c:pt idx="104">
                  <c:v>107.97986374701517</c:v>
                </c:pt>
                <c:pt idx="105">
                  <c:v>108.64175667586379</c:v>
                </c:pt>
                <c:pt idx="106">
                  <c:v>109.30723264343261</c:v>
                </c:pt>
                <c:pt idx="107">
                  <c:v>109.97649625909327</c:v>
                </c:pt>
                <c:pt idx="108">
                  <c:v>110.64975242902329</c:v>
                </c:pt>
                <c:pt idx="109">
                  <c:v>111.32720641344166</c:v>
                </c:pt>
                <c:pt idx="110">
                  <c:v>112.00906387237104</c:v>
                </c:pt>
                <c:pt idx="111">
                  <c:v>112.69553089933557</c:v>
                </c:pt>
                <c:pt idx="112">
                  <c:v>113.38681404234407</c:v>
                </c:pt>
                <c:pt idx="113">
                  <c:v>114.08312031145054</c:v>
                </c:pt>
                <c:pt idx="114">
                  <c:v>114.78465717212292</c:v>
                </c:pt>
                <c:pt idx="115">
                  <c:v>115.49163252359072</c:v>
                </c:pt>
                <c:pt idx="116">
                  <c:v>116.20425466128111</c:v>
                </c:pt>
                <c:pt idx="117">
                  <c:v>116.92273222239137</c:v>
                </c:pt>
                <c:pt idx="118">
                  <c:v>117.64727411358622</c:v>
                </c:pt>
                <c:pt idx="119">
                  <c:v>118.37808941974751</c:v>
                </c:pt>
                <c:pt idx="120">
                  <c:v>119.1153872926478</c:v>
                </c:pt>
              </c:numCache>
            </c:numRef>
          </c:xVal>
          <c:yVal>
            <c:numRef>
              <c:f>TraySol!$G$191:$G$311</c:f>
              <c:numCache>
                <c:formatCode>0.00</c:formatCode>
                <c:ptCount val="121"/>
                <c:pt idx="0">
                  <c:v>61.274999986470881</c:v>
                </c:pt>
                <c:pt idx="1">
                  <c:v>61.261474147957607</c:v>
                </c:pt>
                <c:pt idx="2">
                  <c:v>61.220935595326267</c:v>
                </c:pt>
                <c:pt idx="3">
                  <c:v>61.153500805292005</c:v>
                </c:pt>
                <c:pt idx="4">
                  <c:v>61.059362076748585</c:v>
                </c:pt>
                <c:pt idx="5">
                  <c:v>60.938784896351507</c:v>
                </c:pt>
                <c:pt idx="6">
                  <c:v>60.792104351070144</c:v>
                </c:pt>
                <c:pt idx="7">
                  <c:v>60.61972071266527</c:v>
                </c:pt>
                <c:pt idx="8">
                  <c:v>60.422094326395722</c:v>
                </c:pt>
                <c:pt idx="9">
                  <c:v>60.199739950246197</c:v>
                </c:pt>
                <c:pt idx="10">
                  <c:v>59.95322069780778</c:v>
                </c:pt>
                <c:pt idx="11">
                  <c:v>59.683141737891177</c:v>
                </c:pt>
                <c:pt idx="12">
                  <c:v>59.390143897703709</c:v>
                </c:pt>
                <c:pt idx="13">
                  <c:v>59.074897304998032</c:v>
                </c:pt>
                <c:pt idx="14">
                  <c:v>58.738095189227806</c:v>
                </c:pt>
                <c:pt idx="15">
                  <c:v>58.380447943724477</c:v>
                </c:pt>
                <c:pt idx="16">
                  <c:v>58.002677531501114</c:v>
                </c:pt>
                <c:pt idx="17">
                  <c:v>57.605512297635528</c:v>
                </c:pt>
                <c:pt idx="18">
                  <c:v>57.189682232236578</c:v>
                </c:pt>
                <c:pt idx="19">
                  <c:v>56.755914710494601</c:v>
                </c:pt>
                <c:pt idx="20">
                  <c:v>56.304930720772063</c:v>
                </c:pt>
                <c:pt idx="21">
                  <c:v>55.837441578408715</c:v>
                </c:pt>
                <c:pt idx="22">
                  <c:v>55.354146112018157</c:v>
                </c:pt>
                <c:pt idx="23">
                  <c:v>54.855728300512396</c:v>
                </c:pt>
                <c:pt idx="24">
                  <c:v>54.342855332767371</c:v>
                </c:pt>
                <c:pt idx="25">
                  <c:v>53.816176057520728</c:v>
                </c:pt>
                <c:pt idx="26">
                  <c:v>53.276319788511309</c:v>
                </c:pt>
                <c:pt idx="27">
                  <c:v>52.723895428750374</c:v>
                </c:pt>
                <c:pt idx="28">
                  <c:v>52.15949087787542</c:v>
                </c:pt>
                <c:pt idx="29">
                  <c:v>51.583672687522416</c:v>
                </c:pt>
                <c:pt idx="30">
                  <c:v>50.996985931317411</c:v>
                </c:pt>
                <c:pt idx="31">
                  <c:v>50.399954258233464</c:v>
                </c:pt>
                <c:pt idx="32">
                  <c:v>49.793080100505584</c:v>
                </c:pt>
                <c:pt idx="33">
                  <c:v>49.176845009904028</c:v>
                </c:pt>
                <c:pt idx="34">
                  <c:v>48.551710098822554</c:v>
                </c:pt>
                <c:pt idx="35">
                  <c:v>47.918116565255829</c:v>
                </c:pt>
                <c:pt idx="36">
                  <c:v>47.276486283257753</c:v>
                </c:pt>
                <c:pt idx="37">
                  <c:v>46.62722244284425</c:v>
                </c:pt>
                <c:pt idx="38">
                  <c:v>45.970710225504099</c:v>
                </c:pt>
                <c:pt idx="39">
                  <c:v>45.307317503492946</c:v>
                </c:pt>
                <c:pt idx="40">
                  <c:v>44.637395552903655</c:v>
                </c:pt>
                <c:pt idx="41">
                  <c:v>43.961279772131732</c:v>
                </c:pt>
                <c:pt idx="42">
                  <c:v>43.279290398794878</c:v>
                </c:pt>
                <c:pt idx="43">
                  <c:v>42.591733219430509</c:v>
                </c:pt>
                <c:pt idx="44">
                  <c:v>41.898900267397423</c:v>
                </c:pt>
                <c:pt idx="45">
                  <c:v>41.20107050536074</c:v>
                </c:pt>
                <c:pt idx="46">
                  <c:v>40.498510489557454</c:v>
                </c:pt>
                <c:pt idx="47">
                  <c:v>39.791475013737276</c:v>
                </c:pt>
                <c:pt idx="48">
                  <c:v>39.080207731263037</c:v>
                </c:pt>
                <c:pt idx="49">
                  <c:v>38.364941754350646</c:v>
                </c:pt>
                <c:pt idx="50">
                  <c:v>37.645900229840862</c:v>
                </c:pt>
                <c:pt idx="51">
                  <c:v>36.923296891235687</c:v>
                </c:pt>
                <c:pt idx="52">
                  <c:v>36.197336587010795</c:v>
                </c:pt>
                <c:pt idx="53">
                  <c:v>35.46821578544052</c:v>
                </c:pt>
                <c:pt idx="54">
                  <c:v>34.736123056351282</c:v>
                </c:pt>
                <c:pt idx="55">
                  <c:v>34.001239530360273</c:v>
                </c:pt>
                <c:pt idx="56">
                  <c:v>33.263739336264386</c:v>
                </c:pt>
                <c:pt idx="57">
                  <c:v>32.523790017325119</c:v>
                </c:pt>
                <c:pt idx="58">
                  <c:v>31.78155292725269</c:v>
                </c:pt>
                <c:pt idx="59">
                  <c:v>31.037183606732114</c:v>
                </c:pt>
                <c:pt idx="60">
                  <c:v>30.290832141356375</c:v>
                </c:pt>
                <c:pt idx="61">
                  <c:v>29.542643501843095</c:v>
                </c:pt>
                <c:pt idx="62">
                  <c:v>28.792757867410977</c:v>
                </c:pt>
                <c:pt idx="63">
                  <c:v>28.041310933184072</c:v>
                </c:pt>
                <c:pt idx="64">
                  <c:v>27.288434202477802</c:v>
                </c:pt>
                <c:pt idx="65">
                  <c:v>26.534255264800805</c:v>
                </c:pt>
                <c:pt idx="66">
                  <c:v>25.778898060383725</c:v>
                </c:pt>
                <c:pt idx="67">
                  <c:v>25.022483132019289</c:v>
                </c:pt>
                <c:pt idx="68">
                  <c:v>24.26512786497058</c:v>
                </c:pt>
                <c:pt idx="69">
                  <c:v>23.506946715674744</c:v>
                </c:pt>
                <c:pt idx="70">
                  <c:v>22.748051429939323</c:v>
                </c:pt>
                <c:pt idx="71">
                  <c:v>21.988551251298119</c:v>
                </c:pt>
                <c:pt idx="72">
                  <c:v>21.228553120163355</c:v>
                </c:pt>
                <c:pt idx="73">
                  <c:v>20.468161864381088</c:v>
                </c:pt>
                <c:pt idx="74">
                  <c:v>19.707480381767411</c:v>
                </c:pt>
                <c:pt idx="75">
                  <c:v>18.946609815174924</c:v>
                </c:pt>
                <c:pt idx="76">
                  <c:v>18.185649720611266</c:v>
                </c:pt>
                <c:pt idx="77">
                  <c:v>17.424698228904589</c:v>
                </c:pt>
                <c:pt idx="78">
                  <c:v>16.663852201386263</c:v>
                </c:pt>
                <c:pt idx="79">
                  <c:v>15.903207380035639</c:v>
                </c:pt>
                <c:pt idx="80">
                  <c:v>15.142858532509067</c:v>
                </c:pt>
                <c:pt idx="81">
                  <c:v>14.38289959245283</c:v>
                </c:pt>
                <c:pt idx="82">
                  <c:v>13.623423795478274</c:v>
                </c:pt>
                <c:pt idx="83">
                  <c:v>12.864523811157568</c:v>
                </c:pt>
                <c:pt idx="84">
                  <c:v>12.106291871378801</c:v>
                </c:pt>
                <c:pt idx="85">
                  <c:v>11.34881989538134</c:v>
                </c:pt>
                <c:pt idx="86">
                  <c:v>10.592199611774291</c:v>
                </c:pt>
                <c:pt idx="87">
                  <c:v>9.8365226778249024</c:v>
                </c:pt>
                <c:pt idx="88">
                  <c:v>9.0818807962871801</c:v>
                </c:pt>
                <c:pt idx="89">
                  <c:v>8.3283658300265415</c:v>
                </c:pt>
                <c:pt idx="90">
                  <c:v>7.5760699146809571</c:v>
                </c:pt>
                <c:pt idx="91">
                  <c:v>6.8250855695852266</c:v>
                </c:pt>
                <c:pt idx="92">
                  <c:v>6.0755058071720214</c:v>
                </c:pt>
                <c:pt idx="93">
                  <c:v>5.3274242410489165</c:v>
                </c:pt>
                <c:pt idx="94">
                  <c:v>4.5809351929388811</c:v>
                </c:pt>
                <c:pt idx="95">
                  <c:v>3.8361337986585511</c:v>
                </c:pt>
                <c:pt idx="96">
                  <c:v>3.0931161132957499</c:v>
                </c:pt>
                <c:pt idx="97">
                  <c:v>2.351979215736236</c:v>
                </c:pt>
                <c:pt idx="98">
                  <c:v>1.6128213126762461</c:v>
                </c:pt>
                <c:pt idx="99">
                  <c:v>0.8757418422456027</c:v>
                </c:pt>
                <c:pt idx="100">
                  <c:v>0.14084157735281622</c:v>
                </c:pt>
                <c:pt idx="101">
                  <c:v>-0.59177727114867196</c:v>
                </c:pt>
                <c:pt idx="102">
                  <c:v>-1.3220109513879379</c:v>
                </c:pt>
                <c:pt idx="103">
                  <c:v>-2.0497540674261927</c:v>
                </c:pt>
                <c:pt idx="104">
                  <c:v>-2.7748994761710435</c:v>
                </c:pt>
                <c:pt idx="105">
                  <c:v>-3.4973381842137456</c:v>
                </c:pt>
                <c:pt idx="106">
                  <c:v>-4.2169592445628439</c:v>
                </c:pt>
                <c:pt idx="107">
                  <c:v>-4.9336496532648511</c:v>
                </c:pt>
                <c:pt idx="108">
                  <c:v>-5.64729424592025</c:v>
                </c:pt>
                <c:pt idx="109">
                  <c:v>-6.3577755941218044</c:v>
                </c:pt>
                <c:pt idx="110">
                  <c:v>-7.0649739018626008</c:v>
                </c:pt>
                <c:pt idx="111">
                  <c:v>-7.768766901982417</c:v>
                </c:pt>
                <c:pt idx="112">
                  <c:v>-8.4690297527441203</c:v>
                </c:pt>
                <c:pt idx="113">
                  <c:v>-9.1656349346565662</c:v>
                </c:pt>
                <c:pt idx="114">
                  <c:v>-9.8584521476862932</c:v>
                </c:pt>
                <c:pt idx="115">
                  <c:v>-10.547348209028954</c:v>
                </c:pt>
                <c:pt idx="116">
                  <c:v>-11.232186951641495</c:v>
                </c:pt>
                <c:pt idx="117">
                  <c:v>-11.912829123767835</c:v>
                </c:pt>
                <c:pt idx="118">
                  <c:v>-12.589132289726095</c:v>
                </c:pt>
                <c:pt idx="119">
                  <c:v>-13.260950732261179</c:v>
                </c:pt>
                <c:pt idx="120">
                  <c:v>-13.92813535680645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3F8-461E-92AB-F8EE4836A2EC}"/>
            </c:ext>
          </c:extLst>
        </c:ser>
        <c:ser>
          <c:idx val="54"/>
          <c:order val="54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TraySol!$K$191:$K$311</c:f>
              <c:numCache>
                <c:formatCode>0.00</c:formatCode>
                <c:ptCount val="121"/>
                <c:pt idx="0">
                  <c:v>1.5413447353594351E-3</c:v>
                </c:pt>
                <c:pt idx="1">
                  <c:v>1.5411292666668182</c:v>
                </c:pt>
                <c:pt idx="2">
                  <c:v>3.0809686692833047</c:v>
                </c:pt>
                <c:pt idx="3">
                  <c:v>4.6182363737591707</c:v>
                </c:pt>
                <c:pt idx="4">
                  <c:v>6.1516664841947666</c:v>
                </c:pt>
                <c:pt idx="5">
                  <c:v>7.6800167111045026</c:v>
                </c:pt>
                <c:pt idx="6">
                  <c:v>9.2020756880470653</c:v>
                </c:pt>
                <c:pt idx="7">
                  <c:v>10.716669834794835</c:v>
                </c:pt>
                <c:pt idx="8">
                  <c:v>12.222669677417878</c:v>
                </c:pt>
                <c:pt idx="9">
                  <c:v>13.718995549944374</c:v>
                </c:pt>
                <c:pt idx="10">
                  <c:v>15.20462261798572</c:v>
                </c:pt>
                <c:pt idx="11">
                  <c:v>16.678585181266207</c:v>
                </c:pt>
                <c:pt idx="12">
                  <c:v>18.139980228747671</c:v>
                </c:pt>
                <c:pt idx="13">
                  <c:v>19.587970236412133</c:v>
                </c:pt>
                <c:pt idx="14">
                  <c:v>21.021785213241433</c:v>
                </c:pt>
                <c:pt idx="15">
                  <c:v>22.440724015068746</c:v>
                </c:pt>
                <c:pt idx="16">
                  <c:v>23.844154958431638</c:v>
                </c:pt>
                <c:pt idx="17">
                  <c:v>25.231515777097272</c:v>
                </c:pt>
                <c:pt idx="18">
                  <c:v>26.602312972414374</c:v>
                </c:pt>
                <c:pt idx="19">
                  <c:v>27.95612061503272</c:v>
                </c:pt>
                <c:pt idx="20">
                  <c:v>29.292578659872721</c:v>
                </c:pt>
                <c:pt idx="21">
                  <c:v>30.61139083862939</c:v>
                </c:pt>
                <c:pt idx="22">
                  <c:v>31.912322194741147</c:v>
                </c:pt>
                <c:pt idx="23">
                  <c:v>33.195196324846698</c:v>
                </c:pt>
                <c:pt idx="24">
                  <c:v>34.459892388536041</c:v>
                </c:pt>
                <c:pt idx="25">
                  <c:v>35.706341944918158</c:v>
                </c:pt>
                <c:pt idx="26">
                  <c:v>36.934525670421507</c:v>
                </c:pt>
                <c:pt idx="27">
                  <c:v>38.144470007550417</c:v>
                </c:pt>
                <c:pt idx="28">
                  <c:v>39.336243789250901</c:v>
                </c:pt>
                <c:pt idx="29">
                  <c:v>40.509954878287154</c:v>
                </c:pt>
                <c:pt idx="30">
                  <c:v>41.665746855752879</c:v>
                </c:pt>
                <c:pt idx="31">
                  <c:v>42.803795787680201</c:v>
                </c:pt>
                <c:pt idx="32">
                  <c:v>43.92430709376525</c:v>
                </c:pt>
                <c:pt idx="33">
                  <c:v>45.027512537588109</c:v>
                </c:pt>
                <c:pt idx="34">
                  <c:v>46.113667353422798</c:v>
                </c:pt>
                <c:pt idx="35">
                  <c:v>47.183047520843807</c:v>
                </c:pt>
                <c:pt idx="36">
                  <c:v>48.235947194862078</c:v>
                </c:pt>
                <c:pt idx="37">
                  <c:v>49.272676296266461</c:v>
                </c:pt>
                <c:pt idx="38">
                  <c:v>50.293558264197195</c:v>
                </c:pt>
                <c:pt idx="39">
                  <c:v>51.298927970723433</c:v>
                </c:pt>
                <c:pt idx="40">
                  <c:v>52.289129795306422</c:v>
                </c:pt>
                <c:pt idx="41">
                  <c:v>53.264515855481719</c:v>
                </c:pt>
                <c:pt idx="42">
                  <c:v>54.225444388853411</c:v>
                </c:pt>
                <c:pt idx="43">
                  <c:v>55.172278280527308</c:v>
                </c:pt>
                <c:pt idx="44">
                  <c:v>56.105383729391718</c:v>
                </c:pt>
                <c:pt idx="45">
                  <c:v>57.025129046143419</c:v>
                </c:pt>
                <c:pt idx="46">
                  <c:v>57.931883575634238</c:v>
                </c:pt>
                <c:pt idx="47">
                  <c:v>58.826016735940712</c:v>
                </c:pt>
                <c:pt idx="48">
                  <c:v>59.707897166520169</c:v>
                </c:pt>
                <c:pt idx="49">
                  <c:v>60.577891977881563</c:v>
                </c:pt>
                <c:pt idx="50">
                  <c:v>61.436366095350223</c:v>
                </c:pt>
                <c:pt idx="51">
                  <c:v>62.283681689726301</c:v>
                </c:pt>
                <c:pt idx="52">
                  <c:v>63.120197687905922</c:v>
                </c:pt>
                <c:pt idx="53">
                  <c:v>63.946269356844923</c:v>
                </c:pt>
                <c:pt idx="54">
                  <c:v>64.762247954579621</c:v>
                </c:pt>
                <c:pt idx="55">
                  <c:v>65.568480442373186</c:v>
                </c:pt>
                <c:pt idx="56">
                  <c:v>66.365309252417248</c:v>
                </c:pt>
                <c:pt idx="57">
                  <c:v>67.153072105881947</c:v>
                </c:pt>
                <c:pt idx="58">
                  <c:v>67.932101876469645</c:v>
                </c:pt>
                <c:pt idx="59">
                  <c:v>68.702726494979316</c:v>
                </c:pt>
                <c:pt idx="60">
                  <c:v>69.465268890732489</c:v>
                </c:pt>
                <c:pt idx="61">
                  <c:v>70.220046966040769</c:v>
                </c:pt>
                <c:pt idx="62">
                  <c:v>70.967373600209257</c:v>
                </c:pt>
                <c:pt idx="63">
                  <c:v>71.707556679869313</c:v>
                </c:pt>
                <c:pt idx="64">
                  <c:v>72.440899152715417</c:v>
                </c:pt>
                <c:pt idx="65">
                  <c:v>73.167699101985633</c:v>
                </c:pt>
                <c:pt idx="66">
                  <c:v>73.888249839272106</c:v>
                </c:pt>
                <c:pt idx="67">
                  <c:v>74.602840013478996</c:v>
                </c:pt>
                <c:pt idx="68">
                  <c:v>75.311753733958568</c:v>
                </c:pt>
                <c:pt idx="69">
                  <c:v>76.01527070605384</c:v>
                </c:pt>
                <c:pt idx="70">
                  <c:v>76.71366637745939</c:v>
                </c:pt>
                <c:pt idx="71">
                  <c:v>77.407212093978046</c:v>
                </c:pt>
                <c:pt idx="72">
                  <c:v>78.096175263407233</c:v>
                </c:pt>
                <c:pt idx="73">
                  <c:v>78.780819526427152</c:v>
                </c:pt>
                <c:pt idx="74">
                  <c:v>79.461404933493668</c:v>
                </c:pt>
                <c:pt idx="75">
                  <c:v>80.138188126853791</c:v>
                </c:pt>
                <c:pt idx="76">
                  <c:v>80.811422526909467</c:v>
                </c:pt>
                <c:pt idx="77">
                  <c:v>81.481358522250432</c:v>
                </c:pt>
                <c:pt idx="78">
                  <c:v>82.148243662764926</c:v>
                </c:pt>
                <c:pt idx="79">
                  <c:v>82.812322855314093</c:v>
                </c:pt>
                <c:pt idx="80">
                  <c:v>83.473838561527728</c:v>
                </c:pt>
                <c:pt idx="81">
                  <c:v>84.133030997340924</c:v>
                </c:pt>
                <c:pt idx="82">
                  <c:v>84.790138333947411</c:v>
                </c:pt>
                <c:pt idx="83">
                  <c:v>85.44539689989567</c:v>
                </c:pt>
                <c:pt idx="84">
                  <c:v>86.099041384097163</c:v>
                </c:pt>
                <c:pt idx="85">
                  <c:v>86.751305039554367</c:v>
                </c:pt>
                <c:pt idx="86">
                  <c:v>87.402419887649685</c:v>
                </c:pt>
                <c:pt idx="87">
                  <c:v>88.052616922864786</c:v>
                </c:pt>
                <c:pt idx="88">
                  <c:v>88.70212631782276</c:v>
                </c:pt>
                <c:pt idx="89">
                  <c:v>89.351177628566433</c:v>
                </c:pt>
                <c:pt idx="90">
                  <c:v>90</c:v>
                </c:pt>
                <c:pt idx="91">
                  <c:v>90.648822371433553</c:v>
                </c:pt>
                <c:pt idx="92">
                  <c:v>91.29787368217724</c:v>
                </c:pt>
                <c:pt idx="93">
                  <c:v>91.947383077135214</c:v>
                </c:pt>
                <c:pt idx="94">
                  <c:v>92.597580112350315</c:v>
                </c:pt>
                <c:pt idx="95">
                  <c:v>93.248694960445661</c:v>
                </c:pt>
                <c:pt idx="96">
                  <c:v>93.900958615902852</c:v>
                </c:pt>
                <c:pt idx="97">
                  <c:v>94.55460310010433</c:v>
                </c:pt>
                <c:pt idx="98">
                  <c:v>95.209861666052589</c:v>
                </c:pt>
                <c:pt idx="99">
                  <c:v>95.866969002659062</c:v>
                </c:pt>
                <c:pt idx="100">
                  <c:v>96.526161438472258</c:v>
                </c:pt>
                <c:pt idx="101">
                  <c:v>97.187677144685907</c:v>
                </c:pt>
                <c:pt idx="102">
                  <c:v>97.851756337235074</c:v>
                </c:pt>
                <c:pt idx="103">
                  <c:v>98.518641477749568</c:v>
                </c:pt>
                <c:pt idx="104">
                  <c:v>99.188577473090547</c:v>
                </c:pt>
                <c:pt idx="105">
                  <c:v>99.861811873146223</c:v>
                </c:pt>
                <c:pt idx="106">
                  <c:v>100.53859506650633</c:v>
                </c:pt>
                <c:pt idx="107">
                  <c:v>101.21918047357285</c:v>
                </c:pt>
                <c:pt idx="108">
                  <c:v>101.90382473659277</c:v>
                </c:pt>
                <c:pt idx="109">
                  <c:v>102.59278790602195</c:v>
                </c:pt>
                <c:pt idx="110">
                  <c:v>103.28633362254061</c:v>
                </c:pt>
                <c:pt idx="111">
                  <c:v>103.98472929394615</c:v>
                </c:pt>
                <c:pt idx="112">
                  <c:v>104.68824626604145</c:v>
                </c:pt>
                <c:pt idx="113">
                  <c:v>105.397159986521</c:v>
                </c:pt>
                <c:pt idx="114">
                  <c:v>106.11175016072789</c:v>
                </c:pt>
                <c:pt idx="115">
                  <c:v>106.83230089801437</c:v>
                </c:pt>
                <c:pt idx="116">
                  <c:v>107.55910084728458</c:v>
                </c:pt>
                <c:pt idx="117">
                  <c:v>108.29244332013069</c:v>
                </c:pt>
                <c:pt idx="118">
                  <c:v>109.03262639979074</c:v>
                </c:pt>
                <c:pt idx="119">
                  <c:v>109.77995303395922</c:v>
                </c:pt>
                <c:pt idx="120">
                  <c:v>110.5347311092675</c:v>
                </c:pt>
              </c:numCache>
            </c:numRef>
          </c:xVal>
          <c:yVal>
            <c:numRef>
              <c:f>TraySol!$J$191:$J$311</c:f>
              <c:numCache>
                <c:formatCode>0.00</c:formatCode>
                <c:ptCount val="121"/>
                <c:pt idx="0">
                  <c:v>49.549999989764338</c:v>
                </c:pt>
                <c:pt idx="1">
                  <c:v>49.539765668063559</c:v>
                </c:pt>
                <c:pt idx="2">
                  <c:v>49.509078638609118</c:v>
                </c:pt>
                <c:pt idx="3">
                  <c:v>49.457986690195796</c:v>
                </c:pt>
                <c:pt idx="4">
                  <c:v>49.386569054205779</c:v>
                </c:pt>
                <c:pt idx="5">
                  <c:v>49.294935822924373</c:v>
                </c:pt>
                <c:pt idx="6">
                  <c:v>49.183227135421028</c:v>
                </c:pt>
                <c:pt idx="7">
                  <c:v>49.051612155250567</c:v>
                </c:pt>
                <c:pt idx="8">
                  <c:v>48.900287857244422</c:v>
                </c:pt>
                <c:pt idx="9">
                  <c:v>48.729477643397075</c:v>
                </c:pt>
                <c:pt idx="10">
                  <c:v>48.539429810009942</c:v>
                </c:pt>
                <c:pt idx="11">
                  <c:v>48.330415889796676</c:v>
                </c:pt>
                <c:pt idx="12">
                  <c:v>48.102728893569015</c:v>
                </c:pt>
                <c:pt idx="13">
                  <c:v>47.856681476423809</c:v>
                </c:pt>
                <c:pt idx="14">
                  <c:v>47.592604053074794</c:v>
                </c:pt>
                <c:pt idx="15">
                  <c:v>47.310842886169894</c:v>
                </c:pt>
                <c:pt idx="16">
                  <c:v>47.011758170175227</c:v>
                </c:pt>
                <c:pt idx="17">
                  <c:v>46.695722131766949</c:v>
                </c:pt>
                <c:pt idx="18">
                  <c:v>46.363117165734288</c:v>
                </c:pt>
                <c:pt idx="19">
                  <c:v>46.014334023247052</c:v>
                </c:pt>
                <c:pt idx="20">
                  <c:v>45.649770067057382</c:v>
                </c:pt>
                <c:pt idx="21">
                  <c:v>45.269827605867107</c:v>
                </c:pt>
                <c:pt idx="22">
                  <c:v>44.874912317763396</c:v>
                </c:pt>
                <c:pt idx="23">
                  <c:v>44.465431770367623</c:v>
                </c:pt>
                <c:pt idx="24">
                  <c:v>44.041794043201243</c:v>
                </c:pt>
                <c:pt idx="25">
                  <c:v>43.604406455786012</c:v>
                </c:pt>
                <c:pt idx="26">
                  <c:v>43.153674403191005</c:v>
                </c:pt>
                <c:pt idx="27">
                  <c:v>42.690000299132713</c:v>
                </c:pt>
                <c:pt idx="28">
                  <c:v>42.213782625336002</c:v>
                </c:pt>
                <c:pt idx="29">
                  <c:v>41.725415084673031</c:v>
                </c:pt>
                <c:pt idx="30">
                  <c:v>41.225285854611791</c:v>
                </c:pt>
                <c:pt idx="31">
                  <c:v>40.713776936713202</c:v>
                </c:pt>
                <c:pt idx="32">
                  <c:v>40.191263597304768</c:v>
                </c:pt>
                <c:pt idx="33">
                  <c:v>39.658113894012601</c:v>
                </c:pt>
                <c:pt idx="34">
                  <c:v>39.114688282534487</c:v>
                </c:pt>
                <c:pt idx="35">
                  <c:v>38.561339297868315</c:v>
                </c:pt>
                <c:pt idx="36">
                  <c:v>37.998411304152661</c:v>
                </c:pt>
                <c:pt idx="37">
                  <c:v>37.426240307313002</c:v>
                </c:pt>
                <c:pt idx="38">
                  <c:v>36.845153824822546</c:v>
                </c:pt>
                <c:pt idx="39">
                  <c:v>36.255470807063197</c:v>
                </c:pt>
                <c:pt idx="40">
                  <c:v>35.657501604998821</c:v>
                </c:pt>
                <c:pt idx="41">
                  <c:v>35.051547979135727</c:v>
                </c:pt>
                <c:pt idx="42">
                  <c:v>34.43790314503287</c:v>
                </c:pt>
                <c:pt idx="43">
                  <c:v>33.816851850930227</c:v>
                </c:pt>
                <c:pt idx="44">
                  <c:v>33.188670483375894</c:v>
                </c:pt>
                <c:pt idx="45">
                  <c:v>32.553627197049394</c:v>
                </c:pt>
                <c:pt idx="46">
                  <c:v>31.911982065289664</c:v>
                </c:pt>
                <c:pt idx="47">
                  <c:v>31.263987248142172</c:v>
                </c:pt>
                <c:pt idx="48">
                  <c:v>30.609887175033165</c:v>
                </c:pt>
                <c:pt idx="49">
                  <c:v>29.949918739460188</c:v>
                </c:pt>
                <c:pt idx="50">
                  <c:v>29.284311503354871</c:v>
                </c:pt>
                <c:pt idx="51">
                  <c:v>28.613287909023093</c:v>
                </c:pt>
                <c:pt idx="52">
                  <c:v>27.937063496802381</c:v>
                </c:pt>
                <c:pt idx="53">
                  <c:v>27.255847126792254</c:v>
                </c:pt>
                <c:pt idx="54">
                  <c:v>26.569841203213969</c:v>
                </c:pt>
                <c:pt idx="55">
                  <c:v>25.879241900139206</c:v>
                </c:pt>
                <c:pt idx="56">
                  <c:v>25.184239387495126</c:v>
                </c:pt>
                <c:pt idx="57">
                  <c:v>24.485018056406304</c:v>
                </c:pt>
                <c:pt idx="58">
                  <c:v>23.781756743071426</c:v>
                </c:pt>
                <c:pt idx="59">
                  <c:v>23.074628950498337</c:v>
                </c:pt>
                <c:pt idx="60">
                  <c:v>22.363803067532643</c:v>
                </c:pt>
                <c:pt idx="61">
                  <c:v>21.649442584715388</c:v>
                </c:pt>
                <c:pt idx="62">
                  <c:v>20.931706306595743</c:v>
                </c:pt>
                <c:pt idx="63">
                  <c:v>20.210748560203385</c:v>
                </c:pt>
                <c:pt idx="64">
                  <c:v>19.486719399456817</c:v>
                </c:pt>
                <c:pt idx="65">
                  <c:v>18.759764805345668</c:v>
                </c:pt>
                <c:pt idx="66">
                  <c:v>18.030026881780515</c:v>
                </c:pt>
                <c:pt idx="67">
                  <c:v>17.297644047051435</c:v>
                </c:pt>
                <c:pt idx="68">
                  <c:v>16.562751220879164</c:v>
                </c:pt>
                <c:pt idx="69">
                  <c:v>15.825480007079065</c:v>
                </c:pt>
                <c:pt idx="70">
                  <c:v>15.085958871889858</c:v>
                </c:pt>
                <c:pt idx="71">
                  <c:v>14.344313318047384</c:v>
                </c:pt>
                <c:pt idx="72">
                  <c:v>13.600666054705769</c:v>
                </c:pt>
                <c:pt idx="73">
                  <c:v>12.855137163330497</c:v>
                </c:pt>
                <c:pt idx="74">
                  <c:v>12.107844259703342</c:v>
                </c:pt>
                <c:pt idx="75">
                  <c:v>11.358902652195297</c:v>
                </c:pt>
                <c:pt idx="76">
                  <c:v>10.608425496474894</c:v>
                </c:pt>
                <c:pt idx="77">
                  <c:v>9.8565239468300518</c:v>
                </c:pt>
                <c:pt idx="78">
                  <c:v>9.1033073042901833</c:v>
                </c:pt>
                <c:pt idx="79">
                  <c:v>8.3488831617426627</c:v>
                </c:pt>
                <c:pt idx="80">
                  <c:v>7.5933575462427569</c:v>
                </c:pt>
                <c:pt idx="81">
                  <c:v>6.8368350587218742</c:v>
                </c:pt>
                <c:pt idx="82">
                  <c:v>6.0794190113021926</c:v>
                </c:pt>
                <c:pt idx="83">
                  <c:v>5.3212115624287577</c:v>
                </c:pt>
                <c:pt idx="84">
                  <c:v>4.5623138500328793</c:v>
                </c:pt>
                <c:pt idx="85">
                  <c:v>3.8028261229421929</c:v>
                </c:pt>
                <c:pt idx="86">
                  <c:v>3.0428478707544002</c:v>
                </c:pt>
                <c:pt idx="87">
                  <c:v>2.2824779523925116</c:v>
                </c:pt>
                <c:pt idx="88">
                  <c:v>1.5218147235605954</c:v>
                </c:pt>
                <c:pt idx="89">
                  <c:v>0.76095616331915039</c:v>
                </c:pt>
                <c:pt idx="90">
                  <c:v>0</c:v>
                </c:pt>
                <c:pt idx="91">
                  <c:v>-0.76095616331913618</c:v>
                </c:pt>
                <c:pt idx="92">
                  <c:v>-1.5218147235605954</c:v>
                </c:pt>
                <c:pt idx="93">
                  <c:v>-2.2824779523925116</c:v>
                </c:pt>
                <c:pt idx="94">
                  <c:v>-3.0428478707544002</c:v>
                </c:pt>
                <c:pt idx="95">
                  <c:v>-3.8028261229422071</c:v>
                </c:pt>
                <c:pt idx="96">
                  <c:v>-4.5623138500328935</c:v>
                </c:pt>
                <c:pt idx="97">
                  <c:v>-5.3212115624287577</c:v>
                </c:pt>
                <c:pt idx="98">
                  <c:v>-6.0794190113021926</c:v>
                </c:pt>
                <c:pt idx="99">
                  <c:v>-6.83683505872186</c:v>
                </c:pt>
                <c:pt idx="100">
                  <c:v>-7.5933575462427427</c:v>
                </c:pt>
                <c:pt idx="101">
                  <c:v>-8.3488831617426484</c:v>
                </c:pt>
                <c:pt idx="102">
                  <c:v>-9.1033073042901833</c:v>
                </c:pt>
                <c:pt idx="103">
                  <c:v>-9.8565239468300518</c:v>
                </c:pt>
                <c:pt idx="104">
                  <c:v>-10.608425496474908</c:v>
                </c:pt>
                <c:pt idx="105">
                  <c:v>-11.358902652195312</c:v>
                </c:pt>
                <c:pt idx="106">
                  <c:v>-12.107844259703327</c:v>
                </c:pt>
                <c:pt idx="107">
                  <c:v>-12.855137163330497</c:v>
                </c:pt>
                <c:pt idx="108">
                  <c:v>-13.600666054705769</c:v>
                </c:pt>
                <c:pt idx="109">
                  <c:v>-14.344313318047384</c:v>
                </c:pt>
                <c:pt idx="110">
                  <c:v>-15.085958871889858</c:v>
                </c:pt>
                <c:pt idx="111">
                  <c:v>-15.825480007079051</c:v>
                </c:pt>
                <c:pt idx="112">
                  <c:v>-16.562751220879179</c:v>
                </c:pt>
                <c:pt idx="113">
                  <c:v>-17.297644047051435</c:v>
                </c:pt>
                <c:pt idx="114">
                  <c:v>-18.030026881780515</c:v>
                </c:pt>
                <c:pt idx="115">
                  <c:v>-18.759764805345668</c:v>
                </c:pt>
                <c:pt idx="116">
                  <c:v>-19.486719399456817</c:v>
                </c:pt>
                <c:pt idx="117">
                  <c:v>-20.210748560203385</c:v>
                </c:pt>
                <c:pt idx="118">
                  <c:v>-20.931706306595743</c:v>
                </c:pt>
                <c:pt idx="119">
                  <c:v>-21.649442584715388</c:v>
                </c:pt>
                <c:pt idx="120">
                  <c:v>-22.363803067532629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3F8-461E-92AB-F8EE4836A2EC}"/>
            </c:ext>
          </c:extLst>
        </c:ser>
        <c:ser>
          <c:idx val="55"/>
          <c:order val="55"/>
          <c:tx>
            <c:strRef>
              <c:f>TraySol!$M$8</c:f>
              <c:strCache>
                <c:ptCount val="1"/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TraySol!$N$191:$N$311</c:f>
              <c:numCache>
                <c:formatCode>0.00</c:formatCode>
                <c:ptCount val="121"/>
                <c:pt idx="0">
                  <c:v>1.2395870151954635E-3</c:v>
                </c:pt>
                <c:pt idx="1">
                  <c:v>1.2394824590905875</c:v>
                </c:pt>
                <c:pt idx="2">
                  <c:v>2.4783385422886233</c:v>
                </c:pt>
                <c:pt idx="3">
                  <c:v>3.7159443494472151</c:v>
                </c:pt>
                <c:pt idx="4">
                  <c:v>4.9516809085330387</c:v>
                </c:pt>
                <c:pt idx="5">
                  <c:v>6.1849365816495974</c:v>
                </c:pt>
                <c:pt idx="6">
                  <c:v>7.4151094025643536</c:v>
                </c:pt>
                <c:pt idx="7">
                  <c:v>8.641609324784552</c:v>
                </c:pt>
                <c:pt idx="8">
                  <c:v>9.8638603607619402</c:v>
                </c:pt>
                <c:pt idx="9">
                  <c:v>11.081302594650388</c:v>
                </c:pt>
                <c:pt idx="10">
                  <c:v>12.293394053136455</c:v>
                </c:pt>
                <c:pt idx="11">
                  <c:v>13.499612421159807</c:v>
                </c:pt>
                <c:pt idx="12">
                  <c:v>14.699456591774208</c:v>
                </c:pt>
                <c:pt idx="13">
                  <c:v>15.892448041921787</c:v>
                </c:pt>
                <c:pt idx="14">
                  <c:v>17.078132028435672</c:v>
                </c:pt>
                <c:pt idx="15">
                  <c:v>18.256078601092888</c:v>
                </c:pt>
                <c:pt idx="16">
                  <c:v>19.425883431971748</c:v>
                </c:pt>
                <c:pt idx="17">
                  <c:v>20.587168462661108</c:v>
                </c:pt>
                <c:pt idx="18">
                  <c:v>21.739582373001991</c:v>
                </c:pt>
                <c:pt idx="19">
                  <c:v>22.882800876966307</c:v>
                </c:pt>
                <c:pt idx="20">
                  <c:v>24.016526852987489</c:v>
                </c:pt>
                <c:pt idx="21">
                  <c:v>25.14049031751777</c:v>
                </c:pt>
                <c:pt idx="22">
                  <c:v>26.254448251805723</c:v>
                </c:pt>
                <c:pt idx="23">
                  <c:v>27.358184292847202</c:v>
                </c:pt>
                <c:pt idx="24">
                  <c:v>28.451508300184653</c:v>
                </c:pt>
                <c:pt idx="25">
                  <c:v>29.534255810706785</c:v>
                </c:pt>
                <c:pt idx="26">
                  <c:v>30.606287393860786</c:v>
                </c:pt>
                <c:pt idx="27">
                  <c:v>31.667487919741522</c:v>
                </c:pt>
                <c:pt idx="28">
                  <c:v>32.717765752394257</c:v>
                </c:pt>
                <c:pt idx="29">
                  <c:v>33.757051880375521</c:v>
                </c:pt>
                <c:pt idx="30">
                  <c:v>34.785298996187692</c:v>
                </c:pt>
                <c:pt idx="31">
                  <c:v>35.802480535660493</c:v>
                </c:pt>
                <c:pt idx="32">
                  <c:v>36.808589687717102</c:v>
                </c:pt>
                <c:pt idx="33">
                  <c:v>37.803638384257589</c:v>
                </c:pt>
                <c:pt idx="34">
                  <c:v>38.787656279139348</c:v>
                </c:pt>
                <c:pt idx="35">
                  <c:v>39.760689724448433</c:v>
                </c:pt>
                <c:pt idx="36">
                  <c:v>40.722800751457854</c:v>
                </c:pt>
                <c:pt idx="37">
                  <c:v>41.674066062870615</c:v>
                </c:pt>
                <c:pt idx="38">
                  <c:v>42.614576042161097</c:v>
                </c:pt>
                <c:pt idx="39">
                  <c:v>43.544433785066474</c:v>
                </c:pt>
                <c:pt idx="40">
                  <c:v>44.463754157552714</c:v>
                </c:pt>
                <c:pt idx="41">
                  <c:v>45.372662883888161</c:v>
                </c:pt>
                <c:pt idx="42">
                  <c:v>46.271295667812829</c:v>
                </c:pt>
                <c:pt idx="43">
                  <c:v>47.159797349192267</c:v>
                </c:pt>
                <c:pt idx="44">
                  <c:v>48.038321097994611</c:v>
                </c:pt>
                <c:pt idx="45">
                  <c:v>48.907027646930629</c:v>
                </c:pt>
                <c:pt idx="46">
                  <c:v>49.766084563645563</c:v>
                </c:pt>
                <c:pt idx="47">
                  <c:v>50.615665562951605</c:v>
                </c:pt>
                <c:pt idx="48">
                  <c:v>51.455949859235574</c:v>
                </c:pt>
                <c:pt idx="49">
                  <c:v>52.2871215588684</c:v>
                </c:pt>
                <c:pt idx="50">
                  <c:v>53.109369092176252</c:v>
                </c:pt>
                <c:pt idx="51">
                  <c:v>53.922884684308528</c:v>
                </c:pt>
                <c:pt idx="52">
                  <c:v>54.727863864147388</c:v>
                </c:pt>
                <c:pt idx="53">
                  <c:v>55.524505010249449</c:v>
                </c:pt>
                <c:pt idx="54">
                  <c:v>56.313008932684987</c:v>
                </c:pt>
                <c:pt idx="55">
                  <c:v>57.09357848954371</c:v>
                </c:pt>
                <c:pt idx="56">
                  <c:v>57.86641823680462</c:v>
                </c:pt>
                <c:pt idx="57">
                  <c:v>58.631734110216996</c:v>
                </c:pt>
                <c:pt idx="58">
                  <c:v>59.389733137810367</c:v>
                </c:pt>
                <c:pt idx="59">
                  <c:v>60.140623181636947</c:v>
                </c:pt>
                <c:pt idx="60">
                  <c:v>60.884612707352176</c:v>
                </c:pt>
                <c:pt idx="61">
                  <c:v>61.621910580252461</c:v>
                </c:pt>
                <c:pt idx="62">
                  <c:v>62.352725886413772</c:v>
                </c:pt>
                <c:pt idx="63">
                  <c:v>63.077267777608625</c:v>
                </c:pt>
                <c:pt idx="64">
                  <c:v>63.795745338718902</c:v>
                </c:pt>
                <c:pt idx="65">
                  <c:v>64.508367476409262</c:v>
                </c:pt>
                <c:pt idx="66">
                  <c:v>65.21534282787708</c:v>
                </c:pt>
                <c:pt idx="67">
                  <c:v>65.916879688549443</c:v>
                </c:pt>
                <c:pt idx="68">
                  <c:v>66.613185957655929</c:v>
                </c:pt>
                <c:pt idx="69">
                  <c:v>67.304469100664434</c:v>
                </c:pt>
                <c:pt idx="70">
                  <c:v>67.990936127628942</c:v>
                </c:pt>
                <c:pt idx="71">
                  <c:v>68.672793586558342</c:v>
                </c:pt>
                <c:pt idx="72">
                  <c:v>69.350247570976705</c:v>
                </c:pt>
                <c:pt idx="73">
                  <c:v>70.023503740906747</c:v>
                </c:pt>
                <c:pt idx="74">
                  <c:v>70.692767356567387</c:v>
                </c:pt>
                <c:pt idx="75">
                  <c:v>71.358243324136211</c:v>
                </c:pt>
                <c:pt idx="76">
                  <c:v>72.020136252984827</c:v>
                </c:pt>
                <c:pt idx="77">
                  <c:v>72.678650523852198</c:v>
                </c:pt>
                <c:pt idx="78">
                  <c:v>73.333990367475664</c:v>
                </c:pt>
                <c:pt idx="79">
                  <c:v>73.986359953253185</c:v>
                </c:pt>
                <c:pt idx="80">
                  <c:v>74.635963487562066</c:v>
                </c:pt>
                <c:pt idx="81">
                  <c:v>75.283005321409959</c:v>
                </c:pt>
                <c:pt idx="82">
                  <c:v>75.92769006714208</c:v>
                </c:pt>
                <c:pt idx="83">
                  <c:v>76.570222723976798</c:v>
                </c:pt>
                <c:pt idx="84">
                  <c:v>77.210808812185704</c:v>
                </c:pt>
                <c:pt idx="85">
                  <c:v>77.849654515780031</c:v>
                </c:pt>
                <c:pt idx="86">
                  <c:v>78.486966833606445</c:v>
                </c:pt>
                <c:pt idx="87">
                  <c:v>79.122953738797023</c:v>
                </c:pt>
                <c:pt idx="88">
                  <c:v>79.757824346558309</c:v>
                </c:pt>
                <c:pt idx="89">
                  <c:v>80.391789090321879</c:v>
                </c:pt>
                <c:pt idx="90">
                  <c:v>81.02505990631677</c:v>
                </c:pt>
                <c:pt idx="91">
                  <c:v>81.657850426660204</c:v>
                </c:pt>
                <c:pt idx="92">
                  <c:v>82.290376181096832</c:v>
                </c:pt>
                <c:pt idx="93">
                  <c:v>82.922854807551246</c:v>
                </c:pt>
                <c:pt idx="94">
                  <c:v>83.555506271690433</c:v>
                </c:pt>
                <c:pt idx="95">
                  <c:v>84.188553095723648</c:v>
                </c:pt>
                <c:pt idx="96">
                  <c:v>84.822220596697392</c:v>
                </c:pt>
                <c:pt idx="97">
                  <c:v>85.456737134571554</c:v>
                </c:pt>
                <c:pt idx="98">
                  <c:v>86.092334370388983</c:v>
                </c:pt>
                <c:pt idx="99">
                  <c:v>86.729247534877089</c:v>
                </c:pt>
                <c:pt idx="100">
                  <c:v>87.367715707842535</c:v>
                </c:pt>
                <c:pt idx="101">
                  <c:v>88.007982108741956</c:v>
                </c:pt>
                <c:pt idx="102">
                  <c:v>88.650294398830212</c:v>
                </c:pt>
                <c:pt idx="103">
                  <c:v>89.294904995303582</c:v>
                </c:pt>
                <c:pt idx="104">
                  <c:v>89.942071397869043</c:v>
                </c:pt>
                <c:pt idx="105">
                  <c:v>90.59205652817846</c:v>
                </c:pt>
                <c:pt idx="106">
                  <c:v>91.245129082572134</c:v>
                </c:pt>
                <c:pt idx="107">
                  <c:v>91.901563898575148</c:v>
                </c:pt>
                <c:pt idx="108">
                  <c:v>92.561642335582917</c:v>
                </c:pt>
                <c:pt idx="109">
                  <c:v>93.225652670158667</c:v>
                </c:pt>
                <c:pt idx="110">
                  <c:v>93.893890506343126</c:v>
                </c:pt>
                <c:pt idx="111">
                  <c:v>94.566659201344009</c:v>
                </c:pt>
                <c:pt idx="112">
                  <c:v>95.244270306929437</c:v>
                </c:pt>
                <c:pt idx="113">
                  <c:v>95.927044026791492</c:v>
                </c:pt>
                <c:pt idx="114">
                  <c:v>96.615309690073772</c:v>
                </c:pt>
                <c:pt idx="115">
                  <c:v>97.30940624116397</c:v>
                </c:pt>
                <c:pt idx="116">
                  <c:v>98.009682745741344</c:v>
                </c:pt>
                <c:pt idx="117">
                  <c:v>98.716498912929794</c:v>
                </c:pt>
                <c:pt idx="118">
                  <c:v>99.430225633242358</c:v>
                </c:pt>
                <c:pt idx="119">
                  <c:v>100.15124553180306</c:v>
                </c:pt>
                <c:pt idx="120">
                  <c:v>100.87995353609496</c:v>
                </c:pt>
              </c:numCache>
            </c:numRef>
          </c:xVal>
          <c:yVal>
            <c:numRef>
              <c:f>TraySol!$M$191:$M$311</c:f>
              <c:numCache>
                <c:formatCode>0.00</c:formatCode>
                <c:ptCount val="121"/>
                <c:pt idx="0">
                  <c:v>37.82499999176823</c:v>
                </c:pt>
                <c:pt idx="1">
                  <c:v>37.816768896893876</c:v>
                </c:pt>
                <c:pt idx="2">
                  <c:v>37.792083598026721</c:v>
                </c:pt>
                <c:pt idx="3">
                  <c:v>37.750968097071734</c:v>
                </c:pt>
                <c:pt idx="4">
                  <c:v>37.693462258300293</c:v>
                </c:pt>
                <c:pt idx="5">
                  <c:v>37.619621630258969</c:v>
                </c:pt>
                <c:pt idx="6">
                  <c:v>37.529517187793694</c:v>
                </c:pt>
                <c:pt idx="7">
                  <c:v>37.42323500522938</c:v>
                </c:pt>
                <c:pt idx="8">
                  <c:v>37.300875864220345</c:v>
                </c:pt>
                <c:pt idx="9">
                  <c:v>37.162554800427365</c:v>
                </c:pt>
                <c:pt idx="10">
                  <c:v>37.008400593739218</c:v>
                </c:pt>
                <c:pt idx="11">
                  <c:v>36.838555207232297</c:v>
                </c:pt>
                <c:pt idx="12">
                  <c:v>36.653173180445698</c:v>
                </c:pt>
                <c:pt idx="13">
                  <c:v>36.4524209828365</c:v>
                </c:pt>
                <c:pt idx="14">
                  <c:v>36.236476333470939</c:v>
                </c:pt>
                <c:pt idx="15">
                  <c:v>36.005527493102079</c:v>
                </c:pt>
                <c:pt idx="16">
                  <c:v>35.759772534788098</c:v>
                </c:pt>
                <c:pt idx="17">
                  <c:v>35.499418599121427</c:v>
                </c:pt>
                <c:pt idx="18">
                  <c:v>35.22468113997602</c:v>
                </c:pt>
                <c:pt idx="19">
                  <c:v>34.9357831664462</c:v>
                </c:pt>
                <c:pt idx="20">
                  <c:v>34.632954486354095</c:v>
                </c:pt>
                <c:pt idx="21">
                  <c:v>34.316430956355234</c:v>
                </c:pt>
                <c:pt idx="22">
                  <c:v>33.986453743282141</c:v>
                </c:pt>
                <c:pt idx="23">
                  <c:v>33.643268600945341</c:v>
                </c:pt>
                <c:pt idx="24">
                  <c:v>33.287125166168614</c:v>
                </c:pt>
                <c:pt idx="25">
                  <c:v>32.918276277381409</c:v>
                </c:pt>
                <c:pt idx="26">
                  <c:v>32.536977318633276</c:v>
                </c:pt>
                <c:pt idx="27">
                  <c:v>32.143485591442612</c:v>
                </c:pt>
                <c:pt idx="28">
                  <c:v>31.738059716449847</c:v>
                </c:pt>
                <c:pt idx="29">
                  <c:v>31.320959066420798</c:v>
                </c:pt>
                <c:pt idx="30">
                  <c:v>30.892443231743741</c:v>
                </c:pt>
                <c:pt idx="31">
                  <c:v>30.452771519187046</c:v>
                </c:pt>
                <c:pt idx="32">
                  <c:v>30.002202484336692</c:v>
                </c:pt>
                <c:pt idx="33">
                  <c:v>29.540993497816352</c:v>
                </c:pt>
                <c:pt idx="34">
                  <c:v>29.069400345107134</c:v>
                </c:pt>
                <c:pt idx="35">
                  <c:v>28.587676859532259</c:v>
                </c:pt>
                <c:pt idx="36">
                  <c:v>28.096074587750593</c:v>
                </c:pt>
                <c:pt idx="37">
                  <c:v>27.594842486914033</c:v>
                </c:pt>
                <c:pt idx="38">
                  <c:v>27.084226652484226</c:v>
                </c:pt>
                <c:pt idx="39">
                  <c:v>26.564470075573482</c:v>
                </c:pt>
                <c:pt idx="40">
                  <c:v>26.035812428570026</c:v>
                </c:pt>
                <c:pt idx="41">
                  <c:v>25.498489877728744</c:v>
                </c:pt>
                <c:pt idx="42">
                  <c:v>24.952734921350824</c:v>
                </c:pt>
                <c:pt idx="43">
                  <c:v>24.398776252138916</c:v>
                </c:pt>
                <c:pt idx="44">
                  <c:v>23.836838642295533</c:v>
                </c:pt>
                <c:pt idx="45">
                  <c:v>23.267142849929328</c:v>
                </c:pt>
                <c:pt idx="46">
                  <c:v>22.689905545344757</c:v>
                </c:pt>
                <c:pt idx="47">
                  <c:v>22.105339255812964</c:v>
                </c:pt>
                <c:pt idx="48">
                  <c:v>21.513652327454764</c:v>
                </c:pt>
                <c:pt idx="49">
                  <c:v>20.915048902906662</c:v>
                </c:pt>
                <c:pt idx="50">
                  <c:v>20.30972891348938</c:v>
                </c:pt>
                <c:pt idx="51">
                  <c:v>19.697888084649875</c:v>
                </c:pt>
                <c:pt idx="52">
                  <c:v>19.079717953505593</c:v>
                </c:pt>
                <c:pt idx="53">
                  <c:v>18.455405897378313</c:v>
                </c:pt>
                <c:pt idx="54">
                  <c:v>17.82513517226694</c:v>
                </c:pt>
                <c:pt idx="55">
                  <c:v>17.189084960270492</c:v>
                </c:pt>
                <c:pt idx="56">
                  <c:v>16.547430425034705</c:v>
                </c:pt>
                <c:pt idx="57">
                  <c:v>15.90034277435862</c:v>
                </c:pt>
                <c:pt idx="58">
                  <c:v>15.247989329157519</c:v>
                </c:pt>
                <c:pt idx="59">
                  <c:v>14.590533598038959</c:v>
                </c:pt>
                <c:pt idx="60">
                  <c:v>13.928135356806465</c:v>
                </c:pt>
                <c:pt idx="61">
                  <c:v>13.260950732261193</c:v>
                </c:pt>
                <c:pt idx="62">
                  <c:v>12.589132289726095</c:v>
                </c:pt>
                <c:pt idx="63">
                  <c:v>11.912829123767835</c:v>
                </c:pt>
                <c:pt idx="64">
                  <c:v>11.232186951641495</c:v>
                </c:pt>
                <c:pt idx="65">
                  <c:v>10.547348209028954</c:v>
                </c:pt>
                <c:pt idx="66">
                  <c:v>9.858452147686279</c:v>
                </c:pt>
                <c:pt idx="67">
                  <c:v>9.1656349346565662</c:v>
                </c:pt>
                <c:pt idx="68">
                  <c:v>8.4690297527441203</c:v>
                </c:pt>
                <c:pt idx="69">
                  <c:v>7.768766901982417</c:v>
                </c:pt>
                <c:pt idx="70">
                  <c:v>7.064973901862615</c:v>
                </c:pt>
                <c:pt idx="71">
                  <c:v>6.3577755941218044</c:v>
                </c:pt>
                <c:pt idx="72">
                  <c:v>5.64729424592025</c:v>
                </c:pt>
                <c:pt idx="73">
                  <c:v>4.9336496532648511</c:v>
                </c:pt>
                <c:pt idx="74">
                  <c:v>4.2169592445628439</c:v>
                </c:pt>
                <c:pt idx="75">
                  <c:v>3.4973381842137456</c:v>
                </c:pt>
                <c:pt idx="76">
                  <c:v>2.7748994761710435</c:v>
                </c:pt>
                <c:pt idx="77">
                  <c:v>2.0497540674261927</c:v>
                </c:pt>
                <c:pt idx="78">
                  <c:v>1.3220109513879521</c:v>
                </c:pt>
                <c:pt idx="79">
                  <c:v>0.59177727114867196</c:v>
                </c:pt>
                <c:pt idx="80">
                  <c:v>-0.14084157735280201</c:v>
                </c:pt>
                <c:pt idx="81">
                  <c:v>-0.8757418422456027</c:v>
                </c:pt>
                <c:pt idx="82">
                  <c:v>-1.6128213126762461</c:v>
                </c:pt>
                <c:pt idx="83">
                  <c:v>-2.351979215736236</c:v>
                </c:pt>
                <c:pt idx="84">
                  <c:v>-3.0931161132957499</c:v>
                </c:pt>
                <c:pt idx="85">
                  <c:v>-3.8361337986585511</c:v>
                </c:pt>
                <c:pt idx="86">
                  <c:v>-4.5809351929388953</c:v>
                </c:pt>
                <c:pt idx="87">
                  <c:v>-5.3274242410489023</c:v>
                </c:pt>
                <c:pt idx="88">
                  <c:v>-6.0755058071720072</c:v>
                </c:pt>
                <c:pt idx="89">
                  <c:v>-6.8250855695852266</c:v>
                </c:pt>
                <c:pt idx="90">
                  <c:v>-7.5760699146809429</c:v>
                </c:pt>
                <c:pt idx="91">
                  <c:v>-8.3283658300265415</c:v>
                </c:pt>
                <c:pt idx="92">
                  <c:v>-9.0818807962871659</c:v>
                </c:pt>
                <c:pt idx="93">
                  <c:v>-9.8365226778248882</c:v>
                </c:pt>
                <c:pt idx="94">
                  <c:v>-10.592199611774291</c:v>
                </c:pt>
                <c:pt idx="95">
                  <c:v>-11.348819895381354</c:v>
                </c:pt>
                <c:pt idx="96">
                  <c:v>-12.106291871378801</c:v>
                </c:pt>
                <c:pt idx="97">
                  <c:v>-12.864523811157554</c:v>
                </c:pt>
                <c:pt idx="98">
                  <c:v>-13.623423795478274</c:v>
                </c:pt>
                <c:pt idx="99">
                  <c:v>-14.38289959245283</c:v>
                </c:pt>
                <c:pt idx="100">
                  <c:v>-15.142858532509067</c:v>
                </c:pt>
                <c:pt idx="101">
                  <c:v>-15.903207380035624</c:v>
                </c:pt>
                <c:pt idx="102">
                  <c:v>-16.663852201386263</c:v>
                </c:pt>
                <c:pt idx="103">
                  <c:v>-17.424698228904589</c:v>
                </c:pt>
                <c:pt idx="104">
                  <c:v>-18.185649720611266</c:v>
                </c:pt>
                <c:pt idx="105">
                  <c:v>-18.946609815174938</c:v>
                </c:pt>
                <c:pt idx="106">
                  <c:v>-19.707480381767397</c:v>
                </c:pt>
                <c:pt idx="107">
                  <c:v>-20.468161864381074</c:v>
                </c:pt>
                <c:pt idx="108">
                  <c:v>-21.228553120163355</c:v>
                </c:pt>
                <c:pt idx="109">
                  <c:v>-21.988551251298119</c:v>
                </c:pt>
                <c:pt idx="110">
                  <c:v>-22.748051429939323</c:v>
                </c:pt>
                <c:pt idx="111">
                  <c:v>-23.506946715674744</c:v>
                </c:pt>
                <c:pt idx="112">
                  <c:v>-24.26512786497058</c:v>
                </c:pt>
                <c:pt idx="113">
                  <c:v>-25.022483132019289</c:v>
                </c:pt>
                <c:pt idx="114">
                  <c:v>-25.778898060383739</c:v>
                </c:pt>
                <c:pt idx="115">
                  <c:v>-26.534255264800805</c:v>
                </c:pt>
                <c:pt idx="116">
                  <c:v>-27.288434202477802</c:v>
                </c:pt>
                <c:pt idx="117">
                  <c:v>-28.041310933184079</c:v>
                </c:pt>
                <c:pt idx="118">
                  <c:v>-28.79275786741097</c:v>
                </c:pt>
                <c:pt idx="119">
                  <c:v>-29.542643501843074</c:v>
                </c:pt>
                <c:pt idx="120">
                  <c:v>-30.290832141356347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13F8-461E-92AB-F8EE4836A2EC}"/>
            </c:ext>
          </c:extLst>
        </c:ser>
        <c:ser>
          <c:idx val="56"/>
          <c:order val="56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TraySol!$Q$191:$Q$311</c:f>
              <c:numCache>
                <c:formatCode>0.00</c:formatCode>
                <c:ptCount val="121"/>
                <c:pt idx="0">
                  <c:v>1.0215814641510717E-3</c:v>
                </c:pt>
                <c:pt idx="1">
                  <c:v>1.0215237798052461</c:v>
                </c:pt>
                <c:pt idx="2">
                  <c:v>2.0427058229372999</c:v>
                </c:pt>
                <c:pt idx="3">
                  <c:v>3.063205314733775</c:v>
                </c:pt>
                <c:pt idx="4">
                  <c:v>4.0826832787299825</c:v>
                </c:pt>
                <c:pt idx="5">
                  <c:v>5.1008034812478664</c:v>
                </c:pt>
                <c:pt idx="6">
                  <c:v>6.1172333187750887</c:v>
                </c:pt>
                <c:pt idx="7">
                  <c:v>7.1316446827073863</c:v>
                </c:pt>
                <c:pt idx="8">
                  <c:v>8.1437147963056979</c:v>
                </c:pt>
                <c:pt idx="9">
                  <c:v>9.153127019028803</c:v>
                </c:pt>
                <c:pt idx="10">
                  <c:v>10.159571613785886</c:v>
                </c:pt>
                <c:pt idx="11">
                  <c:v>11.162746473064507</c:v>
                </c:pt>
                <c:pt idx="12">
                  <c:v>12.162357800344591</c:v>
                </c:pt>
                <c:pt idx="13">
                  <c:v>13.158120743689055</c:v>
                </c:pt>
                <c:pt idx="14">
                  <c:v>14.149759978911742</c:v>
                </c:pt>
                <c:pt idx="15">
                  <c:v>15.137010240230827</c:v>
                </c:pt>
                <c:pt idx="16">
                  <c:v>16.119616796843101</c:v>
                </c:pt>
                <c:pt idx="17">
                  <c:v>17.097335874369328</c:v>
                </c:pt>
                <c:pt idx="18">
                  <c:v>18.069935020626488</c:v>
                </c:pt>
                <c:pt idx="19">
                  <c:v>19.037193415676953</c:v>
                </c:pt>
                <c:pt idx="20">
                  <c:v>19.998902126566726</c:v>
                </c:pt>
                <c:pt idx="21">
                  <c:v>20.954864307605071</c:v>
                </c:pt>
                <c:pt idx="22">
                  <c:v>21.904895347443631</c:v>
                </c:pt>
                <c:pt idx="23">
                  <c:v>22.848822964579785</c:v>
                </c:pt>
                <c:pt idx="24">
                  <c:v>23.786487253242122</c:v>
                </c:pt>
                <c:pt idx="25">
                  <c:v>24.717740681899052</c:v>
                </c:pt>
                <c:pt idx="26">
                  <c:v>25.642448046884358</c:v>
                </c:pt>
                <c:pt idx="27">
                  <c:v>26.560486383833311</c:v>
                </c:pt>
                <c:pt idx="28">
                  <c:v>27.471744839787981</c:v>
                </c:pt>
                <c:pt idx="29">
                  <c:v>28.37612450895233</c:v>
                </c:pt>
                <c:pt idx="30">
                  <c:v>29.273538235161276</c:v>
                </c:pt>
                <c:pt idx="31">
                  <c:v>30.163910384174883</c:v>
                </c:pt>
                <c:pt idx="32">
                  <c:v>31.047176588920873</c:v>
                </c:pt>
                <c:pt idx="33">
                  <c:v>31.923283470792565</c:v>
                </c:pt>
                <c:pt idx="34">
                  <c:v>32.792188340060179</c:v>
                </c:pt>
                <c:pt idx="35">
                  <c:v>33.653858878383978</c:v>
                </c:pt>
                <c:pt idx="36">
                  <c:v>34.50827280632393</c:v>
                </c:pt>
                <c:pt idx="37">
                  <c:v>35.355417538628167</c:v>
                </c:pt>
                <c:pt idx="38">
                  <c:v>36.195289829956778</c:v>
                </c:pt>
                <c:pt idx="39">
                  <c:v>37.027895413556443</c:v>
                </c:pt>
                <c:pt idx="40">
                  <c:v>37.853248635254126</c:v>
                </c:pt>
                <c:pt idx="41">
                  <c:v>38.671372084980504</c:v>
                </c:pt>
                <c:pt idx="42">
                  <c:v>39.482296227875871</c:v>
                </c:pt>
                <c:pt idx="43">
                  <c:v>40.286059036866874</c:v>
                </c:pt>
                <c:pt idx="44">
                  <c:v>41.08270562844271</c:v>
                </c:pt>
                <c:pt idx="45">
                  <c:v>41.872287903197325</c:v>
                </c:pt>
                <c:pt idx="46">
                  <c:v>42.654864192548267</c:v>
                </c:pt>
                <c:pt idx="47">
                  <c:v>43.430498912889846</c:v>
                </c:pt>
                <c:pt idx="48">
                  <c:v>44.199262228292064</c:v>
                </c:pt>
                <c:pt idx="49">
                  <c:v>44.961229722717434</c:v>
                </c:pt>
                <c:pt idx="50">
                  <c:v>45.716482082593124</c:v>
                </c:pt>
                <c:pt idx="51">
                  <c:v>46.465104790454376</c:v>
                </c:pt>
                <c:pt idx="52">
                  <c:v>47.207187830255577</c:v>
                </c:pt>
                <c:pt idx="53">
                  <c:v>47.942825404839517</c:v>
                </c:pt>
                <c:pt idx="54">
                  <c:v>48.672115665955133</c:v>
                </c:pt>
                <c:pt idx="55">
                  <c:v>49.395160457122799</c:v>
                </c:pt>
                <c:pt idx="56">
                  <c:v>50.112065069565197</c:v>
                </c:pt>
                <c:pt idx="57">
                  <c:v>50.822938011345904</c:v>
                </c:pt>
                <c:pt idx="58">
                  <c:v>51.527890789793538</c:v>
                </c:pt>
                <c:pt idx="59">
                  <c:v>52.227037707229478</c:v>
                </c:pt>
                <c:pt idx="60">
                  <c:v>52.92049566996748</c:v>
                </c:pt>
                <c:pt idx="61">
                  <c:v>53.608384010508821</c:v>
                </c:pt>
                <c:pt idx="62">
                  <c:v>54.290824322819688</c:v>
                </c:pt>
                <c:pt idx="63">
                  <c:v>54.967940310547071</c:v>
                </c:pt>
                <c:pt idx="64">
                  <c:v>55.639857648003279</c:v>
                </c:pt>
                <c:pt idx="65">
                  <c:v>56.306703853730937</c:v>
                </c:pt>
                <c:pt idx="66">
                  <c:v>56.968608176445123</c:v>
                </c:pt>
                <c:pt idx="67">
                  <c:v>57.625701493139601</c:v>
                </c:pt>
                <c:pt idx="68">
                  <c:v>58.278116219139051</c:v>
                </c:pt>
                <c:pt idx="69">
                  <c:v>58.925986229878234</c:v>
                </c:pt>
                <c:pt idx="70">
                  <c:v>59.569446794190583</c:v>
                </c:pt>
                <c:pt idx="71">
                  <c:v>60.208634518895373</c:v>
                </c:pt>
                <c:pt idx="72">
                  <c:v>60.843687304481833</c:v>
                </c:pt>
                <c:pt idx="73">
                  <c:v>61.474744311699702</c:v>
                </c:pt>
                <c:pt idx="74">
                  <c:v>62.101945938881371</c:v>
                </c:pt>
                <c:pt idx="75">
                  <c:v>62.725433809837817</c:v>
                </c:pt>
                <c:pt idx="76">
                  <c:v>63.345350772189569</c:v>
                </c:pt>
                <c:pt idx="77">
                  <c:v>63.961840906016711</c:v>
                </c:pt>
                <c:pt idx="78">
                  <c:v>64.575049542735314</c:v>
                </c:pt>
                <c:pt idx="79">
                  <c:v>65.185123294133774</c:v>
                </c:pt>
                <c:pt idx="80">
                  <c:v>65.792210091530677</c:v>
                </c:pt>
                <c:pt idx="81">
                  <c:v>66.396459235045896</c:v>
                </c:pt>
                <c:pt idx="82">
                  <c:v>66.998021453007624</c:v>
                </c:pt>
                <c:pt idx="83">
                  <c:v>67.597048971553235</c:v>
                </c:pt>
                <c:pt idx="84">
                  <c:v>68.193695594516214</c:v>
                </c:pt>
                <c:pt idx="85">
                  <c:v>68.788116793730438</c:v>
                </c:pt>
                <c:pt idx="86">
                  <c:v>69.38046980992209</c:v>
                </c:pt>
                <c:pt idx="87">
                  <c:v>69.970913764402567</c:v>
                </c:pt>
                <c:pt idx="88">
                  <c:v>70.559609781819873</c:v>
                </c:pt>
                <c:pt idx="89">
                  <c:v>71.146721124273284</c:v>
                </c:pt>
                <c:pt idx="90">
                  <c:v>71.732413337146653</c:v>
                </c:pt>
                <c:pt idx="91">
                  <c:v>72.316854407067865</c:v>
                </c:pt>
                <c:pt idx="92">
                  <c:v>72.900214932459207</c:v>
                </c:pt>
                <c:pt idx="93">
                  <c:v>73.482668307202459</c:v>
                </c:pt>
                <c:pt idx="94">
                  <c:v>74.064390918007234</c:v>
                </c:pt>
                <c:pt idx="95">
                  <c:v>74.645562356138072</c:v>
                </c:pt>
                <c:pt idx="96">
                  <c:v>75.226365644229773</c:v>
                </c:pt>
                <c:pt idx="97">
                  <c:v>75.806987478996916</c:v>
                </c:pt>
                <c:pt idx="98">
                  <c:v>76.387618490728045</c:v>
                </c:pt>
                <c:pt idx="99">
                  <c:v>76.968453520544116</c:v>
                </c:pt>
                <c:pt idx="100">
                  <c:v>77.549691916496897</c:v>
                </c:pt>
                <c:pt idx="101">
                  <c:v>78.131537849686993</c:v>
                </c:pt>
                <c:pt idx="102">
                  <c:v>78.714200651692693</c:v>
                </c:pt>
                <c:pt idx="103">
                  <c:v>79.297895174721162</c:v>
                </c:pt>
                <c:pt idx="104">
                  <c:v>79.882842176024226</c:v>
                </c:pt>
                <c:pt idx="105">
                  <c:v>80.469268728260758</c:v>
                </c:pt>
                <c:pt idx="106">
                  <c:v>81.057408657640792</c:v>
                </c:pt>
                <c:pt idx="107">
                  <c:v>81.647503011850915</c:v>
                </c:pt>
                <c:pt idx="108">
                  <c:v>82.239800559938104</c:v>
                </c:pt>
                <c:pt idx="109">
                  <c:v>82.834558326524387</c:v>
                </c:pt>
                <c:pt idx="110">
                  <c:v>83.432042162932007</c:v>
                </c:pt>
                <c:pt idx="111">
                  <c:v>84.032527358027437</c:v>
                </c:pt>
                <c:pt idx="112">
                  <c:v>84.636299291838085</c:v>
                </c:pt>
                <c:pt idx="113">
                  <c:v>85.243654135261863</c:v>
                </c:pt>
                <c:pt idx="114">
                  <c:v>85.854899599479353</c:v>
                </c:pt>
                <c:pt idx="115">
                  <c:v>86.470355738989568</c:v>
                </c:pt>
                <c:pt idx="116">
                  <c:v>87.090355812529666</c:v>
                </c:pt>
                <c:pt idx="117">
                  <c:v>87.715247206502724</c:v>
                </c:pt>
                <c:pt idx="118">
                  <c:v>88.345392425931863</c:v>
                </c:pt>
                <c:pt idx="119">
                  <c:v>88.981170158382341</c:v>
                </c:pt>
                <c:pt idx="120">
                  <c:v>89.622976416748969</c:v>
                </c:pt>
              </c:numCache>
            </c:numRef>
          </c:xVal>
          <c:yVal>
            <c:numRef>
              <c:f>TraySol!$P$191:$P$311</c:f>
              <c:numCache>
                <c:formatCode>0.00</c:formatCode>
                <c:ptCount val="121"/>
                <c:pt idx="0">
                  <c:v>26.099999993215945</c:v>
                </c:pt>
                <c:pt idx="1">
                  <c:v>26.093216319550955</c:v>
                </c:pt>
                <c:pt idx="2">
                  <c:v>26.07286970347846</c:v>
                </c:pt>
                <c:pt idx="3">
                  <c:v>26.038973413591947</c:v>
                </c:pt>
                <c:pt idx="4">
                  <c:v>25.991549506296309</c:v>
                </c:pt>
                <c:pt idx="5">
                  <c:v>25.930628763040346</c:v>
                </c:pt>
                <c:pt idx="6">
                  <c:v>25.856250593668761</c:v>
                </c:pt>
                <c:pt idx="7">
                  <c:v>25.768462913390351</c:v>
                </c:pt>
                <c:pt idx="8">
                  <c:v>25.667321994262224</c:v>
                </c:pt>
                <c:pt idx="9">
                  <c:v>25.552892292265781</c:v>
                </c:pt>
                <c:pt idx="10">
                  <c:v>25.425246251211618</c:v>
                </c:pt>
                <c:pt idx="11">
                  <c:v>25.284464084856637</c:v>
                </c:pt>
                <c:pt idx="12">
                  <c:v>25.130633538745585</c:v>
                </c:pt>
                <c:pt idx="13">
                  <c:v>24.963849633399988</c:v>
                </c:pt>
                <c:pt idx="14">
                  <c:v>24.784214390567854</c:v>
                </c:pt>
                <c:pt idx="15">
                  <c:v>24.591836544320088</c:v>
                </c:pt>
                <c:pt idx="16">
                  <c:v>24.386831238830112</c:v>
                </c:pt>
                <c:pt idx="17">
                  <c:v>24.169319714705679</c:v>
                </c:pt>
                <c:pt idx="18">
                  <c:v>23.939428985754262</c:v>
                </c:pt>
                <c:pt idx="19">
                  <c:v>23.697291508057063</c:v>
                </c:pt>
                <c:pt idx="20">
                  <c:v>23.44304484320368</c:v>
                </c:pt>
                <c:pt idx="21">
                  <c:v>23.176831317499548</c:v>
                </c:pt>
                <c:pt idx="22">
                  <c:v>22.898797678903492</c:v>
                </c:pt>
                <c:pt idx="23">
                  <c:v>22.609094753385008</c:v>
                </c:pt>
                <c:pt idx="24">
                  <c:v>22.307877102310755</c:v>
                </c:pt>
                <c:pt idx="25">
                  <c:v>21.995302682381151</c:v>
                </c:pt>
                <c:pt idx="26">
                  <c:v>21.671532509538594</c:v>
                </c:pt>
                <c:pt idx="27">
                  <c:v>21.3367303281658</c:v>
                </c:pt>
                <c:pt idx="28">
                  <c:v>20.991062286782707</c:v>
                </c:pt>
                <c:pt idx="29">
                  <c:v>20.634696621338165</c:v>
                </c:pt>
                <c:pt idx="30">
                  <c:v>20.267803347078484</c:v>
                </c:pt>
                <c:pt idx="31">
                  <c:v>19.890553959860227</c:v>
                </c:pt>
                <c:pt idx="32">
                  <c:v>19.503121147661915</c:v>
                </c:pt>
                <c:pt idx="33">
                  <c:v>19.105678512936919</c:v>
                </c:pt>
                <c:pt idx="34">
                  <c:v>18.69840030634299</c:v>
                </c:pt>
                <c:pt idx="35">
                  <c:v>18.281461172279094</c:v>
                </c:pt>
                <c:pt idx="36">
                  <c:v>17.855035906561582</c:v>
                </c:pt>
                <c:pt idx="37">
                  <c:v>17.419299226477975</c:v>
                </c:pt>
                <c:pt idx="38">
                  <c:v>16.974425553368818</c:v>
                </c:pt>
                <c:pt idx="39">
                  <c:v>16.520588807806803</c:v>
                </c:pt>
                <c:pt idx="40">
                  <c:v>16.057962217367219</c:v>
                </c:pt>
                <c:pt idx="41">
                  <c:v>15.586718136915522</c:v>
                </c:pt>
                <c:pt idx="42">
                  <c:v>15.107027881276025</c:v>
                </c:pt>
                <c:pt idx="43">
                  <c:v>14.619061570090977</c:v>
                </c:pt>
                <c:pt idx="44">
                  <c:v>14.122987984629759</c:v>
                </c:pt>
                <c:pt idx="45">
                  <c:v>13.618974436266711</c:v>
                </c:pt>
                <c:pt idx="46">
                  <c:v>13.107186646308477</c:v>
                </c:pt>
                <c:pt idx="47">
                  <c:v>12.587788636822182</c:v>
                </c:pt>
                <c:pt idx="48">
                  <c:v>12.060942632089777</c:v>
                </c:pt>
                <c:pt idx="49">
                  <c:v>11.526808970293615</c:v>
                </c:pt>
                <c:pt idx="50">
                  <c:v>10.985546025023979</c:v>
                </c:pt>
                <c:pt idx="51">
                  <c:v>10.437310136186113</c:v>
                </c:pt>
                <c:pt idx="52">
                  <c:v>9.8822555498793463</c:v>
                </c:pt>
                <c:pt idx="53">
                  <c:v>9.3205343668156218</c:v>
                </c:pt>
                <c:pt idx="54">
                  <c:v>8.7522964988450838</c:v>
                </c:pt>
                <c:pt idx="55">
                  <c:v>8.1776896331593036</c:v>
                </c:pt>
                <c:pt idx="56">
                  <c:v>7.5968592037467317</c:v>
                </c:pt>
                <c:pt idx="57">
                  <c:v>7.0099483696835563</c:v>
                </c:pt>
                <c:pt idx="58">
                  <c:v>6.4170979998515492</c:v>
                </c:pt>
                <c:pt idx="59">
                  <c:v>5.8184466636858474</c:v>
                </c:pt>
                <c:pt idx="60">
                  <c:v>5.2141306275678545</c:v>
                </c:pt>
                <c:pt idx="61">
                  <c:v>4.6042838564919464</c:v>
                </c:pt>
                <c:pt idx="62">
                  <c:v>3.989038020649275</c:v>
                </c:pt>
                <c:pt idx="63">
                  <c:v>3.3685225065867854</c:v>
                </c:pt>
                <c:pt idx="64">
                  <c:v>2.7428644326159599</c:v>
                </c:pt>
                <c:pt idx="65">
                  <c:v>2.1121886681613375</c:v>
                </c:pt>
                <c:pt idx="66">
                  <c:v>1.4766178567556807</c:v>
                </c:pt>
                <c:pt idx="67">
                  <c:v>0.83627244240523169</c:v>
                </c:pt>
                <c:pt idx="68">
                  <c:v>0.19127069906508609</c:v>
                </c:pt>
                <c:pt idx="69">
                  <c:v>-0.45827123701879202</c:v>
                </c:pt>
                <c:pt idx="70">
                  <c:v>-1.1122393323278743</c:v>
                </c:pt>
                <c:pt idx="71">
                  <c:v>-1.7705216186599841</c:v>
                </c:pt>
                <c:pt idx="72">
                  <c:v>-2.4330081534839962</c:v>
                </c:pt>
                <c:pt idx="73">
                  <c:v>-3.0995909782386946</c:v>
                </c:pt>
                <c:pt idx="74">
                  <c:v>-3.7701640747393554</c:v>
                </c:pt>
                <c:pt idx="75">
                  <c:v>-4.444623319840403</c:v>
                </c:pt>
                <c:pt idx="76">
                  <c:v>-5.1228664384874918</c:v>
                </c:pt>
                <c:pt idx="77">
                  <c:v>-5.8047929552779323</c:v>
                </c:pt>
                <c:pt idx="78">
                  <c:v>-6.4903041446345497</c:v>
                </c:pt>
                <c:pt idx="79">
                  <c:v>-7.179302979683797</c:v>
                </c:pt>
                <c:pt idx="80">
                  <c:v>-7.8716940799156276</c:v>
                </c:pt>
                <c:pt idx="81">
                  <c:v>-8.5673836576896036</c:v>
                </c:pt>
                <c:pt idx="82">
                  <c:v>-9.2662794636380852</c:v>
                </c:pt>
                <c:pt idx="83">
                  <c:v>-9.9682907310052542</c:v>
                </c:pt>
                <c:pt idx="84">
                  <c:v>-10.673328118947495</c:v>
                </c:pt>
                <c:pt idx="85">
                  <c:v>-11.381303654808576</c:v>
                </c:pt>
                <c:pt idx="86">
                  <c:v>-12.092130675370186</c:v>
                </c:pt>
                <c:pt idx="87">
                  <c:v>-12.805723767066226</c:v>
                </c:pt>
                <c:pt idx="88">
                  <c:v>-13.521998705136923</c:v>
                </c:pt>
                <c:pt idx="89">
                  <c:v>-14.240872391685485</c:v>
                </c:pt>
                <c:pt idx="90">
                  <c:v>-14.962262792588504</c:v>
                </c:pt>
                <c:pt idx="91">
                  <c:v>-15.686088873196809</c:v>
                </c:pt>
                <c:pt idx="92">
                  <c:v>-16.412270532751563</c:v>
                </c:pt>
                <c:pt idx="93">
                  <c:v>-17.140728537425289</c:v>
                </c:pt>
                <c:pt idx="94">
                  <c:v>-17.871384451884524</c:v>
                </c:pt>
                <c:pt idx="95">
                  <c:v>-18.604160569254645</c:v>
                </c:pt>
                <c:pt idx="96">
                  <c:v>-19.338979839352987</c:v>
                </c:pt>
                <c:pt idx="97">
                  <c:v>-20.075765795038791</c:v>
                </c:pt>
                <c:pt idx="98">
                  <c:v>-20.814442476512085</c:v>
                </c:pt>
                <c:pt idx="99">
                  <c:v>-21.554934353374108</c:v>
                </c:pt>
                <c:pt idx="100">
                  <c:v>-22.297166244243058</c:v>
                </c:pt>
                <c:pt idx="101">
                  <c:v>-23.041063233696775</c:v>
                </c:pt>
                <c:pt idx="102">
                  <c:v>-23.786550586291412</c:v>
                </c:pt>
                <c:pt idx="103">
                  <c:v>-24.533553657380722</c:v>
                </c:pt>
                <c:pt idx="104">
                  <c:v>-25.281997800433345</c:v>
                </c:pt>
                <c:pt idx="105">
                  <c:v>-26.031808270516393</c:v>
                </c:pt>
                <c:pt idx="106">
                  <c:v>-26.78291012358217</c:v>
                </c:pt>
                <c:pt idx="107">
                  <c:v>-27.535228111160293</c:v>
                </c:pt>
                <c:pt idx="108">
                  <c:v>-28.288686570018896</c:v>
                </c:pt>
                <c:pt idx="109">
                  <c:v>-29.043209306318403</c:v>
                </c:pt>
                <c:pt idx="110">
                  <c:v>-29.798719473734465</c:v>
                </c:pt>
                <c:pt idx="111">
                  <c:v>-30.555139444977669</c:v>
                </c:pt>
                <c:pt idx="112">
                  <c:v>-31.312390676082131</c:v>
                </c:pt>
                <c:pt idx="113">
                  <c:v>-32.070393562774328</c:v>
                </c:pt>
                <c:pt idx="114">
                  <c:v>-32.829067288167096</c:v>
                </c:pt>
                <c:pt idx="115">
                  <c:v>-33.58832966094927</c:v>
                </c:pt>
                <c:pt idx="116">
                  <c:v>-34.348096943160314</c:v>
                </c:pt>
                <c:pt idx="117">
                  <c:v>-35.108283666549085</c:v>
                </c:pt>
                <c:pt idx="118">
                  <c:v>-35.868802436415365</c:v>
                </c:pt>
                <c:pt idx="119">
                  <c:v>-36.629563721722931</c:v>
                </c:pt>
                <c:pt idx="120">
                  <c:v>-37.390475630150405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13F8-461E-92AB-F8EE4836A2EC}"/>
            </c:ext>
          </c:extLst>
        </c:ser>
        <c:ser>
          <c:idx val="57"/>
          <c:order val="57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TraySol!$T$40:$T$190</c:f>
              <c:numCache>
                <c:formatCode>0.00</c:formatCode>
                <c:ptCount val="151"/>
                <c:pt idx="0">
                  <c:v>-124.37652773282451</c:v>
                </c:pt>
                <c:pt idx="1">
                  <c:v>-123.14371787983315</c:v>
                </c:pt>
                <c:pt idx="2">
                  <c:v>-121.94262901143678</c:v>
                </c:pt>
                <c:pt idx="3">
                  <c:v>-120.77196807926961</c:v>
                </c:pt>
                <c:pt idx="4">
                  <c:v>-119.630469369127</c:v>
                </c:pt>
                <c:pt idx="5">
                  <c:v>-118.51689831323721</c:v>
                </c:pt>
                <c:pt idx="6">
                  <c:v>-117.43005437496758</c:v>
                </c:pt>
                <c:pt idx="7">
                  <c:v>-116.3687731410637</c:v>
                </c:pt>
                <c:pt idx="8">
                  <c:v>-115.33192774234395</c:v>
                </c:pt>
                <c:pt idx="9">
                  <c:v>-114.31842971006607</c:v>
                </c:pt>
                <c:pt idx="10">
                  <c:v>-113.32722936222687</c:v>
                </c:pt>
                <c:pt idx="11">
                  <c:v>-112.35731580205416</c:v>
                </c:pt>
                <c:pt idx="12">
                  <c:v>-111.407716599973</c:v>
                </c:pt>
                <c:pt idx="13">
                  <c:v>-110.47749722042801</c:v>
                </c:pt>
                <c:pt idx="14">
                  <c:v>-109.56576024609332</c:v>
                </c:pt>
                <c:pt idx="15">
                  <c:v>-108.67164444416248</c:v>
                </c:pt>
                <c:pt idx="16">
                  <c:v>-107.79432371251858</c:v>
                </c:pt>
                <c:pt idx="17">
                  <c:v>-106.93300593756668</c:v>
                </c:pt>
                <c:pt idx="18">
                  <c:v>-106.08693179028124</c:v>
                </c:pt>
                <c:pt idx="19">
                  <c:v>-105.25537348250961</c:v>
                </c:pt>
                <c:pt idx="20">
                  <c:v>-104.43763350169222</c:v>
                </c:pt>
                <c:pt idx="21">
                  <c:v>-103.63304333884057</c:v>
                </c:pt>
                <c:pt idx="22">
                  <c:v>-102.84096222178997</c:v>
                </c:pt>
                <c:pt idx="23">
                  <c:v>-102.0607758633452</c:v>
                </c:pt>
                <c:pt idx="24">
                  <c:v>-101.29189523191565</c:v>
                </c:pt>
                <c:pt idx="25">
                  <c:v>-100.53375535053364</c:v>
                </c:pt>
                <c:pt idx="26">
                  <c:v>-99.785814128727395</c:v>
                </c:pt>
                <c:pt idx="27">
                  <c:v>-99.047551230534779</c:v>
                </c:pt>
                <c:pt idx="28">
                  <c:v>-98.318466980960125</c:v>
                </c:pt>
                <c:pt idx="29">
                  <c:v>-97.598081312370482</c:v>
                </c:pt>
                <c:pt idx="30">
                  <c:v>-96.885932751662921</c:v>
                </c:pt>
                <c:pt idx="31">
                  <c:v>-96.181577448499695</c:v>
                </c:pt>
                <c:pt idx="32">
                  <c:v>-95.484588244474594</c:v>
                </c:pt>
                <c:pt idx="33">
                  <c:v>-94.79455378273029</c:v>
                </c:pt>
                <c:pt idx="34">
                  <c:v>-94.111077657276752</c:v>
                </c:pt>
                <c:pt idx="35">
                  <c:v>-93.433777601052711</c:v>
                </c:pt>
                <c:pt idx="36">
                  <c:v>-92.762284711616374</c:v>
                </c:pt>
                <c:pt idx="37">
                  <c:v>-92.096242713236393</c:v>
                </c:pt>
                <c:pt idx="38">
                  <c:v>-91.435307254077415</c:v>
                </c:pt>
                <c:pt idx="39">
                  <c:v>-90.779145237123714</c:v>
                </c:pt>
                <c:pt idx="40">
                  <c:v>-90.127434183458419</c:v>
                </c:pt>
                <c:pt idx="41">
                  <c:v>-89.479861626510299</c:v>
                </c:pt>
                <c:pt idx="42">
                  <c:v>-88.836124535886881</c:v>
                </c:pt>
                <c:pt idx="43">
                  <c:v>-88.195928769435255</c:v>
                </c:pt>
                <c:pt idx="44">
                  <c:v>-87.558988552201541</c:v>
                </c:pt>
                <c:pt idx="45">
                  <c:v>-86.925025980998385</c:v>
                </c:pt>
                <c:pt idx="46">
                  <c:v>-86.293770553333957</c:v>
                </c:pt>
                <c:pt idx="47">
                  <c:v>-85.664958719504114</c:v>
                </c:pt>
                <c:pt idx="48">
                  <c:v>-85.038333456700244</c:v>
                </c:pt>
                <c:pt idx="49">
                  <c:v>-84.413643864039003</c:v>
                </c:pt>
                <c:pt idx="50">
                  <c:v>-83.790644777475109</c:v>
                </c:pt>
                <c:pt idx="51">
                  <c:v>-83.169096403613295</c:v>
                </c:pt>
                <c:pt idx="52">
                  <c:v>-82.548763971491127</c:v>
                </c:pt>
                <c:pt idx="53">
                  <c:v>-81.929417401460384</c:v>
                </c:pt>
                <c:pt idx="54">
                  <c:v>-81.31083099034889</c:v>
                </c:pt>
                <c:pt idx="55">
                  <c:v>-80.692783112139281</c:v>
                </c:pt>
                <c:pt idx="56">
                  <c:v>-80.075055933455033</c:v>
                </c:pt>
                <c:pt idx="57">
                  <c:v>-79.457435143195553</c:v>
                </c:pt>
                <c:pt idx="58">
                  <c:v>-78.839709695714717</c:v>
                </c:pt>
                <c:pt idx="59">
                  <c:v>-78.221671566986927</c:v>
                </c:pt>
                <c:pt idx="60">
                  <c:v>-77.603115523254857</c:v>
                </c:pt>
                <c:pt idx="61">
                  <c:v>-76.983838901701134</c:v>
                </c:pt>
                <c:pt idx="62">
                  <c:v>-76.363641402734217</c:v>
                </c:pt>
                <c:pt idx="63">
                  <c:v>-75.742324893524994</c:v>
                </c:pt>
                <c:pt idx="64">
                  <c:v>-75.119693222477508</c:v>
                </c:pt>
                <c:pt idx="65">
                  <c:v>-74.495552044361432</c:v>
                </c:pt>
                <c:pt idx="66">
                  <c:v>-73.869708655879521</c:v>
                </c:pt>
                <c:pt idx="67">
                  <c:v>-73.241971841486844</c:v>
                </c:pt>
                <c:pt idx="68">
                  <c:v>-72.612151729322449</c:v>
                </c:pt>
                <c:pt idx="69">
                  <c:v>-71.980059657157966</c:v>
                </c:pt>
                <c:pt idx="70">
                  <c:v>-71.345508048309384</c:v>
                </c:pt>
                <c:pt idx="71">
                  <c:v>-70.708310297502749</c:v>
                </c:pt>
                <c:pt idx="72">
                  <c:v>-70.068280666725713</c:v>
                </c:pt>
                <c:pt idx="73">
                  <c:v>-69.425234191140163</c:v>
                </c:pt>
                <c:pt idx="74">
                  <c:v>-68.778986595173208</c:v>
                </c:pt>
                <c:pt idx="75">
                  <c:v>-68.129354218946531</c:v>
                </c:pt>
                <c:pt idx="76">
                  <c:v>-67.47615395524565</c:v>
                </c:pt>
                <c:pt idx="77">
                  <c:v>-66.819203197273552</c:v>
                </c:pt>
                <c:pt idx="78">
                  <c:v>-66.158319797474618</c:v>
                </c:pt>
                <c:pt idx="79">
                  <c:v>-65.493322037756769</c:v>
                </c:pt>
                <c:pt idx="80">
                  <c:v>-64.824028611481083</c:v>
                </c:pt>
                <c:pt idx="81">
                  <c:v>-64.150258617629049</c:v>
                </c:pt>
                <c:pt idx="82">
                  <c:v>-63.471831567598322</c:v>
                </c:pt>
                <c:pt idx="83">
                  <c:v>-62.788567405116886</c:v>
                </c:pt>
                <c:pt idx="84">
                  <c:v>-62.100286539804102</c:v>
                </c:pt>
                <c:pt idx="85">
                  <c:v>-61.406809894944224</c:v>
                </c:pt>
                <c:pt idx="86">
                  <c:v>-60.707958970073228</c:v>
                </c:pt>
                <c:pt idx="87">
                  <c:v>-60.003555919012399</c:v>
                </c:pt>
                <c:pt idx="88">
                  <c:v>-59.293423644013316</c:v>
                </c:pt>
                <c:pt idx="89">
                  <c:v>-58.577385906705132</c:v>
                </c:pt>
                <c:pt idx="90">
                  <c:v>-57.855267456559552</c:v>
                </c:pt>
                <c:pt idx="91">
                  <c:v>-57.126894177606651</c:v>
                </c:pt>
                <c:pt idx="92">
                  <c:v>-56.392093254149501</c:v>
                </c:pt>
                <c:pt idx="93">
                  <c:v>-55.650693356232225</c:v>
                </c:pt>
                <c:pt idx="94">
                  <c:v>-54.902524845617521</c:v>
                </c:pt>
                <c:pt idx="95">
                  <c:v>-54.147420003021487</c:v>
                </c:pt>
                <c:pt idx="96">
                  <c:v>-53.385213277337876</c:v>
                </c:pt>
                <c:pt idx="97">
                  <c:v>-52.615741557556646</c:v>
                </c:pt>
                <c:pt idx="98">
                  <c:v>-51.838844468043952</c:v>
                </c:pt>
                <c:pt idx="99">
                  <c:v>-51.054364687799179</c:v>
                </c:pt>
                <c:pt idx="100">
                  <c:v>-50.26214829424076</c:v>
                </c:pt>
                <c:pt idx="101">
                  <c:v>-49.462045131990706</c:v>
                </c:pt>
                <c:pt idx="102">
                  <c:v>-48.653909207031631</c:v>
                </c:pt>
                <c:pt idx="103">
                  <c:v>-47.83759910649367</c:v>
                </c:pt>
                <c:pt idx="104">
                  <c:v>-47.012978444194211</c:v>
                </c:pt>
                <c:pt idx="105">
                  <c:v>-46.179916331896571</c:v>
                </c:pt>
                <c:pt idx="106">
                  <c:v>-45.338287876076244</c:v>
                </c:pt>
                <c:pt idx="107">
                  <c:v>-44.487974699780693</c:v>
                </c:pt>
                <c:pt idx="108">
                  <c:v>-43.628865488945046</c:v>
                </c:pt>
                <c:pt idx="109">
                  <c:v>-42.760856562273759</c:v>
                </c:pt>
                <c:pt idx="110">
                  <c:v>-41.883852463524327</c:v>
                </c:pt>
                <c:pt idx="111">
                  <c:v>-40.997766574729141</c:v>
                </c:pt>
                <c:pt idx="112">
                  <c:v>-40.102521748565636</c:v>
                </c:pt>
                <c:pt idx="113">
                  <c:v>-39.198050957738701</c:v>
                </c:pt>
                <c:pt idx="114">
                  <c:v>-38.284297958867086</c:v>
                </c:pt>
                <c:pt idx="115">
                  <c:v>-37.361217967978625</c:v>
                </c:pt>
                <c:pt idx="116">
                  <c:v>-36.428778344310466</c:v>
                </c:pt>
                <c:pt idx="117">
                  <c:v>-35.486959278693035</c:v>
                </c:pt>
                <c:pt idx="118">
                  <c:v>-34.535754482369249</c:v>
                </c:pt>
                <c:pt idx="119">
                  <c:v>-33.575171871668715</c:v>
                </c:pt>
                <c:pt idx="120">
                  <c:v>-32.605234243532813</c:v>
                </c:pt>
                <c:pt idx="121">
                  <c:v>-31.62597993646866</c:v>
                </c:pt>
                <c:pt idx="122">
                  <c:v>-30.637463471114327</c:v>
                </c:pt>
                <c:pt idx="123">
                  <c:v>-29.639756164229698</c:v>
                </c:pt>
                <c:pt idx="124">
                  <c:v>-28.632946709594595</c:v>
                </c:pt>
                <c:pt idx="125">
                  <c:v>-27.61714171901388</c:v>
                </c:pt>
                <c:pt idx="126">
                  <c:v>-26.592466216404016</c:v>
                </c:pt>
                <c:pt idx="127">
                  <c:v>-25.559064077779997</c:v>
                </c:pt>
                <c:pt idx="128">
                  <c:v>-24.51709840988493</c:v>
                </c:pt>
                <c:pt idx="129">
                  <c:v>-23.466751860221198</c:v>
                </c:pt>
                <c:pt idx="130">
                  <c:v>-22.408226851355522</c:v>
                </c:pt>
                <c:pt idx="131">
                  <c:v>-21.341745732593445</c:v>
                </c:pt>
                <c:pt idx="132">
                  <c:v>-20.267550842458853</c:v>
                </c:pt>
                <c:pt idx="133">
                  <c:v>-19.185904475875457</c:v>
                </c:pt>
                <c:pt idx="134">
                  <c:v>-18.097088750528407</c:v>
                </c:pt>
                <c:pt idx="135">
                  <c:v>-17.001405367602221</c:v>
                </c:pt>
                <c:pt idx="136">
                  <c:v>-15.899175262913031</c:v>
                </c:pt>
                <c:pt idx="137">
                  <c:v>-14.79073814541804</c:v>
                </c:pt>
                <c:pt idx="138">
                  <c:v>-13.676451921132312</c:v>
                </c:pt>
                <c:pt idx="139">
                  <c:v>-12.556692001653323</c:v>
                </c:pt>
                <c:pt idx="140">
                  <c:v>-11.431850497722815</c:v>
                </c:pt>
                <c:pt idx="141">
                  <c:v>-10.30233529957262</c:v>
                </c:pt>
                <c:pt idx="142">
                  <c:v>-9.1685690471407497</c:v>
                </c:pt>
                <c:pt idx="143">
                  <c:v>-8.0309879946157121</c:v>
                </c:pt>
                <c:pt idx="144">
                  <c:v>-6.8900407751315154</c:v>
                </c:pt>
                <c:pt idx="145">
                  <c:v>-5.7461870727650073</c:v>
                </c:pt>
                <c:pt idx="146">
                  <c:v>-4.5998962102581649</c:v>
                </c:pt>
                <c:pt idx="147">
                  <c:v>-3.4516456620721296</c:v>
                </c:pt>
                <c:pt idx="148">
                  <c:v>-2.301919503453425</c:v>
                </c:pt>
                <c:pt idx="149">
                  <c:v>-1.1512068071264505</c:v>
                </c:pt>
                <c:pt idx="150">
                  <c:v>-1.151289623710297E-3</c:v>
                </c:pt>
              </c:numCache>
            </c:numRef>
          </c:xVal>
          <c:yVal>
            <c:numRef>
              <c:f>TraySol!$S$40:$S$190</c:f>
              <c:numCache>
                <c:formatCode>0.00</c:formatCode>
                <c:ptCount val="151"/>
                <c:pt idx="0">
                  <c:v>-54.407700845040551</c:v>
                </c:pt>
                <c:pt idx="1">
                  <c:v>-53.775042392495777</c:v>
                </c:pt>
                <c:pt idx="2">
                  <c:v>-53.133546279096464</c:v>
                </c:pt>
                <c:pt idx="3">
                  <c:v>-52.483716500278064</c:v>
                </c:pt>
                <c:pt idx="4">
                  <c:v>-51.826030337622825</c:v>
                </c:pt>
                <c:pt idx="5">
                  <c:v>-51.16093963074286</c:v>
                </c:pt>
                <c:pt idx="6">
                  <c:v>-50.488872055008557</c:v>
                </c:pt>
                <c:pt idx="7">
                  <c:v>-49.810232389613105</c:v>
                </c:pt>
                <c:pt idx="8">
                  <c:v>-49.125403763784021</c:v>
                </c:pt>
                <c:pt idx="9">
                  <c:v>-48.434748871773621</c:v>
                </c:pt>
                <c:pt idx="10">
                  <c:v>-47.73861114962321</c:v>
                </c:pt>
                <c:pt idx="11">
                  <c:v>-47.037315908665931</c:v>
                </c:pt>
                <c:pt idx="12">
                  <c:v>-46.331171422349058</c:v>
                </c:pt>
                <c:pt idx="13">
                  <c:v>-45.62046996427776</c:v>
                </c:pt>
                <c:pt idx="14">
                  <c:v>-44.905488796443677</c:v>
                </c:pt>
                <c:pt idx="15">
                  <c:v>-44.18649110744758</c:v>
                </c:pt>
                <c:pt idx="16">
                  <c:v>-43.463726901187101</c:v>
                </c:pt>
                <c:pt idx="17">
                  <c:v>-42.737433836993347</c:v>
                </c:pt>
                <c:pt idx="18">
                  <c:v>-42.007838022582035</c:v>
                </c:pt>
                <c:pt idx="19">
                  <c:v>-41.275154761468343</c:v>
                </c:pt>
                <c:pt idx="20">
                  <c:v>-40.539589256691158</c:v>
                </c:pt>
                <c:pt idx="21">
                  <c:v>-39.801337272819666</c:v>
                </c:pt>
                <c:pt idx="22">
                  <c:v>-39.060585758292262</c:v>
                </c:pt>
                <c:pt idx="23">
                  <c:v>-38.317513430166713</c:v>
                </c:pt>
                <c:pt idx="24">
                  <c:v>-37.572291323359337</c:v>
                </c:pt>
                <c:pt idx="25">
                  <c:v>-36.825083306421789</c:v>
                </c:pt>
                <c:pt idx="26">
                  <c:v>-36.076046565855592</c:v>
                </c:pt>
                <c:pt idx="27">
                  <c:v>-35.325332060903406</c:v>
                </c:pt>
                <c:pt idx="28">
                  <c:v>-34.573084950680638</c:v>
                </c:pt>
                <c:pt idx="29">
                  <c:v>-33.81944499543394</c:v>
                </c:pt>
                <c:pt idx="30">
                  <c:v>-33.064546933626374</c:v>
                </c:pt>
                <c:pt idx="31">
                  <c:v>-32.308520836465277</c:v>
                </c:pt>
                <c:pt idx="32">
                  <c:v>-31.551492441400399</c:v>
                </c:pt>
                <c:pt idx="33">
                  <c:v>-30.793583466035273</c:v>
                </c:pt>
                <c:pt idx="34">
                  <c:v>-30.03491190380997</c:v>
                </c:pt>
                <c:pt idx="35">
                  <c:v>-29.275592302732306</c:v>
                </c:pt>
                <c:pt idx="36">
                  <c:v>-28.515736028356116</c:v>
                </c:pt>
                <c:pt idx="37">
                  <c:v>-27.755451512129284</c:v>
                </c:pt>
                <c:pt idx="38">
                  <c:v>-26.994844486163601</c:v>
                </c:pt>
                <c:pt idx="39">
                  <c:v>-26.234018205409825</c:v>
                </c:pt>
                <c:pt idx="40">
                  <c:v>-25.47307365815702</c:v>
                </c:pt>
                <c:pt idx="41">
                  <c:v>-24.712109765715539</c:v>
                </c:pt>
                <c:pt idx="42">
                  <c:v>-23.9512235720847</c:v>
                </c:pt>
                <c:pt idx="43">
                  <c:v>-23.190510424354002</c:v>
                </c:pt>
                <c:pt idx="44">
                  <c:v>-22.430064144535876</c:v>
                </c:pt>
                <c:pt idx="45">
                  <c:v>-21.66997719348123</c:v>
                </c:pt>
                <c:pt idx="46">
                  <c:v>-20.910340827485342</c:v>
                </c:pt>
                <c:pt idx="47">
                  <c:v>-20.151245248150829</c:v>
                </c:pt>
                <c:pt idx="48">
                  <c:v>-19.392779746035799</c:v>
                </c:pt>
                <c:pt idx="49">
                  <c:v>-18.635032838579804</c:v>
                </c:pt>
                <c:pt idx="50">
                  <c:v>-17.878092402767265</c:v>
                </c:pt>
                <c:pt idx="51">
                  <c:v>-17.122045802956464</c:v>
                </c:pt>
                <c:pt idx="52">
                  <c:v>-16.366980014273068</c:v>
                </c:pt>
                <c:pt idx="53">
                  <c:v>-15.612981741940956</c:v>
                </c:pt>
                <c:pt idx="54">
                  <c:v>-14.860137536896175</c:v>
                </c:pt>
                <c:pt idx="55">
                  <c:v>-14.108533908007388</c:v>
                </c:pt>
                <c:pt idx="56">
                  <c:v>-13.358257431203214</c:v>
                </c:pt>
                <c:pt idx="57">
                  <c:v>-12.609394855785524</c:v>
                </c:pt>
                <c:pt idx="58">
                  <c:v>-11.862033208188592</c:v>
                </c:pt>
                <c:pt idx="59">
                  <c:v>-11.116259893424541</c:v>
                </c:pt>
                <c:pt idx="60">
                  <c:v>-10.372162794438054</c:v>
                </c:pt>
                <c:pt idx="61">
                  <c:v>-9.6298303695761689</c:v>
                </c:pt>
                <c:pt idx="62">
                  <c:v>-8.8893517483625999</c:v>
                </c:pt>
                <c:pt idx="63">
                  <c:v>-8.1508168257504678</c:v>
                </c:pt>
                <c:pt idx="64">
                  <c:v>-7.4143163550120619</c:v>
                </c:pt>
                <c:pt idx="65">
                  <c:v>-6.6799420394096813</c:v>
                </c:pt>
                <c:pt idx="66">
                  <c:v>-5.9477866227767748</c:v>
                </c:pt>
                <c:pt idx="67">
                  <c:v>-5.2179439791249536</c:v>
                </c:pt>
                <c:pt idx="68">
                  <c:v>-4.4905092013778471</c:v>
                </c:pt>
                <c:pt idx="69">
                  <c:v>-3.765578689319085</c:v>
                </c:pt>
                <c:pt idx="70">
                  <c:v>-3.0432502368275749</c:v>
                </c:pt>
                <c:pt idx="71">
                  <c:v>-2.3236231184588405</c:v>
                </c:pt>
                <c:pt idx="72">
                  <c:v>-1.6067981754170404</c:v>
                </c:pt>
                <c:pt idx="73">
                  <c:v>-0.8928779009474539</c:v>
                </c:pt>
                <c:pt idx="74">
                  <c:v>-0.18196652516398615</c:v>
                </c:pt>
                <c:pt idx="75">
                  <c:v>0.52582990068913205</c:v>
                </c:pt>
                <c:pt idx="76">
                  <c:v>1.2304034205583605</c:v>
                </c:pt>
                <c:pt idx="77">
                  <c:v>1.9316440905187591</c:v>
                </c:pt>
                <c:pt idx="78">
                  <c:v>2.6294398963795658</c:v>
                </c:pt>
                <c:pt idx="79">
                  <c:v>3.3236766720274176</c:v>
                </c:pt>
                <c:pt idx="80">
                  <c:v>4.0142380185956057</c:v>
                </c:pt>
                <c:pt idx="81">
                  <c:v>4.7010052245682203</c:v>
                </c:pt>
                <c:pt idx="82">
                  <c:v>5.3838571869490437</c:v>
                </c:pt>
                <c:pt idx="83">
                  <c:v>6.0626703336468779</c:v>
                </c:pt>
                <c:pt idx="84">
                  <c:v>6.7373185472529258</c:v>
                </c:pt>
                <c:pt idx="85">
                  <c:v>7.4076730904094035</c:v>
                </c:pt>
                <c:pt idx="86">
                  <c:v>8.0736025329950394</c:v>
                </c:pt>
                <c:pt idx="87">
                  <c:v>8.7349726813794035</c:v>
                </c:pt>
                <c:pt idx="88">
                  <c:v>9.3916465100263622</c:v>
                </c:pt>
                <c:pt idx="89">
                  <c:v>10.043484095756625</c:v>
                </c:pt>
                <c:pt idx="90">
                  <c:v>10.690342555009337</c:v>
                </c:pt>
                <c:pt idx="91">
                  <c:v>11.332075984475438</c:v>
                </c:pt>
                <c:pt idx="92">
                  <c:v>11.968535405507566</c:v>
                </c:pt>
                <c:pt idx="93">
                  <c:v>12.599568712746276</c:v>
                </c:pt>
                <c:pt idx="94">
                  <c:v>13.225020627436493</c:v>
                </c:pt>
                <c:pt idx="95">
                  <c:v>13.844732655944966</c:v>
                </c:pt>
                <c:pt idx="96">
                  <c:v>14.458543054024958</c:v>
                </c:pt>
                <c:pt idx="97">
                  <c:v>15.066286797412005</c:v>
                </c:pt>
                <c:pt idx="98">
                  <c:v>15.667795559371228</c:v>
                </c:pt>
                <c:pt idx="99">
                  <c:v>16.262897695853681</c:v>
                </c:pt>
                <c:pt idx="100">
                  <c:v>16.851418238955063</c:v>
                </c:pt>
                <c:pt idx="101">
                  <c:v>17.433178899406002</c:v>
                </c:pt>
                <c:pt idx="102">
                  <c:v>18.007998078856119</c:v>
                </c:pt>
                <c:pt idx="103">
                  <c:v>18.575690892746351</c:v>
                </c:pt>
                <c:pt idx="104">
                  <c:v>19.136069204592673</c:v>
                </c:pt>
                <c:pt idx="105">
                  <c:v>19.688941672530049</c:v>
                </c:pt>
                <c:pt idx="106">
                  <c:v>20.234113808986919</c:v>
                </c:pt>
                <c:pt idx="107">
                  <c:v>20.771388054377482</c:v>
                </c:pt>
                <c:pt idx="108">
                  <c:v>21.300563865708725</c:v>
                </c:pt>
                <c:pt idx="109">
                  <c:v>21.821437821004196</c:v>
                </c:pt>
                <c:pt idx="110">
                  <c:v>22.333803740441923</c:v>
                </c:pt>
                <c:pt idx="111">
                  <c:v>22.837452825090821</c:v>
                </c:pt>
                <c:pt idx="112">
                  <c:v>23.332173814108117</c:v>
                </c:pt>
                <c:pt idx="113">
                  <c:v>23.817753161225397</c:v>
                </c:pt>
                <c:pt idx="114">
                  <c:v>24.293975231305936</c:v>
                </c:pt>
                <c:pt idx="115">
                  <c:v>24.760622517695893</c:v>
                </c:pt>
                <c:pt idx="116">
                  <c:v>25.217475881019396</c:v>
                </c:pt>
                <c:pt idx="117">
                  <c:v>25.664314809978208</c:v>
                </c:pt>
                <c:pt idx="118">
                  <c:v>26.100917704612584</c:v>
                </c:pt>
                <c:pt idx="119">
                  <c:v>26.527062182358392</c:v>
                </c:pt>
                <c:pt idx="120">
                  <c:v>26.942525407097222</c:v>
                </c:pt>
                <c:pt idx="121">
                  <c:v>27.347084441240156</c:v>
                </c:pt>
                <c:pt idx="122">
                  <c:v>27.740516620713066</c:v>
                </c:pt>
                <c:pt idx="123">
                  <c:v>28.122599952520027</c:v>
                </c:pt>
                <c:pt idx="124">
                  <c:v>28.493113534355807</c:v>
                </c:pt>
                <c:pt idx="125">
                  <c:v>28.851837995515474</c:v>
                </c:pt>
                <c:pt idx="126">
                  <c:v>29.198555958113587</c:v>
                </c:pt>
                <c:pt idx="127">
                  <c:v>29.533052517377655</c:v>
                </c:pt>
                <c:pt idx="128">
                  <c:v>29.85511573952374</c:v>
                </c:pt>
                <c:pt idx="129">
                  <c:v>30.164537175457902</c:v>
                </c:pt>
                <c:pt idx="130">
                  <c:v>30.461112388280561</c:v>
                </c:pt>
                <c:pt idx="131">
                  <c:v>30.744641492305263</c:v>
                </c:pt>
                <c:pt idx="132">
                  <c:v>31.014929701041353</c:v>
                </c:pt>
                <c:pt idx="133">
                  <c:v>31.271787881338732</c:v>
                </c:pt>
                <c:pt idx="134">
                  <c:v>31.515033110655878</c:v>
                </c:pt>
                <c:pt idx="135">
                  <c:v>31.744489234193374</c:v>
                </c:pt>
                <c:pt idx="136">
                  <c:v>31.95998741844334</c:v>
                </c:pt>
                <c:pt idx="137">
                  <c:v>32.161366697539627</c:v>
                </c:pt>
                <c:pt idx="138">
                  <c:v>32.348474508666108</c:v>
                </c:pt>
                <c:pt idx="139">
                  <c:v>32.521167212689136</c:v>
                </c:pt>
                <c:pt idx="140">
                  <c:v>32.679310596134542</c:v>
                </c:pt>
                <c:pt idx="141">
                  <c:v>32.82278035062869</c:v>
                </c:pt>
                <c:pt idx="142">
                  <c:v>32.951462525973341</c:v>
                </c:pt>
                <c:pt idx="143">
                  <c:v>33.065253953125207</c:v>
                </c:pt>
                <c:pt idx="144">
                  <c:v>33.164062633504003</c:v>
                </c:pt>
                <c:pt idx="145">
                  <c:v>33.247808091258563</c:v>
                </c:pt>
                <c:pt idx="146">
                  <c:v>33.316421685376902</c:v>
                </c:pt>
                <c:pt idx="147">
                  <c:v>33.36984687883043</c:v>
                </c:pt>
                <c:pt idx="148">
                  <c:v>33.40803946229174</c:v>
                </c:pt>
                <c:pt idx="149">
                  <c:v>33.430967730354176</c:v>
                </c:pt>
                <c:pt idx="150">
                  <c:v>33.43861260095958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3F8-461E-92AB-F8EE4836A2EC}"/>
            </c:ext>
          </c:extLst>
        </c:ser>
        <c:ser>
          <c:idx val="0"/>
          <c:order val="0"/>
          <c:tx>
            <c:strRef>
              <c:f>TraySol!$D$7</c:f>
              <c:strCache>
                <c:ptCount val="1"/>
                <c:pt idx="0">
                  <c:v>SJUN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TraySol!$E$10:$E$190</c:f>
              <c:numCache>
                <c:formatCode>0.00</c:formatCode>
                <c:ptCount val="181"/>
                <c:pt idx="0">
                  <c:v>-179.99897841996292</c:v>
                </c:pt>
                <c:pt idx="1">
                  <c:v>-178.97847622019333</c:v>
                </c:pt>
                <c:pt idx="2">
                  <c:v>-177.95729417706343</c:v>
                </c:pt>
                <c:pt idx="3">
                  <c:v>-176.93679468526622</c:v>
                </c:pt>
                <c:pt idx="4">
                  <c:v>-175.91731672127045</c:v>
                </c:pt>
                <c:pt idx="5">
                  <c:v>-174.89919651875206</c:v>
                </c:pt>
                <c:pt idx="6">
                  <c:v>-173.88276668122515</c:v>
                </c:pt>
                <c:pt idx="7">
                  <c:v>-172.86835531729255</c:v>
                </c:pt>
                <c:pt idx="8">
                  <c:v>-171.85628520369417</c:v>
                </c:pt>
                <c:pt idx="9">
                  <c:v>-170.84687298097109</c:v>
                </c:pt>
                <c:pt idx="10">
                  <c:v>-169.84042838621426</c:v>
                </c:pt>
                <c:pt idx="11">
                  <c:v>-168.83725352693554</c:v>
                </c:pt>
                <c:pt idx="12">
                  <c:v>-167.83764219965542</c:v>
                </c:pt>
                <c:pt idx="13">
                  <c:v>-166.84187925631085</c:v>
                </c:pt>
                <c:pt idx="14">
                  <c:v>-165.85024002108818</c:v>
                </c:pt>
                <c:pt idx="15">
                  <c:v>-164.86298975976919</c:v>
                </c:pt>
                <c:pt idx="16">
                  <c:v>-163.8803832031569</c:v>
                </c:pt>
                <c:pt idx="17">
                  <c:v>-162.90266412563068</c:v>
                </c:pt>
                <c:pt idx="18">
                  <c:v>-161.9300649793735</c:v>
                </c:pt>
                <c:pt idx="19">
                  <c:v>-160.96280658432303</c:v>
                </c:pt>
                <c:pt idx="20">
                  <c:v>-160.0010978734332</c:v>
                </c:pt>
                <c:pt idx="21">
                  <c:v>-159.04513569239495</c:v>
                </c:pt>
                <c:pt idx="22">
                  <c:v>-158.09510465255639</c:v>
                </c:pt>
                <c:pt idx="23">
                  <c:v>-157.15117703542023</c:v>
                </c:pt>
                <c:pt idx="24">
                  <c:v>-156.21351274675789</c:v>
                </c:pt>
                <c:pt idx="25">
                  <c:v>-155.28225931810096</c:v>
                </c:pt>
                <c:pt idx="26">
                  <c:v>-154.35755195311563</c:v>
                </c:pt>
                <c:pt idx="27">
                  <c:v>-153.43951361616664</c:v>
                </c:pt>
                <c:pt idx="28">
                  <c:v>-152.52825516021201</c:v>
                </c:pt>
                <c:pt idx="29">
                  <c:v>-151.62387549104767</c:v>
                </c:pt>
                <c:pt idx="30">
                  <c:v>-150.72646176483875</c:v>
                </c:pt>
                <c:pt idx="31">
                  <c:v>-149.83608961582513</c:v>
                </c:pt>
                <c:pt idx="32">
                  <c:v>-148.95282341107912</c:v>
                </c:pt>
                <c:pt idx="33">
                  <c:v>-148.07671652920746</c:v>
                </c:pt>
                <c:pt idx="34">
                  <c:v>-147.20781165993984</c:v>
                </c:pt>
                <c:pt idx="35">
                  <c:v>-146.34614112161603</c:v>
                </c:pt>
                <c:pt idx="36">
                  <c:v>-145.49172719367604</c:v>
                </c:pt>
                <c:pt idx="37">
                  <c:v>-144.64458246137184</c:v>
                </c:pt>
                <c:pt idx="38">
                  <c:v>-143.80471017004322</c:v>
                </c:pt>
                <c:pt idx="39">
                  <c:v>-142.97210458644355</c:v>
                </c:pt>
                <c:pt idx="40">
                  <c:v>-142.14675136474588</c:v>
                </c:pt>
                <c:pt idx="41">
                  <c:v>-141.32862791501947</c:v>
                </c:pt>
                <c:pt idx="42">
                  <c:v>-140.51770377212412</c:v>
                </c:pt>
                <c:pt idx="43">
                  <c:v>-139.71394096313313</c:v>
                </c:pt>
                <c:pt idx="44">
                  <c:v>-138.91729437155729</c:v>
                </c:pt>
                <c:pt idx="45">
                  <c:v>-138.12771209680267</c:v>
                </c:pt>
                <c:pt idx="46">
                  <c:v>-137.34513580745173</c:v>
                </c:pt>
                <c:pt idx="47">
                  <c:v>-136.56950108711015</c:v>
                </c:pt>
                <c:pt idx="48">
                  <c:v>-135.80073777170796</c:v>
                </c:pt>
                <c:pt idx="49">
                  <c:v>-135.03877027728257</c:v>
                </c:pt>
                <c:pt idx="50">
                  <c:v>-134.2835179174069</c:v>
                </c:pt>
                <c:pt idx="51">
                  <c:v>-133.5348952095456</c:v>
                </c:pt>
                <c:pt idx="52">
                  <c:v>-132.79281216974442</c:v>
                </c:pt>
                <c:pt idx="53">
                  <c:v>-132.05717459516049</c:v>
                </c:pt>
                <c:pt idx="54">
                  <c:v>-131.32788433404485</c:v>
                </c:pt>
                <c:pt idx="55">
                  <c:v>-130.60483954287719</c:v>
                </c:pt>
                <c:pt idx="56">
                  <c:v>-129.8879349304348</c:v>
                </c:pt>
                <c:pt idx="57">
                  <c:v>-129.17706198865409</c:v>
                </c:pt>
                <c:pt idx="58">
                  <c:v>-128.47210921020647</c:v>
                </c:pt>
                <c:pt idx="59">
                  <c:v>-127.77296229277052</c:v>
                </c:pt>
                <c:pt idx="60">
                  <c:v>-127.07950433003251</c:v>
                </c:pt>
                <c:pt idx="61">
                  <c:v>-126.39161598949117</c:v>
                </c:pt>
                <c:pt idx="62">
                  <c:v>-125.70917567718031</c:v>
                </c:pt>
                <c:pt idx="63">
                  <c:v>-125.03205968945294</c:v>
                </c:pt>
                <c:pt idx="64">
                  <c:v>-124.36014235199674</c:v>
                </c:pt>
                <c:pt idx="65">
                  <c:v>-123.69329614626908</c:v>
                </c:pt>
                <c:pt idx="66">
                  <c:v>-123.03139182355487</c:v>
                </c:pt>
                <c:pt idx="67">
                  <c:v>-122.37429850686038</c:v>
                </c:pt>
                <c:pt idx="68">
                  <c:v>-121.72188378086094</c:v>
                </c:pt>
                <c:pt idx="69">
                  <c:v>-121.07401377012177</c:v>
                </c:pt>
                <c:pt idx="70">
                  <c:v>-120.43055320580943</c:v>
                </c:pt>
                <c:pt idx="71">
                  <c:v>-119.79136548110462</c:v>
                </c:pt>
                <c:pt idx="72">
                  <c:v>-119.15631269551814</c:v>
                </c:pt>
                <c:pt idx="73">
                  <c:v>-118.52525568830031</c:v>
                </c:pt>
                <c:pt idx="74">
                  <c:v>-117.89805406111864</c:v>
                </c:pt>
                <c:pt idx="75">
                  <c:v>-117.27456619016218</c:v>
                </c:pt>
                <c:pt idx="76">
                  <c:v>-116.65464922781041</c:v>
                </c:pt>
                <c:pt idx="77">
                  <c:v>-116.03815909398328</c:v>
                </c:pt>
                <c:pt idx="78">
                  <c:v>-115.42495045726469</c:v>
                </c:pt>
                <c:pt idx="79">
                  <c:v>-114.81487670586623</c:v>
                </c:pt>
                <c:pt idx="80">
                  <c:v>-114.20778990846931</c:v>
                </c:pt>
                <c:pt idx="81">
                  <c:v>-113.60354076495409</c:v>
                </c:pt>
                <c:pt idx="82">
                  <c:v>-113.00197854699236</c:v>
                </c:pt>
                <c:pt idx="83">
                  <c:v>-112.40295102844676</c:v>
                </c:pt>
                <c:pt idx="84">
                  <c:v>-111.8063044054838</c:v>
                </c:pt>
                <c:pt idx="85">
                  <c:v>-111.21188320626956</c:v>
                </c:pt>
                <c:pt idx="86">
                  <c:v>-110.61953019007791</c:v>
                </c:pt>
                <c:pt idx="87">
                  <c:v>-110.02908623559742</c:v>
                </c:pt>
                <c:pt idx="88">
                  <c:v>-109.44039021818013</c:v>
                </c:pt>
                <c:pt idx="89">
                  <c:v>-108.8532788757267</c:v>
                </c:pt>
                <c:pt idx="90">
                  <c:v>-108.26758666285335</c:v>
                </c:pt>
                <c:pt idx="91">
                  <c:v>-107.68314559293212</c:v>
                </c:pt>
                <c:pt idx="92">
                  <c:v>-107.09978506754079</c:v>
                </c:pt>
                <c:pt idx="93">
                  <c:v>-106.51733169279753</c:v>
                </c:pt>
                <c:pt idx="94">
                  <c:v>-105.93560908199277</c:v>
                </c:pt>
                <c:pt idx="95">
                  <c:v>-105.35443764386193</c:v>
                </c:pt>
                <c:pt idx="96">
                  <c:v>-104.77363435577023</c:v>
                </c:pt>
                <c:pt idx="97">
                  <c:v>-104.19301252100308</c:v>
                </c:pt>
                <c:pt idx="98">
                  <c:v>-103.61238150927194</c:v>
                </c:pt>
                <c:pt idx="99">
                  <c:v>-103.03154647945588</c:v>
                </c:pt>
                <c:pt idx="100">
                  <c:v>-102.45030808350309</c:v>
                </c:pt>
                <c:pt idx="101">
                  <c:v>-101.86846215031299</c:v>
                </c:pt>
                <c:pt idx="102">
                  <c:v>-101.28579934830731</c:v>
                </c:pt>
                <c:pt idx="103">
                  <c:v>-100.70210482527884</c:v>
                </c:pt>
                <c:pt idx="104">
                  <c:v>-100.11715782397576</c:v>
                </c:pt>
                <c:pt idx="105">
                  <c:v>-99.530731271739242</c:v>
                </c:pt>
                <c:pt idx="106">
                  <c:v>-98.942591342359194</c:v>
                </c:pt>
                <c:pt idx="107">
                  <c:v>-98.352496988149085</c:v>
                </c:pt>
                <c:pt idx="108">
                  <c:v>-97.760199440061896</c:v>
                </c:pt>
                <c:pt idx="109">
                  <c:v>-97.165441673475613</c:v>
                </c:pt>
                <c:pt idx="110">
                  <c:v>-96.567957837067993</c:v>
                </c:pt>
                <c:pt idx="111">
                  <c:v>-95.967472641972577</c:v>
                </c:pt>
                <c:pt idx="112">
                  <c:v>-95.363700708161915</c:v>
                </c:pt>
                <c:pt idx="113">
                  <c:v>-94.756345864738122</c:v>
                </c:pt>
                <c:pt idx="114">
                  <c:v>-94.145100400520647</c:v>
                </c:pt>
                <c:pt idx="115">
                  <c:v>-93.529644261010446</c:v>
                </c:pt>
                <c:pt idx="116">
                  <c:v>-92.909644187470334</c:v>
                </c:pt>
                <c:pt idx="117">
                  <c:v>-92.284752793497262</c:v>
                </c:pt>
                <c:pt idx="118">
                  <c:v>-91.654607574068137</c:v>
                </c:pt>
                <c:pt idx="119">
                  <c:v>-91.018829841617659</c:v>
                </c:pt>
                <c:pt idx="120">
                  <c:v>-90.377023583250988</c:v>
                </c:pt>
                <c:pt idx="121">
                  <c:v>-89.728774232707508</c:v>
                </c:pt>
                <c:pt idx="122">
                  <c:v>-89.073647350170745</c:v>
                </c:pt>
                <c:pt idx="123">
                  <c:v>-88.411187202468184</c:v>
                </c:pt>
                <c:pt idx="124">
                  <c:v>-87.740915235618701</c:v>
                </c:pt>
                <c:pt idx="125">
                  <c:v>-87.062328431072615</c:v>
                </c:pt>
                <c:pt idx="126">
                  <c:v>-86.374897536349408</c:v>
                </c:pt>
                <c:pt idx="127">
                  <c:v>-85.678065160117939</c:v>
                </c:pt>
                <c:pt idx="128">
                  <c:v>-84.971243721094154</c:v>
                </c:pt>
                <c:pt idx="129">
                  <c:v>-84.253813239459788</c:v>
                </c:pt>
                <c:pt idx="130">
                  <c:v>-83.52511895885236</c:v>
                </c:pt>
                <c:pt idx="131">
                  <c:v>-82.78446878636214</c:v>
                </c:pt>
                <c:pt idx="132">
                  <c:v>-82.031130537426307</c:v>
                </c:pt>
                <c:pt idx="133">
                  <c:v>-81.264328972071112</c:v>
                </c:pt>
                <c:pt idx="134">
                  <c:v>-80.48324260867372</c:v>
                </c:pt>
                <c:pt idx="135">
                  <c:v>-79.687000301357344</c:v>
                </c:pt>
                <c:pt idx="136">
                  <c:v>-78.874677567385334</c:v>
                </c:pt>
                <c:pt idx="137">
                  <c:v>-78.045292651586038</c:v>
                </c:pt>
                <c:pt idx="138">
                  <c:v>-77.19780231606012</c:v>
                </c:pt>
                <c:pt idx="139">
                  <c:v>-76.331097345368562</c:v>
                </c:pt>
                <c:pt idx="140">
                  <c:v>-75.443997760291168</c:v>
                </c:pt>
                <c:pt idx="141">
                  <c:v>-74.535247737357906</c:v>
                </c:pt>
                <c:pt idx="142">
                  <c:v>-73.603510237032765</c:v>
                </c:pt>
                <c:pt idx="143">
                  <c:v>-72.647361351095554</c:v>
                </c:pt>
                <c:pt idx="144">
                  <c:v>-71.665284389952888</c:v>
                </c:pt>
                <c:pt idx="145">
                  <c:v>-70.655663743959181</c:v>
                </c:pt>
                <c:pt idx="146">
                  <c:v>-69.61677857013305</c:v>
                </c:pt>
                <c:pt idx="147">
                  <c:v>-68.546796377868276</c:v>
                </c:pt>
                <c:pt idx="148">
                  <c:v>-67.443766615499143</c:v>
                </c:pt>
                <c:pt idx="149">
                  <c:v>-66.305614395240937</c:v>
                </c:pt>
                <c:pt idx="150">
                  <c:v>-65.13013453864275</c:v>
                </c:pt>
                <c:pt idx="151">
                  <c:v>-63.914986180046505</c:v>
                </c:pt>
                <c:pt idx="152">
                  <c:v>-62.65768823360041</c:v>
                </c:pt>
                <c:pt idx="153">
                  <c:v>-61.355616112198412</c:v>
                </c:pt>
                <c:pt idx="154">
                  <c:v>-60.006000186366123</c:v>
                </c:pt>
                <c:pt idx="155">
                  <c:v>-58.605926589384609</c:v>
                </c:pt>
                <c:pt idx="156">
                  <c:v>-57.152341113033863</c:v>
                </c:pt>
                <c:pt idx="157">
                  <c:v>-55.642057096282635</c:v>
                </c:pt>
                <c:pt idx="158">
                  <c:v>-54.071768385162081</c:v>
                </c:pt>
                <c:pt idx="159">
                  <c:v>-52.438068631019092</c:v>
                </c:pt>
                <c:pt idx="160">
                  <c:v>-50.737478387006291</c:v>
                </c:pt>
                <c:pt idx="161">
                  <c:v>-48.966481643407519</c:v>
                </c:pt>
                <c:pt idx="162">
                  <c:v>-47.12157358728912</c:v>
                </c:pt>
                <c:pt idx="163">
                  <c:v>-45.199321446446717</c:v>
                </c:pt>
                <c:pt idx="164">
                  <c:v>-43.196440234664735</c:v>
                </c:pt>
                <c:pt idx="165">
                  <c:v>-41.109884994402513</c:v>
                </c:pt>
                <c:pt idx="166">
                  <c:v>-38.936960661463367</c:v>
                </c:pt>
                <c:pt idx="167">
                  <c:v>-36.675449873929125</c:v>
                </c:pt>
                <c:pt idx="168">
                  <c:v>-34.323757837776064</c:v>
                </c:pt>
                <c:pt idx="169">
                  <c:v>-31.881071688261308</c:v>
                </c:pt>
                <c:pt idx="170">
                  <c:v>-29.347529640723778</c:v>
                </c:pt>
                <c:pt idx="171">
                  <c:v>-26.724392678511297</c:v>
                </c:pt>
                <c:pt idx="172">
                  <c:v>-24.01420876635963</c:v>
                </c:pt>
                <c:pt idx="173">
                  <c:v>-21.220956933774321</c:v>
                </c:pt>
                <c:pt idx="174">
                  <c:v>-18.350156518646141</c:v>
                </c:pt>
                <c:pt idx="175">
                  <c:v>-15.40892597593769</c:v>
                </c:pt>
                <c:pt idx="176">
                  <c:v>-12.40597653030861</c:v>
                </c:pt>
                <c:pt idx="177">
                  <c:v>-9.3515290370814697</c:v>
                </c:pt>
                <c:pt idx="178">
                  <c:v>-6.257147848211539</c:v>
                </c:pt>
                <c:pt idx="179">
                  <c:v>-3.13549292226784</c:v>
                </c:pt>
                <c:pt idx="180">
                  <c:v>-3.1378138733201516E-3</c:v>
                </c:pt>
              </c:numCache>
            </c:numRef>
          </c:xVal>
          <c:yVal>
            <c:numRef>
              <c:f>TraySol!$D$10:$D$190</c:f>
              <c:numCache>
                <c:formatCode>0.00</c:formatCode>
                <c:ptCount val="181"/>
                <c:pt idx="0">
                  <c:v>-26.09999999321596</c:v>
                </c:pt>
                <c:pt idx="1">
                  <c:v>-26.093216319550933</c:v>
                </c:pt>
                <c:pt idx="2">
                  <c:v>-26.072869703478474</c:v>
                </c:pt>
                <c:pt idx="3">
                  <c:v>-26.038973413591947</c:v>
                </c:pt>
                <c:pt idx="4">
                  <c:v>-25.991549506296323</c:v>
                </c:pt>
                <c:pt idx="5">
                  <c:v>-25.930628763040346</c:v>
                </c:pt>
                <c:pt idx="6">
                  <c:v>-25.856250593668776</c:v>
                </c:pt>
                <c:pt idx="7">
                  <c:v>-25.768462913390351</c:v>
                </c:pt>
                <c:pt idx="8">
                  <c:v>-25.66732199426221</c:v>
                </c:pt>
                <c:pt idx="9">
                  <c:v>-25.552892292265767</c:v>
                </c:pt>
                <c:pt idx="10">
                  <c:v>-25.425246251211632</c:v>
                </c:pt>
                <c:pt idx="11">
                  <c:v>-25.284464084856637</c:v>
                </c:pt>
                <c:pt idx="12">
                  <c:v>-25.130633538745585</c:v>
                </c:pt>
                <c:pt idx="13">
                  <c:v>-24.96384963339996</c:v>
                </c:pt>
                <c:pt idx="14">
                  <c:v>-24.78421439056784</c:v>
                </c:pt>
                <c:pt idx="15">
                  <c:v>-24.591836544320088</c:v>
                </c:pt>
                <c:pt idx="16">
                  <c:v>-24.386831238830112</c:v>
                </c:pt>
                <c:pt idx="17">
                  <c:v>-24.169319714705694</c:v>
                </c:pt>
                <c:pt idx="18">
                  <c:v>-23.939428985754262</c:v>
                </c:pt>
                <c:pt idx="19">
                  <c:v>-23.697291508057063</c:v>
                </c:pt>
                <c:pt idx="20">
                  <c:v>-23.443044843203666</c:v>
                </c:pt>
                <c:pt idx="21">
                  <c:v>-23.176831317499548</c:v>
                </c:pt>
                <c:pt idx="22">
                  <c:v>-22.898797678903492</c:v>
                </c:pt>
                <c:pt idx="23">
                  <c:v>-22.609094753385008</c:v>
                </c:pt>
                <c:pt idx="24">
                  <c:v>-22.307877102310755</c:v>
                </c:pt>
                <c:pt idx="25">
                  <c:v>-21.995302682381151</c:v>
                </c:pt>
                <c:pt idx="26">
                  <c:v>-21.671532509538594</c:v>
                </c:pt>
                <c:pt idx="27">
                  <c:v>-21.336730328165785</c:v>
                </c:pt>
                <c:pt idx="28">
                  <c:v>-20.991062286782707</c:v>
                </c:pt>
                <c:pt idx="29">
                  <c:v>-20.634696621338165</c:v>
                </c:pt>
                <c:pt idx="30">
                  <c:v>-20.267803347078484</c:v>
                </c:pt>
                <c:pt idx="31">
                  <c:v>-19.890553959860227</c:v>
                </c:pt>
                <c:pt idx="32">
                  <c:v>-19.503121147661915</c:v>
                </c:pt>
                <c:pt idx="33">
                  <c:v>-19.105678512936919</c:v>
                </c:pt>
                <c:pt idx="34">
                  <c:v>-18.69840030634299</c:v>
                </c:pt>
                <c:pt idx="35">
                  <c:v>-18.281461172279094</c:v>
                </c:pt>
                <c:pt idx="36">
                  <c:v>-17.855035906561568</c:v>
                </c:pt>
                <c:pt idx="37">
                  <c:v>-17.419299226477975</c:v>
                </c:pt>
                <c:pt idx="38">
                  <c:v>-16.974425553368803</c:v>
                </c:pt>
                <c:pt idx="39">
                  <c:v>-16.520588807806803</c:v>
                </c:pt>
                <c:pt idx="40">
                  <c:v>-16.057962217367219</c:v>
                </c:pt>
                <c:pt idx="41">
                  <c:v>-15.586718136915522</c:v>
                </c:pt>
                <c:pt idx="42">
                  <c:v>-15.107027881276025</c:v>
                </c:pt>
                <c:pt idx="43">
                  <c:v>-14.619061570090977</c:v>
                </c:pt>
                <c:pt idx="44">
                  <c:v>-14.122987984629759</c:v>
                </c:pt>
                <c:pt idx="45">
                  <c:v>-13.618974436266711</c:v>
                </c:pt>
                <c:pt idx="46">
                  <c:v>-13.107186646308477</c:v>
                </c:pt>
                <c:pt idx="47">
                  <c:v>-12.587788636822182</c:v>
                </c:pt>
                <c:pt idx="48">
                  <c:v>-12.060942632089777</c:v>
                </c:pt>
                <c:pt idx="49">
                  <c:v>-11.526808970293615</c:v>
                </c:pt>
                <c:pt idx="50">
                  <c:v>-10.985546025023979</c:v>
                </c:pt>
                <c:pt idx="51">
                  <c:v>-10.437310136186113</c:v>
                </c:pt>
                <c:pt idx="52">
                  <c:v>-9.8822555498793463</c:v>
                </c:pt>
                <c:pt idx="53">
                  <c:v>-9.3205343668156218</c:v>
                </c:pt>
                <c:pt idx="54">
                  <c:v>-8.7522964988450696</c:v>
                </c:pt>
                <c:pt idx="55">
                  <c:v>-8.1776896331593036</c:v>
                </c:pt>
                <c:pt idx="56">
                  <c:v>-7.5968592037467317</c:v>
                </c:pt>
                <c:pt idx="57">
                  <c:v>-7.0099483696835563</c:v>
                </c:pt>
                <c:pt idx="58">
                  <c:v>-6.417097999851535</c:v>
                </c:pt>
                <c:pt idx="59">
                  <c:v>-5.8184466636858474</c:v>
                </c:pt>
                <c:pt idx="60">
                  <c:v>-5.2141306275678403</c:v>
                </c:pt>
                <c:pt idx="61">
                  <c:v>-4.6042838564919464</c:v>
                </c:pt>
                <c:pt idx="62">
                  <c:v>-3.989038020649275</c:v>
                </c:pt>
                <c:pt idx="63">
                  <c:v>-3.3685225065867854</c:v>
                </c:pt>
                <c:pt idx="64">
                  <c:v>-2.7428644326159741</c:v>
                </c:pt>
                <c:pt idx="65">
                  <c:v>-2.1121886681613375</c:v>
                </c:pt>
                <c:pt idx="66">
                  <c:v>-1.4766178567556807</c:v>
                </c:pt>
                <c:pt idx="67">
                  <c:v>-0.83627244240523169</c:v>
                </c:pt>
                <c:pt idx="68">
                  <c:v>-0.19127069906508609</c:v>
                </c:pt>
                <c:pt idx="69">
                  <c:v>0.45827123701879202</c:v>
                </c:pt>
                <c:pt idx="70">
                  <c:v>1.1122393323278743</c:v>
                </c:pt>
                <c:pt idx="71">
                  <c:v>1.7705216186599841</c:v>
                </c:pt>
                <c:pt idx="72">
                  <c:v>2.4330081534840104</c:v>
                </c:pt>
                <c:pt idx="73">
                  <c:v>3.0995909782386946</c:v>
                </c:pt>
                <c:pt idx="74">
                  <c:v>3.7701640747393554</c:v>
                </c:pt>
                <c:pt idx="75">
                  <c:v>4.444623319840403</c:v>
                </c:pt>
                <c:pt idx="76">
                  <c:v>5.1228664384874918</c:v>
                </c:pt>
                <c:pt idx="77">
                  <c:v>5.8047929552779323</c:v>
                </c:pt>
                <c:pt idx="78">
                  <c:v>6.4903041446345497</c:v>
                </c:pt>
                <c:pt idx="79">
                  <c:v>7.179302979683797</c:v>
                </c:pt>
                <c:pt idx="80">
                  <c:v>7.8716940799156419</c:v>
                </c:pt>
                <c:pt idx="81">
                  <c:v>8.5673836576896036</c:v>
                </c:pt>
                <c:pt idx="82">
                  <c:v>9.2662794636380994</c:v>
                </c:pt>
                <c:pt idx="83">
                  <c:v>9.9682907310052542</c:v>
                </c:pt>
                <c:pt idx="84">
                  <c:v>10.673328118947481</c:v>
                </c:pt>
                <c:pt idx="85">
                  <c:v>11.381303654808576</c:v>
                </c:pt>
                <c:pt idx="86">
                  <c:v>12.092130675370186</c:v>
                </c:pt>
                <c:pt idx="87">
                  <c:v>12.80572376706624</c:v>
                </c:pt>
                <c:pt idx="88">
                  <c:v>13.521998705136923</c:v>
                </c:pt>
                <c:pt idx="89">
                  <c:v>14.2408723916855</c:v>
                </c:pt>
                <c:pt idx="90">
                  <c:v>14.962262792588504</c:v>
                </c:pt>
                <c:pt idx="91">
                  <c:v>15.686088873196823</c:v>
                </c:pt>
                <c:pt idx="92">
                  <c:v>16.412270532751563</c:v>
                </c:pt>
                <c:pt idx="93">
                  <c:v>17.140728537425304</c:v>
                </c:pt>
                <c:pt idx="94">
                  <c:v>17.871384451884524</c:v>
                </c:pt>
                <c:pt idx="95">
                  <c:v>18.604160569254631</c:v>
                </c:pt>
                <c:pt idx="96">
                  <c:v>19.338979839352987</c:v>
                </c:pt>
                <c:pt idx="97">
                  <c:v>20.075765795038805</c:v>
                </c:pt>
                <c:pt idx="98">
                  <c:v>20.814442476512085</c:v>
                </c:pt>
                <c:pt idx="99">
                  <c:v>21.554934353374108</c:v>
                </c:pt>
                <c:pt idx="100">
                  <c:v>22.297166244243073</c:v>
                </c:pt>
                <c:pt idx="101">
                  <c:v>23.041063233696789</c:v>
                </c:pt>
                <c:pt idx="102">
                  <c:v>23.786550586291412</c:v>
                </c:pt>
                <c:pt idx="103">
                  <c:v>24.533553657380722</c:v>
                </c:pt>
                <c:pt idx="104">
                  <c:v>25.281997800433359</c:v>
                </c:pt>
                <c:pt idx="105">
                  <c:v>26.031808270516386</c:v>
                </c:pt>
                <c:pt idx="106">
                  <c:v>26.782910123582177</c:v>
                </c:pt>
                <c:pt idx="107">
                  <c:v>27.535228111160286</c:v>
                </c:pt>
                <c:pt idx="108">
                  <c:v>28.288686570018896</c:v>
                </c:pt>
                <c:pt idx="109">
                  <c:v>29.04320930631841</c:v>
                </c:pt>
                <c:pt idx="110">
                  <c:v>29.798719473734465</c:v>
                </c:pt>
                <c:pt idx="111">
                  <c:v>30.555139444977662</c:v>
                </c:pt>
                <c:pt idx="112">
                  <c:v>31.312390676082131</c:v>
                </c:pt>
                <c:pt idx="113">
                  <c:v>32.070393562774335</c:v>
                </c:pt>
                <c:pt idx="114">
                  <c:v>32.82906728816711</c:v>
                </c:pt>
                <c:pt idx="115">
                  <c:v>33.588329660949263</c:v>
                </c:pt>
                <c:pt idx="116">
                  <c:v>34.348096943160314</c:v>
                </c:pt>
                <c:pt idx="117">
                  <c:v>35.108283666549099</c:v>
                </c:pt>
                <c:pt idx="118">
                  <c:v>35.868802436415365</c:v>
                </c:pt>
                <c:pt idx="119">
                  <c:v>36.629563721722946</c:v>
                </c:pt>
                <c:pt idx="120">
                  <c:v>37.390475630150441</c:v>
                </c:pt>
                <c:pt idx="121">
                  <c:v>38.151443666609623</c:v>
                </c:pt>
                <c:pt idx="122">
                  <c:v>38.912370473611482</c:v>
                </c:pt>
                <c:pt idx="123">
                  <c:v>39.673155551692474</c:v>
                </c:pt>
                <c:pt idx="124">
                  <c:v>40.43369495792885</c:v>
                </c:pt>
                <c:pt idx="125">
                  <c:v>41.193880980361769</c:v>
                </c:pt>
                <c:pt idx="126">
                  <c:v>41.953601785927432</c:v>
                </c:pt>
                <c:pt idx="127">
                  <c:v>42.712741039235873</c:v>
                </c:pt>
                <c:pt idx="128">
                  <c:v>43.471177489260761</c:v>
                </c:pt>
                <c:pt idx="129">
                  <c:v>44.228784520695029</c:v>
                </c:pt>
                <c:pt idx="130">
                  <c:v>44.98542966638378</c:v>
                </c:pt>
                <c:pt idx="131">
                  <c:v>45.740974076869669</c:v>
                </c:pt>
                <c:pt idx="132">
                  <c:v>46.495271942668708</c:v>
                </c:pt>
                <c:pt idx="133">
                  <c:v>47.248169864437365</c:v>
                </c:pt>
                <c:pt idx="134">
                  <c:v>47.999506165689652</c:v>
                </c:pt>
                <c:pt idx="135">
                  <c:v>48.749110142173883</c:v>
                </c:pt>
                <c:pt idx="136">
                  <c:v>49.496801241421842</c:v>
                </c:pt>
                <c:pt idx="137">
                  <c:v>50.242388165336067</c:v>
                </c:pt>
                <c:pt idx="138">
                  <c:v>50.985667887985556</c:v>
                </c:pt>
                <c:pt idx="139">
                  <c:v>51.726424580038426</c:v>
                </c:pt>
                <c:pt idx="140">
                  <c:v>52.464428430478058</c:v>
                </c:pt>
                <c:pt idx="141">
                  <c:v>53.19943435543555</c:v>
                </c:pt>
                <c:pt idx="142">
                  <c:v>53.931180583142002</c:v>
                </c:pt>
                <c:pt idx="143">
                  <c:v>54.659387103181146</c:v>
                </c:pt>
                <c:pt idx="144">
                  <c:v>55.383753967437343</c:v>
                </c:pt>
                <c:pt idx="145">
                  <c:v>56.103959429432564</c:v>
                </c:pt>
                <c:pt idx="146">
                  <c:v>56.819657908188425</c:v>
                </c:pt>
                <c:pt idx="147">
                  <c:v>57.530477762419785</c:v>
                </c:pt>
                <c:pt idx="148">
                  <c:v>58.2360188608763</c:v>
                </c:pt>
                <c:pt idx="149">
                  <c:v>58.9358499351424</c:v>
                </c:pt>
                <c:pt idx="150">
                  <c:v>59.629505702376541</c:v>
                </c:pt>
                <c:pt idx="151">
                  <c:v>60.316483747562017</c:v>
                </c:pt>
                <c:pt idx="152">
                  <c:v>60.996241158164715</c:v>
                </c:pt>
                <c:pt idx="153">
                  <c:v>61.668190909043432</c:v>
                </c:pt>
                <c:pt idx="154">
                  <c:v>62.331698002516966</c:v>
                </c:pt>
                <c:pt idx="155">
                  <c:v>62.986075378252323</c:v>
                </c:pt>
                <c:pt idx="156">
                  <c:v>63.630579620800368</c:v>
                </c:pt>
                <c:pt idx="157">
                  <c:v>64.264406509984042</c:v>
                </c:pt>
                <c:pt idx="158">
                  <c:v>64.886686481846823</c:v>
                </c:pt>
                <c:pt idx="159">
                  <c:v>65.496480096458143</c:v>
                </c:pt>
                <c:pt idx="160">
                  <c:v>66.092773644480275</c:v>
                </c:pt>
                <c:pt idx="161">
                  <c:v>66.674475067810377</c:v>
                </c:pt>
                <c:pt idx="162">
                  <c:v>67.240410421222862</c:v>
                </c:pt>
                <c:pt idx="163">
                  <c:v>67.789321161505086</c:v>
                </c:pt>
                <c:pt idx="164">
                  <c:v>68.319862616757675</c:v>
                </c:pt>
                <c:pt idx="165">
                  <c:v>68.830604058393178</c:v>
                </c:pt>
                <c:pt idx="166">
                  <c:v>69.320030866760547</c:v>
                </c:pt>
                <c:pt idx="167">
                  <c:v>69.78654934027243</c:v>
                </c:pt>
                <c:pt idx="168">
                  <c:v>70.22849473611609</c:v>
                </c:pt>
                <c:pt idx="169">
                  <c:v>70.644143133345494</c:v>
                </c:pt>
                <c:pt idx="170">
                  <c:v>71.031727658781108</c:v>
                </c:pt>
                <c:pt idx="171">
                  <c:v>71.389459493909868</c:v>
                </c:pt>
                <c:pt idx="172">
                  <c:v>71.715553870047017</c:v>
                </c:pt>
                <c:pt idx="173">
                  <c:v>72.00826094919627</c:v>
                </c:pt>
                <c:pt idx="174">
                  <c:v>72.265901081663372</c:v>
                </c:pt>
                <c:pt idx="175">
                  <c:v>72.486903449432646</c:v>
                </c:pt>
                <c:pt idx="176">
                  <c:v>72.669846590265536</c:v>
                </c:pt>
                <c:pt idx="177">
                  <c:v>72.813498817786282</c:v>
                </c:pt>
                <c:pt idx="178">
                  <c:v>72.916856189892371</c:v>
                </c:pt>
                <c:pt idx="179">
                  <c:v>72.979175516053232</c:v>
                </c:pt>
                <c:pt idx="180">
                  <c:v>72.999999979162595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13F8-461E-92AB-F8EE4836A2EC}"/>
            </c:ext>
          </c:extLst>
        </c:ser>
        <c:ser>
          <c:idx val="1"/>
          <c:order val="1"/>
          <c:tx>
            <c:strRef>
              <c:f>TraySol!$G$8</c:f>
              <c:strCache>
                <c:ptCount val="1"/>
              </c:strCache>
            </c:strRef>
          </c:tx>
          <c:spPr>
            <a:ln w="28575"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TraySol!$H$10:$H$190</c:f>
              <c:numCache>
                <c:formatCode>0.00</c:formatCode>
                <c:ptCount val="181"/>
                <c:pt idx="0">
                  <c:v>-179.99876041239676</c:v>
                </c:pt>
                <c:pt idx="1">
                  <c:v>-178.76051754091057</c:v>
                </c:pt>
                <c:pt idx="2">
                  <c:v>-177.52166145771136</c:v>
                </c:pt>
                <c:pt idx="3">
                  <c:v>-176.28405565055289</c:v>
                </c:pt>
                <c:pt idx="4">
                  <c:v>-175.04831909146694</c:v>
                </c:pt>
                <c:pt idx="5">
                  <c:v>-173.81506341835038</c:v>
                </c:pt>
                <c:pt idx="6">
                  <c:v>-172.5848905974355</c:v>
                </c:pt>
                <c:pt idx="7">
                  <c:v>-171.35839067521533</c:v>
                </c:pt>
                <c:pt idx="8">
                  <c:v>-170.13613963923805</c:v>
                </c:pt>
                <c:pt idx="9">
                  <c:v>-168.91869740534943</c:v>
                </c:pt>
                <c:pt idx="10">
                  <c:v>-167.70660594686331</c:v>
                </c:pt>
                <c:pt idx="11">
                  <c:v>-166.50038757883999</c:v>
                </c:pt>
                <c:pt idx="12">
                  <c:v>-165.30054340822591</c:v>
                </c:pt>
                <c:pt idx="13">
                  <c:v>-164.10755195807826</c:v>
                </c:pt>
                <c:pt idx="14">
                  <c:v>-162.92186797156424</c:v>
                </c:pt>
                <c:pt idx="15">
                  <c:v>-161.74392139890696</c:v>
                </c:pt>
                <c:pt idx="16">
                  <c:v>-160.57411656802833</c:v>
                </c:pt>
                <c:pt idx="17">
                  <c:v>-159.41283153733897</c:v>
                </c:pt>
                <c:pt idx="18">
                  <c:v>-158.26041762699799</c:v>
                </c:pt>
                <c:pt idx="19">
                  <c:v>-157.11719912303369</c:v>
                </c:pt>
                <c:pt idx="20">
                  <c:v>-155.98347314701255</c:v>
                </c:pt>
                <c:pt idx="21">
                  <c:v>-154.85950968248216</c:v>
                </c:pt>
                <c:pt idx="22">
                  <c:v>-153.74555174819429</c:v>
                </c:pt>
                <c:pt idx="23">
                  <c:v>-152.6418157071528</c:v>
                </c:pt>
                <c:pt idx="24">
                  <c:v>-151.54849169981534</c:v>
                </c:pt>
                <c:pt idx="25">
                  <c:v>-150.46574418929322</c:v>
                </c:pt>
                <c:pt idx="26">
                  <c:v>-149.39371260613922</c:v>
                </c:pt>
                <c:pt idx="27">
                  <c:v>-148.33251208025845</c:v>
                </c:pt>
                <c:pt idx="28">
                  <c:v>-147.28223424760574</c:v>
                </c:pt>
                <c:pt idx="29">
                  <c:v>-146.24294811962451</c:v>
                </c:pt>
                <c:pt idx="30">
                  <c:v>-145.21470100381231</c:v>
                </c:pt>
                <c:pt idx="31">
                  <c:v>-144.19751946433951</c:v>
                </c:pt>
                <c:pt idx="32">
                  <c:v>-143.19141031228293</c:v>
                </c:pt>
                <c:pt idx="33">
                  <c:v>-142.1963616157424</c:v>
                </c:pt>
                <c:pt idx="34">
                  <c:v>-141.21234372086062</c:v>
                </c:pt>
                <c:pt idx="35">
                  <c:v>-140.23931027555162</c:v>
                </c:pt>
                <c:pt idx="36">
                  <c:v>-139.27719924854222</c:v>
                </c:pt>
                <c:pt idx="37">
                  <c:v>-138.32593393712941</c:v>
                </c:pt>
                <c:pt idx="38">
                  <c:v>-137.38542395783895</c:v>
                </c:pt>
                <c:pt idx="39">
                  <c:v>-136.45556621493353</c:v>
                </c:pt>
                <c:pt idx="40">
                  <c:v>-135.53624584244727</c:v>
                </c:pt>
                <c:pt idx="41">
                  <c:v>-134.62733711611182</c:v>
                </c:pt>
                <c:pt idx="42">
                  <c:v>-133.72870433218714</c:v>
                </c:pt>
                <c:pt idx="43">
                  <c:v>-132.84020265080773</c:v>
                </c:pt>
                <c:pt idx="44">
                  <c:v>-131.96167890200539</c:v>
                </c:pt>
                <c:pt idx="45">
                  <c:v>-131.09297235306937</c:v>
                </c:pt>
                <c:pt idx="46">
                  <c:v>-130.23391543635447</c:v>
                </c:pt>
                <c:pt idx="47">
                  <c:v>-129.38433443704841</c:v>
                </c:pt>
                <c:pt idx="48">
                  <c:v>-128.54405014076443</c:v>
                </c:pt>
                <c:pt idx="49">
                  <c:v>-127.71287844113161</c:v>
                </c:pt>
                <c:pt idx="50">
                  <c:v>-126.89063090782376</c:v>
                </c:pt>
                <c:pt idx="51">
                  <c:v>-126.07711531569146</c:v>
                </c:pt>
                <c:pt idx="52">
                  <c:v>-125.27213613585263</c:v>
                </c:pt>
                <c:pt idx="53">
                  <c:v>-124.47549498975056</c:v>
                </c:pt>
                <c:pt idx="54">
                  <c:v>-123.68699106731502</c:v>
                </c:pt>
                <c:pt idx="55">
                  <c:v>-122.90642151045628</c:v>
                </c:pt>
                <c:pt idx="56">
                  <c:v>-122.13358176319539</c:v>
                </c:pt>
                <c:pt idx="57">
                  <c:v>-121.36826588978299</c:v>
                </c:pt>
                <c:pt idx="58">
                  <c:v>-120.61026686218963</c:v>
                </c:pt>
                <c:pt idx="59">
                  <c:v>-119.85937681836306</c:v>
                </c:pt>
                <c:pt idx="60">
                  <c:v>-119.1153872926478</c:v>
                </c:pt>
                <c:pt idx="61">
                  <c:v>-118.37808941974751</c:v>
                </c:pt>
                <c:pt idx="62">
                  <c:v>-117.64727411358622</c:v>
                </c:pt>
                <c:pt idx="63">
                  <c:v>-116.92273222239137</c:v>
                </c:pt>
                <c:pt idx="64">
                  <c:v>-116.20425466128111</c:v>
                </c:pt>
                <c:pt idx="65">
                  <c:v>-115.49163252359072</c:v>
                </c:pt>
                <c:pt idx="66">
                  <c:v>-114.78465717212292</c:v>
                </c:pt>
                <c:pt idx="67">
                  <c:v>-114.08312031145054</c:v>
                </c:pt>
                <c:pt idx="68">
                  <c:v>-113.38681404234407</c:v>
                </c:pt>
                <c:pt idx="69">
                  <c:v>-112.69553089933557</c:v>
                </c:pt>
                <c:pt idx="70">
                  <c:v>-112.00906387237104</c:v>
                </c:pt>
                <c:pt idx="71">
                  <c:v>-111.32720641344166</c:v>
                </c:pt>
                <c:pt idx="72">
                  <c:v>-110.64975242902329</c:v>
                </c:pt>
                <c:pt idx="73">
                  <c:v>-109.97649625909327</c:v>
                </c:pt>
                <c:pt idx="74">
                  <c:v>-109.30723264343261</c:v>
                </c:pt>
                <c:pt idx="75">
                  <c:v>-108.64175667586379</c:v>
                </c:pt>
                <c:pt idx="76">
                  <c:v>-107.97986374701517</c:v>
                </c:pt>
                <c:pt idx="77">
                  <c:v>-107.3213494761478</c:v>
                </c:pt>
                <c:pt idx="78">
                  <c:v>-106.66600963252432</c:v>
                </c:pt>
                <c:pt idx="79">
                  <c:v>-106.01364004674681</c:v>
                </c:pt>
                <c:pt idx="80">
                  <c:v>-105.36403651243791</c:v>
                </c:pt>
                <c:pt idx="81">
                  <c:v>-104.71699467859004</c:v>
                </c:pt>
                <c:pt idx="82">
                  <c:v>-104.07230993285792</c:v>
                </c:pt>
                <c:pt idx="83">
                  <c:v>-103.4297772760232</c:v>
                </c:pt>
                <c:pt idx="84">
                  <c:v>-102.7891911878143</c:v>
                </c:pt>
                <c:pt idx="85">
                  <c:v>-102.15034548421997</c:v>
                </c:pt>
                <c:pt idx="86">
                  <c:v>-101.51303316639357</c:v>
                </c:pt>
                <c:pt idx="87">
                  <c:v>-100.87704626120296</c:v>
                </c:pt>
                <c:pt idx="88">
                  <c:v>-100.24217565344168</c:v>
                </c:pt>
                <c:pt idx="89">
                  <c:v>-99.608210909678121</c:v>
                </c:pt>
                <c:pt idx="90">
                  <c:v>-98.974940093683216</c:v>
                </c:pt>
                <c:pt idx="91">
                  <c:v>-98.342149573339796</c:v>
                </c:pt>
                <c:pt idx="92">
                  <c:v>-97.709623818903154</c:v>
                </c:pt>
                <c:pt idx="93">
                  <c:v>-97.077145192448739</c:v>
                </c:pt>
                <c:pt idx="94">
                  <c:v>-96.444493728309567</c:v>
                </c:pt>
                <c:pt idx="95">
                  <c:v>-95.811446904276366</c:v>
                </c:pt>
                <c:pt idx="96">
                  <c:v>-95.177779403302608</c:v>
                </c:pt>
                <c:pt idx="97">
                  <c:v>-94.543262865428431</c:v>
                </c:pt>
                <c:pt idx="98">
                  <c:v>-93.907665629611017</c:v>
                </c:pt>
                <c:pt idx="99">
                  <c:v>-93.270752465122911</c:v>
                </c:pt>
                <c:pt idx="100">
                  <c:v>-92.632284292157465</c:v>
                </c:pt>
                <c:pt idx="101">
                  <c:v>-91.99201789125803</c:v>
                </c:pt>
                <c:pt idx="102">
                  <c:v>-91.349705601169788</c:v>
                </c:pt>
                <c:pt idx="103">
                  <c:v>-90.705095004696418</c:v>
                </c:pt>
                <c:pt idx="104">
                  <c:v>-90.057928602130957</c:v>
                </c:pt>
                <c:pt idx="105">
                  <c:v>-89.407943471821554</c:v>
                </c:pt>
                <c:pt idx="106">
                  <c:v>-88.754870917427851</c:v>
                </c:pt>
                <c:pt idx="107">
                  <c:v>-88.098436101424852</c:v>
                </c:pt>
                <c:pt idx="108">
                  <c:v>-87.438357664417083</c:v>
                </c:pt>
                <c:pt idx="109">
                  <c:v>-86.774347329841333</c:v>
                </c:pt>
                <c:pt idx="110">
                  <c:v>-86.106109493656874</c:v>
                </c:pt>
                <c:pt idx="111">
                  <c:v>-85.433340798655991</c:v>
                </c:pt>
                <c:pt idx="112">
                  <c:v>-84.755729693070563</c:v>
                </c:pt>
                <c:pt idx="113">
                  <c:v>-84.072955973208508</c:v>
                </c:pt>
                <c:pt idx="114">
                  <c:v>-83.384690309926242</c:v>
                </c:pt>
                <c:pt idx="115">
                  <c:v>-82.690593758836016</c:v>
                </c:pt>
                <c:pt idx="116">
                  <c:v>-81.990317254258656</c:v>
                </c:pt>
                <c:pt idx="117">
                  <c:v>-81.283501087070206</c:v>
                </c:pt>
                <c:pt idx="118">
                  <c:v>-80.569774366757642</c:v>
                </c:pt>
                <c:pt idx="119">
                  <c:v>-79.84875446819693</c:v>
                </c:pt>
                <c:pt idx="120">
                  <c:v>-79.120046463905013</c:v>
                </c:pt>
                <c:pt idx="121">
                  <c:v>-78.383242542797845</c:v>
                </c:pt>
                <c:pt idx="122">
                  <c:v>-77.637921416818216</c:v>
                </c:pt>
                <c:pt idx="123">
                  <c:v>-76.883647717186761</c:v>
                </c:pt>
                <c:pt idx="124">
                  <c:v>-76.119971382483911</c:v>
                </c:pt>
                <c:pt idx="125">
                  <c:v>-75.346427041301126</c:v>
                </c:pt>
                <c:pt idx="126">
                  <c:v>-74.56253339281615</c:v>
                </c:pt>
                <c:pt idx="127">
                  <c:v>-73.767792589358109</c:v>
                </c:pt>
                <c:pt idx="128">
                  <c:v>-72.961689625851491</c:v>
                </c:pt>
                <c:pt idx="129">
                  <c:v>-72.143691741972219</c:v>
                </c:pt>
                <c:pt idx="130">
                  <c:v>-71.313247843932487</c:v>
                </c:pt>
                <c:pt idx="131">
                  <c:v>-70.469787954047163</c:v>
                </c:pt>
                <c:pt idx="132">
                  <c:v>-69.612722697643434</c:v>
                </c:pt>
                <c:pt idx="133">
                  <c:v>-68.741442838470093</c:v>
                </c:pt>
                <c:pt idx="134">
                  <c:v>-67.855318875567022</c:v>
                </c:pt>
                <c:pt idx="135">
                  <c:v>-66.953700716581693</c:v>
                </c:pt>
                <c:pt idx="136">
                  <c:v>-66.035917444788055</c:v>
                </c:pt>
                <c:pt idx="137">
                  <c:v>-65.101277199589376</c:v>
                </c:pt>
                <c:pt idx="138">
                  <c:v>-64.149067193080484</c:v>
                </c:pt>
                <c:pt idx="139">
                  <c:v>-63.178553888316685</c:v>
                </c:pt>
                <c:pt idx="140">
                  <c:v>-62.188983368286451</c:v>
                </c:pt>
                <c:pt idx="141">
                  <c:v>-61.179581928204243</c:v>
                </c:pt>
                <c:pt idx="142">
                  <c:v>-60.149556927609737</c:v>
                </c:pt>
                <c:pt idx="143">
                  <c:v>-59.098097942841612</c:v>
                </c:pt>
                <c:pt idx="144">
                  <c:v>-58.024378264693127</c:v>
                </c:pt>
                <c:pt idx="145">
                  <c:v>-56.927556790366715</c:v>
                </c:pt>
                <c:pt idx="146">
                  <c:v>-55.806780363114143</c:v>
                </c:pt>
                <c:pt idx="147">
                  <c:v>-54.661186617017584</c:v>
                </c:pt>
                <c:pt idx="148">
                  <c:v>-53.489907388040173</c:v>
                </c:pt>
                <c:pt idx="149">
                  <c:v>-52.292072755491759</c:v>
                </c:pt>
                <c:pt idx="150">
                  <c:v>-51.066815780102715</c:v>
                </c:pt>
                <c:pt idx="151">
                  <c:v>-49.813278005591705</c:v>
                </c:pt>
                <c:pt idx="152">
                  <c:v>-48.530615789491399</c:v>
                </c:pt>
                <c:pt idx="153">
                  <c:v>-47.218007525531583</c:v>
                </c:pt>
                <c:pt idx="154">
                  <c:v>-45.874661813467519</c:v>
                </c:pt>
                <c:pt idx="155">
                  <c:v>-44.499826622222287</c:v>
                </c:pt>
                <c:pt idx="156">
                  <c:v>-43.092799477885585</c:v>
                </c:pt>
                <c:pt idx="157">
                  <c:v>-41.652938688764571</c:v>
                </c:pt>
                <c:pt idx="158">
                  <c:v>-40.179675594656885</c:v>
                </c:pt>
                <c:pt idx="159">
                  <c:v>-38.672527796233027</c:v>
                </c:pt>
                <c:pt idx="160">
                  <c:v>-37.131113282511883</c:v>
                </c:pt>
                <c:pt idx="161">
                  <c:v>-35.555165329783293</c:v>
                </c:pt>
                <c:pt idx="162">
                  <c:v>-33.94454799429527</c:v>
                </c:pt>
                <c:pt idx="163">
                  <c:v>-32.299271964406309</c:v>
                </c:pt>
                <c:pt idx="164">
                  <c:v>-30.619510477195615</c:v>
                </c:pt>
                <c:pt idx="165">
                  <c:v>-28.90561494195439</c:v>
                </c:pt>
                <c:pt idx="166">
                  <c:v>-27.158129851605167</c:v>
                </c:pt>
                <c:pt idx="167">
                  <c:v>-25.377806506797167</c:v>
                </c:pt>
                <c:pt idx="168">
                  <c:v>-23.565615030816673</c:v>
                </c:pt>
                <c:pt idx="169">
                  <c:v>-21.722754121706924</c:v>
                </c:pt>
                <c:pt idx="170">
                  <c:v>-19.850657976505463</c:v>
                </c:pt>
                <c:pt idx="171">
                  <c:v>-17.950999836443017</c:v>
                </c:pt>
                <c:pt idx="172">
                  <c:v>-16.025691645688113</c:v>
                </c:pt>
                <c:pt idx="173">
                  <c:v>-14.076879392710099</c:v>
                </c:pt>
                <c:pt idx="174">
                  <c:v>-12.106933813455912</c:v>
                </c:pt>
                <c:pt idx="175">
                  <c:v>-10.118436277573247</c:v>
                </c:pt>
                <c:pt idx="176">
                  <c:v>-8.1141598481488728</c:v>
                </c:pt>
                <c:pt idx="177">
                  <c:v>-6.0970456941544278</c:v>
                </c:pt>
                <c:pt idx="178">
                  <c:v>-4.0701752325224332</c:v>
                </c:pt>
                <c:pt idx="179">
                  <c:v>-2.0367385709851633</c:v>
                </c:pt>
                <c:pt idx="180">
                  <c:v>-2.0372914124334421E-3</c:v>
                </c:pt>
              </c:numCache>
            </c:numRef>
          </c:xVal>
          <c:yVal>
            <c:numRef>
              <c:f>TraySol!$G$10:$G$190</c:f>
              <c:numCache>
                <c:formatCode>0.00</c:formatCode>
                <c:ptCount val="181"/>
                <c:pt idx="0">
                  <c:v>-37.824999991768223</c:v>
                </c:pt>
                <c:pt idx="1">
                  <c:v>-37.81676889689389</c:v>
                </c:pt>
                <c:pt idx="2">
                  <c:v>-37.792083598026721</c:v>
                </c:pt>
                <c:pt idx="3">
                  <c:v>-37.750968097071734</c:v>
                </c:pt>
                <c:pt idx="4">
                  <c:v>-37.693462258300301</c:v>
                </c:pt>
                <c:pt idx="5">
                  <c:v>-37.619621630258976</c:v>
                </c:pt>
                <c:pt idx="6">
                  <c:v>-37.529517187793687</c:v>
                </c:pt>
                <c:pt idx="7">
                  <c:v>-37.423235005229373</c:v>
                </c:pt>
                <c:pt idx="8">
                  <c:v>-37.300875864220345</c:v>
                </c:pt>
                <c:pt idx="9">
                  <c:v>-37.162554800427344</c:v>
                </c:pt>
                <c:pt idx="10">
                  <c:v>-37.008400593739196</c:v>
                </c:pt>
                <c:pt idx="11">
                  <c:v>-36.838555207232275</c:v>
                </c:pt>
                <c:pt idx="12">
                  <c:v>-36.653173180445705</c:v>
                </c:pt>
                <c:pt idx="13">
                  <c:v>-36.452420982836514</c:v>
                </c:pt>
                <c:pt idx="14">
                  <c:v>-36.236476333470918</c:v>
                </c:pt>
                <c:pt idx="15">
                  <c:v>-36.005527493102051</c:v>
                </c:pt>
                <c:pt idx="16">
                  <c:v>-35.759772534788112</c:v>
                </c:pt>
                <c:pt idx="17">
                  <c:v>-35.499418599121441</c:v>
                </c:pt>
                <c:pt idx="18">
                  <c:v>-35.224681139976013</c:v>
                </c:pt>
                <c:pt idx="19">
                  <c:v>-34.9357831664462</c:v>
                </c:pt>
                <c:pt idx="20">
                  <c:v>-34.632954486354095</c:v>
                </c:pt>
                <c:pt idx="21">
                  <c:v>-34.316430956355219</c:v>
                </c:pt>
                <c:pt idx="22">
                  <c:v>-33.986453743282141</c:v>
                </c:pt>
                <c:pt idx="23">
                  <c:v>-33.643268600945333</c:v>
                </c:pt>
                <c:pt idx="24">
                  <c:v>-33.287125166168607</c:v>
                </c:pt>
                <c:pt idx="25">
                  <c:v>-32.918276277381409</c:v>
                </c:pt>
                <c:pt idx="26">
                  <c:v>-32.536977318633276</c:v>
                </c:pt>
                <c:pt idx="27">
                  <c:v>-32.143485591442612</c:v>
                </c:pt>
                <c:pt idx="28">
                  <c:v>-31.738059716449854</c:v>
                </c:pt>
                <c:pt idx="29">
                  <c:v>-31.320959066420812</c:v>
                </c:pt>
                <c:pt idx="30">
                  <c:v>-30.892443231743741</c:v>
                </c:pt>
                <c:pt idx="31">
                  <c:v>-30.452771519187039</c:v>
                </c:pt>
                <c:pt idx="32">
                  <c:v>-30.002202484336692</c:v>
                </c:pt>
                <c:pt idx="33">
                  <c:v>-29.540993497816345</c:v>
                </c:pt>
                <c:pt idx="34">
                  <c:v>-29.069400345107127</c:v>
                </c:pt>
                <c:pt idx="35">
                  <c:v>-28.58767685953228</c:v>
                </c:pt>
                <c:pt idx="36">
                  <c:v>-28.096074587750607</c:v>
                </c:pt>
                <c:pt idx="37">
                  <c:v>-27.594842486914047</c:v>
                </c:pt>
                <c:pt idx="38">
                  <c:v>-27.084226652484247</c:v>
                </c:pt>
                <c:pt idx="39">
                  <c:v>-26.564470075573482</c:v>
                </c:pt>
                <c:pt idx="40">
                  <c:v>-26.035812428570011</c:v>
                </c:pt>
                <c:pt idx="41">
                  <c:v>-25.498489877728744</c:v>
                </c:pt>
                <c:pt idx="42">
                  <c:v>-24.95273492135081</c:v>
                </c:pt>
                <c:pt idx="43">
                  <c:v>-24.398776252138916</c:v>
                </c:pt>
                <c:pt idx="44">
                  <c:v>-23.836838642295533</c:v>
                </c:pt>
                <c:pt idx="45">
                  <c:v>-23.267142849929328</c:v>
                </c:pt>
                <c:pt idx="46">
                  <c:v>-22.689905545344772</c:v>
                </c:pt>
                <c:pt idx="47">
                  <c:v>-22.105339255812964</c:v>
                </c:pt>
                <c:pt idx="48">
                  <c:v>-21.513652327454764</c:v>
                </c:pt>
                <c:pt idx="49">
                  <c:v>-20.915048902906662</c:v>
                </c:pt>
                <c:pt idx="50">
                  <c:v>-20.30972891348938</c:v>
                </c:pt>
                <c:pt idx="51">
                  <c:v>-19.697888084649875</c:v>
                </c:pt>
                <c:pt idx="52">
                  <c:v>-19.079717953505593</c:v>
                </c:pt>
                <c:pt idx="53">
                  <c:v>-18.455405897378313</c:v>
                </c:pt>
                <c:pt idx="54">
                  <c:v>-17.82513517226694</c:v>
                </c:pt>
                <c:pt idx="55">
                  <c:v>-17.189084960270492</c:v>
                </c:pt>
                <c:pt idx="56">
                  <c:v>-16.547430425034705</c:v>
                </c:pt>
                <c:pt idx="57">
                  <c:v>-15.90034277435862</c:v>
                </c:pt>
                <c:pt idx="58">
                  <c:v>-15.247989329157519</c:v>
                </c:pt>
                <c:pt idx="59">
                  <c:v>-14.590533598038959</c:v>
                </c:pt>
                <c:pt idx="60">
                  <c:v>-13.92813535680645</c:v>
                </c:pt>
                <c:pt idx="61">
                  <c:v>-13.260950732261179</c:v>
                </c:pt>
                <c:pt idx="62">
                  <c:v>-12.589132289726095</c:v>
                </c:pt>
                <c:pt idx="63">
                  <c:v>-11.912829123767835</c:v>
                </c:pt>
                <c:pt idx="64">
                  <c:v>-11.232186951641495</c:v>
                </c:pt>
                <c:pt idx="65">
                  <c:v>-10.547348209028954</c:v>
                </c:pt>
                <c:pt idx="66">
                  <c:v>-9.8584521476862932</c:v>
                </c:pt>
                <c:pt idx="67">
                  <c:v>-9.1656349346565662</c:v>
                </c:pt>
                <c:pt idx="68">
                  <c:v>-8.4690297527441203</c:v>
                </c:pt>
                <c:pt idx="69">
                  <c:v>-7.768766901982417</c:v>
                </c:pt>
                <c:pt idx="70">
                  <c:v>-7.0649739018626008</c:v>
                </c:pt>
                <c:pt idx="71">
                  <c:v>-6.3577755941218044</c:v>
                </c:pt>
                <c:pt idx="72">
                  <c:v>-5.64729424592025</c:v>
                </c:pt>
                <c:pt idx="73">
                  <c:v>-4.9336496532648511</c:v>
                </c:pt>
                <c:pt idx="74">
                  <c:v>-4.2169592445628439</c:v>
                </c:pt>
                <c:pt idx="75">
                  <c:v>-3.4973381842137456</c:v>
                </c:pt>
                <c:pt idx="76">
                  <c:v>-2.7748994761710435</c:v>
                </c:pt>
                <c:pt idx="77">
                  <c:v>-2.0497540674261927</c:v>
                </c:pt>
                <c:pt idx="78">
                  <c:v>-1.3220109513879379</c:v>
                </c:pt>
                <c:pt idx="79">
                  <c:v>-0.59177727114867196</c:v>
                </c:pt>
                <c:pt idx="80">
                  <c:v>0.14084157735281622</c:v>
                </c:pt>
                <c:pt idx="81">
                  <c:v>0.8757418422456027</c:v>
                </c:pt>
                <c:pt idx="82">
                  <c:v>1.6128213126762461</c:v>
                </c:pt>
                <c:pt idx="83">
                  <c:v>2.351979215736236</c:v>
                </c:pt>
                <c:pt idx="84">
                  <c:v>3.0931161132957499</c:v>
                </c:pt>
                <c:pt idx="85">
                  <c:v>3.8361337986585511</c:v>
                </c:pt>
                <c:pt idx="86">
                  <c:v>4.5809351929388811</c:v>
                </c:pt>
                <c:pt idx="87">
                  <c:v>5.3274242410489165</c:v>
                </c:pt>
                <c:pt idx="88">
                  <c:v>6.0755058071720214</c:v>
                </c:pt>
                <c:pt idx="89">
                  <c:v>6.8250855695852266</c:v>
                </c:pt>
                <c:pt idx="90">
                  <c:v>7.5760699146809571</c:v>
                </c:pt>
                <c:pt idx="91">
                  <c:v>8.3283658300265415</c:v>
                </c:pt>
                <c:pt idx="92">
                  <c:v>9.0818807962871801</c:v>
                </c:pt>
                <c:pt idx="93">
                  <c:v>9.8365226778249024</c:v>
                </c:pt>
                <c:pt idx="94">
                  <c:v>10.592199611774291</c:v>
                </c:pt>
                <c:pt idx="95">
                  <c:v>11.34881989538134</c:v>
                </c:pt>
                <c:pt idx="96">
                  <c:v>12.106291871378801</c:v>
                </c:pt>
                <c:pt idx="97">
                  <c:v>12.864523811157568</c:v>
                </c:pt>
                <c:pt idx="98">
                  <c:v>13.623423795478274</c:v>
                </c:pt>
                <c:pt idx="99">
                  <c:v>14.38289959245283</c:v>
                </c:pt>
                <c:pt idx="100">
                  <c:v>15.142858532509067</c:v>
                </c:pt>
                <c:pt idx="101">
                  <c:v>15.903207380035639</c:v>
                </c:pt>
                <c:pt idx="102">
                  <c:v>16.663852201386263</c:v>
                </c:pt>
                <c:pt idx="103">
                  <c:v>17.424698228904589</c:v>
                </c:pt>
                <c:pt idx="104">
                  <c:v>18.185649720611266</c:v>
                </c:pt>
                <c:pt idx="105">
                  <c:v>18.946609815174924</c:v>
                </c:pt>
                <c:pt idx="106">
                  <c:v>19.707480381767411</c:v>
                </c:pt>
                <c:pt idx="107">
                  <c:v>20.468161864381088</c:v>
                </c:pt>
                <c:pt idx="108">
                  <c:v>21.228553120163355</c:v>
                </c:pt>
                <c:pt idx="109">
                  <c:v>21.988551251298119</c:v>
                </c:pt>
                <c:pt idx="110">
                  <c:v>22.748051429939323</c:v>
                </c:pt>
                <c:pt idx="111">
                  <c:v>23.506946715674744</c:v>
                </c:pt>
                <c:pt idx="112">
                  <c:v>24.26512786497058</c:v>
                </c:pt>
                <c:pt idx="113">
                  <c:v>25.022483132019289</c:v>
                </c:pt>
                <c:pt idx="114">
                  <c:v>25.778898060383725</c:v>
                </c:pt>
                <c:pt idx="115">
                  <c:v>26.534255264800805</c:v>
                </c:pt>
                <c:pt idx="116">
                  <c:v>27.288434202477802</c:v>
                </c:pt>
                <c:pt idx="117">
                  <c:v>28.041310933184072</c:v>
                </c:pt>
                <c:pt idx="118">
                  <c:v>28.792757867410977</c:v>
                </c:pt>
                <c:pt idx="119">
                  <c:v>29.542643501843095</c:v>
                </c:pt>
                <c:pt idx="120">
                  <c:v>30.290832141356375</c:v>
                </c:pt>
                <c:pt idx="121">
                  <c:v>31.037183606732114</c:v>
                </c:pt>
                <c:pt idx="122">
                  <c:v>31.78155292725269</c:v>
                </c:pt>
                <c:pt idx="123">
                  <c:v>32.523790017325119</c:v>
                </c:pt>
                <c:pt idx="124">
                  <c:v>33.263739336264386</c:v>
                </c:pt>
                <c:pt idx="125">
                  <c:v>34.001239530360273</c:v>
                </c:pt>
                <c:pt idx="126">
                  <c:v>34.736123056351282</c:v>
                </c:pt>
                <c:pt idx="127">
                  <c:v>35.46821578544052</c:v>
                </c:pt>
                <c:pt idx="128">
                  <c:v>36.197336587010795</c:v>
                </c:pt>
                <c:pt idx="129">
                  <c:v>36.923296891235687</c:v>
                </c:pt>
                <c:pt idx="130">
                  <c:v>37.645900229840862</c:v>
                </c:pt>
                <c:pt idx="131">
                  <c:v>38.364941754350646</c:v>
                </c:pt>
                <c:pt idx="132">
                  <c:v>39.080207731263037</c:v>
                </c:pt>
                <c:pt idx="133">
                  <c:v>39.791475013737276</c:v>
                </c:pt>
                <c:pt idx="134">
                  <c:v>40.498510489557454</c:v>
                </c:pt>
                <c:pt idx="135">
                  <c:v>41.20107050536074</c:v>
                </c:pt>
                <c:pt idx="136">
                  <c:v>41.898900267397423</c:v>
                </c:pt>
                <c:pt idx="137">
                  <c:v>42.591733219430509</c:v>
                </c:pt>
                <c:pt idx="138">
                  <c:v>43.279290398794878</c:v>
                </c:pt>
                <c:pt idx="139">
                  <c:v>43.961279772131732</c:v>
                </c:pt>
                <c:pt idx="140">
                  <c:v>44.637395552903655</c:v>
                </c:pt>
                <c:pt idx="141">
                  <c:v>45.307317503492946</c:v>
                </c:pt>
                <c:pt idx="142">
                  <c:v>45.970710225504099</c:v>
                </c:pt>
                <c:pt idx="143">
                  <c:v>46.62722244284425</c:v>
                </c:pt>
                <c:pt idx="144">
                  <c:v>47.276486283257753</c:v>
                </c:pt>
                <c:pt idx="145">
                  <c:v>47.918116565255829</c:v>
                </c:pt>
                <c:pt idx="146">
                  <c:v>48.551710098822554</c:v>
                </c:pt>
                <c:pt idx="147">
                  <c:v>49.176845009904028</c:v>
                </c:pt>
                <c:pt idx="148">
                  <c:v>49.793080100505584</c:v>
                </c:pt>
                <c:pt idx="149">
                  <c:v>50.399954258233464</c:v>
                </c:pt>
                <c:pt idx="150">
                  <c:v>50.996985931317411</c:v>
                </c:pt>
                <c:pt idx="151">
                  <c:v>51.583672687522416</c:v>
                </c:pt>
                <c:pt idx="152">
                  <c:v>52.15949087787542</c:v>
                </c:pt>
                <c:pt idx="153">
                  <c:v>52.723895428750374</c:v>
                </c:pt>
                <c:pt idx="154">
                  <c:v>53.276319788511309</c:v>
                </c:pt>
                <c:pt idx="155">
                  <c:v>53.816176057520728</c:v>
                </c:pt>
                <c:pt idx="156">
                  <c:v>54.342855332767371</c:v>
                </c:pt>
                <c:pt idx="157">
                  <c:v>54.855728300512396</c:v>
                </c:pt>
                <c:pt idx="158">
                  <c:v>55.354146112018157</c:v>
                </c:pt>
                <c:pt idx="159">
                  <c:v>55.837441578408715</c:v>
                </c:pt>
                <c:pt idx="160">
                  <c:v>56.304930720772063</c:v>
                </c:pt>
                <c:pt idx="161">
                  <c:v>56.755914710494601</c:v>
                </c:pt>
                <c:pt idx="162">
                  <c:v>57.189682232236578</c:v>
                </c:pt>
                <c:pt idx="163">
                  <c:v>57.605512297635528</c:v>
                </c:pt>
                <c:pt idx="164">
                  <c:v>58.002677531501114</c:v>
                </c:pt>
                <c:pt idx="165">
                  <c:v>58.380447943724477</c:v>
                </c:pt>
                <c:pt idx="166">
                  <c:v>58.738095189227806</c:v>
                </c:pt>
                <c:pt idx="167">
                  <c:v>59.074897304998032</c:v>
                </c:pt>
                <c:pt idx="168">
                  <c:v>59.390143897703709</c:v>
                </c:pt>
                <c:pt idx="169">
                  <c:v>59.683141737891177</c:v>
                </c:pt>
                <c:pt idx="170">
                  <c:v>59.95322069780778</c:v>
                </c:pt>
                <c:pt idx="171">
                  <c:v>60.199739950246197</c:v>
                </c:pt>
                <c:pt idx="172">
                  <c:v>60.422094326395722</c:v>
                </c:pt>
                <c:pt idx="173">
                  <c:v>60.61972071266527</c:v>
                </c:pt>
                <c:pt idx="174">
                  <c:v>60.792104351070144</c:v>
                </c:pt>
                <c:pt idx="175">
                  <c:v>60.938784896351507</c:v>
                </c:pt>
                <c:pt idx="176">
                  <c:v>61.059362076748585</c:v>
                </c:pt>
                <c:pt idx="177">
                  <c:v>61.153500805292005</c:v>
                </c:pt>
                <c:pt idx="178">
                  <c:v>61.220935595326267</c:v>
                </c:pt>
                <c:pt idx="179">
                  <c:v>61.261474147957607</c:v>
                </c:pt>
                <c:pt idx="180">
                  <c:v>61.274999986470881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13F8-461E-92AB-F8EE4836A2EC}"/>
            </c:ext>
          </c:extLst>
        </c:ser>
        <c:ser>
          <c:idx val="2"/>
          <c:order val="2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TraySol!$K$10:$K$190</c:f>
              <c:numCache>
                <c:formatCode>0.00</c:formatCode>
                <c:ptCount val="181"/>
                <c:pt idx="0">
                  <c:v>-179.99845865502817</c:v>
                </c:pt>
                <c:pt idx="1">
                  <c:v>-178.4588707333327</c:v>
                </c:pt>
                <c:pt idx="2">
                  <c:v>-176.91903133071648</c:v>
                </c:pt>
                <c:pt idx="3">
                  <c:v>-175.38176362624074</c:v>
                </c:pt>
                <c:pt idx="4">
                  <c:v>-173.84833351580457</c:v>
                </c:pt>
                <c:pt idx="5">
                  <c:v>-172.31998328889586</c:v>
                </c:pt>
                <c:pt idx="6">
                  <c:v>-170.79792431195281</c:v>
                </c:pt>
                <c:pt idx="7">
                  <c:v>-169.28333016520529</c:v>
                </c:pt>
                <c:pt idx="8">
                  <c:v>-167.77733032258215</c:v>
                </c:pt>
                <c:pt idx="9">
                  <c:v>-166.28100445005563</c:v>
                </c:pt>
                <c:pt idx="10">
                  <c:v>-164.79537738201438</c:v>
                </c:pt>
                <c:pt idx="11">
                  <c:v>-163.32141481873359</c:v>
                </c:pt>
                <c:pt idx="12">
                  <c:v>-161.86001977125224</c:v>
                </c:pt>
                <c:pt idx="13">
                  <c:v>-160.41202976358784</c:v>
                </c:pt>
                <c:pt idx="14">
                  <c:v>-158.97821478675843</c:v>
                </c:pt>
                <c:pt idx="15">
                  <c:v>-157.55927598493125</c:v>
                </c:pt>
                <c:pt idx="16">
                  <c:v>-156.15584504156837</c:v>
                </c:pt>
                <c:pt idx="17">
                  <c:v>-154.76848422290277</c:v>
                </c:pt>
                <c:pt idx="18">
                  <c:v>-153.39768702758556</c:v>
                </c:pt>
                <c:pt idx="19">
                  <c:v>-152.04387938496717</c:v>
                </c:pt>
                <c:pt idx="20">
                  <c:v>-150.70742134012724</c:v>
                </c:pt>
                <c:pt idx="21">
                  <c:v>-149.38860916137062</c:v>
                </c:pt>
                <c:pt idx="22">
                  <c:v>-148.08767780525878</c:v>
                </c:pt>
                <c:pt idx="23">
                  <c:v>-146.80480367515327</c:v>
                </c:pt>
                <c:pt idx="24">
                  <c:v>-145.54010761146395</c:v>
                </c:pt>
                <c:pt idx="25">
                  <c:v>-144.29365805508192</c:v>
                </c:pt>
                <c:pt idx="26">
                  <c:v>-143.06547432957854</c:v>
                </c:pt>
                <c:pt idx="27">
                  <c:v>-141.85552999244962</c:v>
                </c:pt>
                <c:pt idx="28">
                  <c:v>-140.66375621074906</c:v>
                </c:pt>
                <c:pt idx="29">
                  <c:v>-139.49004512171282</c:v>
                </c:pt>
                <c:pt idx="30">
                  <c:v>-138.33425314424704</c:v>
                </c:pt>
                <c:pt idx="31">
                  <c:v>-137.19620421231971</c:v>
                </c:pt>
                <c:pt idx="32">
                  <c:v>-136.07569290623474</c:v>
                </c:pt>
                <c:pt idx="33">
                  <c:v>-134.97248746241186</c:v>
                </c:pt>
                <c:pt idx="34">
                  <c:v>-133.88633264657724</c:v>
                </c:pt>
                <c:pt idx="35">
                  <c:v>-132.81695247915621</c:v>
                </c:pt>
                <c:pt idx="36">
                  <c:v>-131.76405280513791</c:v>
                </c:pt>
                <c:pt idx="37">
                  <c:v>-130.72732370373356</c:v>
                </c:pt>
                <c:pt idx="38">
                  <c:v>-129.7064417358028</c:v>
                </c:pt>
                <c:pt idx="39">
                  <c:v>-128.70107202927656</c:v>
                </c:pt>
                <c:pt idx="40">
                  <c:v>-127.71087020469358</c:v>
                </c:pt>
                <c:pt idx="41">
                  <c:v>-126.73548414451828</c:v>
                </c:pt>
                <c:pt idx="42">
                  <c:v>-125.7745556111466</c:v>
                </c:pt>
                <c:pt idx="43">
                  <c:v>-124.82772171947268</c:v>
                </c:pt>
                <c:pt idx="44">
                  <c:v>-123.8946162706083</c:v>
                </c:pt>
                <c:pt idx="45">
                  <c:v>-122.97487095385655</c:v>
                </c:pt>
                <c:pt idx="46">
                  <c:v>-122.06811642436575</c:v>
                </c:pt>
                <c:pt idx="47">
                  <c:v>-121.17398326405929</c:v>
                </c:pt>
                <c:pt idx="48">
                  <c:v>-120.29210283347985</c:v>
                </c:pt>
                <c:pt idx="49">
                  <c:v>-119.42210802211844</c:v>
                </c:pt>
                <c:pt idx="50">
                  <c:v>-118.56363390464976</c:v>
                </c:pt>
                <c:pt idx="51">
                  <c:v>-117.71631831027369</c:v>
                </c:pt>
                <c:pt idx="52">
                  <c:v>-116.87980231209406</c:v>
                </c:pt>
                <c:pt idx="53">
                  <c:v>-116.05373064315508</c:v>
                </c:pt>
                <c:pt idx="54">
                  <c:v>-115.23775204542038</c:v>
                </c:pt>
                <c:pt idx="55">
                  <c:v>-114.43151955762681</c:v>
                </c:pt>
                <c:pt idx="56">
                  <c:v>-113.63469074758275</c:v>
                </c:pt>
                <c:pt idx="57">
                  <c:v>-112.84692789411805</c:v>
                </c:pt>
                <c:pt idx="58">
                  <c:v>-112.06789812353034</c:v>
                </c:pt>
                <c:pt idx="59">
                  <c:v>-111.2972735050207</c:v>
                </c:pt>
                <c:pt idx="60">
                  <c:v>-110.5347311092675</c:v>
                </c:pt>
                <c:pt idx="61">
                  <c:v>-109.77995303395922</c:v>
                </c:pt>
                <c:pt idx="62">
                  <c:v>-109.03262639979074</c:v>
                </c:pt>
                <c:pt idx="63">
                  <c:v>-108.29244332013069</c:v>
                </c:pt>
                <c:pt idx="64">
                  <c:v>-107.55910084728458</c:v>
                </c:pt>
                <c:pt idx="65">
                  <c:v>-106.83230089801437</c:v>
                </c:pt>
                <c:pt idx="66">
                  <c:v>-106.11175016072789</c:v>
                </c:pt>
                <c:pt idx="67">
                  <c:v>-105.397159986521</c:v>
                </c:pt>
                <c:pt idx="68">
                  <c:v>-104.68824626604145</c:v>
                </c:pt>
                <c:pt idx="69">
                  <c:v>-103.98472929394615</c:v>
                </c:pt>
                <c:pt idx="70">
                  <c:v>-103.28633362254061</c:v>
                </c:pt>
                <c:pt idx="71">
                  <c:v>-102.59278790602195</c:v>
                </c:pt>
                <c:pt idx="72">
                  <c:v>-101.90382473659277</c:v>
                </c:pt>
                <c:pt idx="73">
                  <c:v>-101.21918047357285</c:v>
                </c:pt>
                <c:pt idx="74">
                  <c:v>-100.53859506650633</c:v>
                </c:pt>
                <c:pt idx="75">
                  <c:v>-99.861811873146223</c:v>
                </c:pt>
                <c:pt idx="76">
                  <c:v>-99.188577473090547</c:v>
                </c:pt>
                <c:pt idx="77">
                  <c:v>-98.518641477749568</c:v>
                </c:pt>
                <c:pt idx="78">
                  <c:v>-97.851756337235074</c:v>
                </c:pt>
                <c:pt idx="79">
                  <c:v>-97.187677144685907</c:v>
                </c:pt>
                <c:pt idx="80">
                  <c:v>-96.526161438472258</c:v>
                </c:pt>
                <c:pt idx="81">
                  <c:v>-95.866969002659062</c:v>
                </c:pt>
                <c:pt idx="82">
                  <c:v>-95.209861666052589</c:v>
                </c:pt>
                <c:pt idx="83">
                  <c:v>-94.55460310010433</c:v>
                </c:pt>
                <c:pt idx="84">
                  <c:v>-93.900958615902852</c:v>
                </c:pt>
                <c:pt idx="85">
                  <c:v>-93.248694960445661</c:v>
                </c:pt>
                <c:pt idx="86">
                  <c:v>-92.597580112350315</c:v>
                </c:pt>
                <c:pt idx="87">
                  <c:v>-91.947383077135214</c:v>
                </c:pt>
                <c:pt idx="88">
                  <c:v>-91.29787368217724</c:v>
                </c:pt>
                <c:pt idx="89">
                  <c:v>-90.648822371433553</c:v>
                </c:pt>
                <c:pt idx="90">
                  <c:v>-90</c:v>
                </c:pt>
                <c:pt idx="91">
                  <c:v>-89.351177628566433</c:v>
                </c:pt>
                <c:pt idx="92">
                  <c:v>-88.70212631782276</c:v>
                </c:pt>
                <c:pt idx="93">
                  <c:v>-88.052616922864786</c:v>
                </c:pt>
                <c:pt idx="94">
                  <c:v>-87.402419887649685</c:v>
                </c:pt>
                <c:pt idx="95">
                  <c:v>-86.751305039554367</c:v>
                </c:pt>
                <c:pt idx="96">
                  <c:v>-86.099041384097163</c:v>
                </c:pt>
                <c:pt idx="97">
                  <c:v>-85.44539689989567</c:v>
                </c:pt>
                <c:pt idx="98">
                  <c:v>-84.790138333947411</c:v>
                </c:pt>
                <c:pt idx="99">
                  <c:v>-84.133030997340924</c:v>
                </c:pt>
                <c:pt idx="100">
                  <c:v>-83.473838561527728</c:v>
                </c:pt>
                <c:pt idx="101">
                  <c:v>-82.812322855314093</c:v>
                </c:pt>
                <c:pt idx="102">
                  <c:v>-82.148243662764926</c:v>
                </c:pt>
                <c:pt idx="103">
                  <c:v>-81.481358522250432</c:v>
                </c:pt>
                <c:pt idx="104">
                  <c:v>-80.811422526909467</c:v>
                </c:pt>
                <c:pt idx="105">
                  <c:v>-80.138188126853791</c:v>
                </c:pt>
                <c:pt idx="106">
                  <c:v>-79.461404933493668</c:v>
                </c:pt>
                <c:pt idx="107">
                  <c:v>-78.780819526427152</c:v>
                </c:pt>
                <c:pt idx="108">
                  <c:v>-78.096175263407233</c:v>
                </c:pt>
                <c:pt idx="109">
                  <c:v>-77.407212093978046</c:v>
                </c:pt>
                <c:pt idx="110">
                  <c:v>-76.71366637745939</c:v>
                </c:pt>
                <c:pt idx="111">
                  <c:v>-76.01527070605384</c:v>
                </c:pt>
                <c:pt idx="112">
                  <c:v>-75.311753733958568</c:v>
                </c:pt>
                <c:pt idx="113">
                  <c:v>-74.602840013478996</c:v>
                </c:pt>
                <c:pt idx="114">
                  <c:v>-73.888249839272106</c:v>
                </c:pt>
                <c:pt idx="115">
                  <c:v>-73.167699101985633</c:v>
                </c:pt>
                <c:pt idx="116">
                  <c:v>-72.440899152715417</c:v>
                </c:pt>
                <c:pt idx="117">
                  <c:v>-71.707556679869313</c:v>
                </c:pt>
                <c:pt idx="118">
                  <c:v>-70.967373600209257</c:v>
                </c:pt>
                <c:pt idx="119">
                  <c:v>-70.220046966040769</c:v>
                </c:pt>
                <c:pt idx="120">
                  <c:v>-69.465268890732489</c:v>
                </c:pt>
                <c:pt idx="121">
                  <c:v>-68.702726494979316</c:v>
                </c:pt>
                <c:pt idx="122">
                  <c:v>-67.932101876469645</c:v>
                </c:pt>
                <c:pt idx="123">
                  <c:v>-67.153072105881947</c:v>
                </c:pt>
                <c:pt idx="124">
                  <c:v>-66.365309252417248</c:v>
                </c:pt>
                <c:pt idx="125">
                  <c:v>-65.568480442373186</c:v>
                </c:pt>
                <c:pt idx="126">
                  <c:v>-64.762247954579621</c:v>
                </c:pt>
                <c:pt idx="127">
                  <c:v>-63.946269356844923</c:v>
                </c:pt>
                <c:pt idx="128">
                  <c:v>-63.120197687905922</c:v>
                </c:pt>
                <c:pt idx="129">
                  <c:v>-62.283681689726301</c:v>
                </c:pt>
                <c:pt idx="130">
                  <c:v>-61.436366095350223</c:v>
                </c:pt>
                <c:pt idx="131">
                  <c:v>-60.577891977881563</c:v>
                </c:pt>
                <c:pt idx="132">
                  <c:v>-59.707897166520169</c:v>
                </c:pt>
                <c:pt idx="133">
                  <c:v>-58.826016735940712</c:v>
                </c:pt>
                <c:pt idx="134">
                  <c:v>-57.931883575634238</c:v>
                </c:pt>
                <c:pt idx="135">
                  <c:v>-57.025129046143419</c:v>
                </c:pt>
                <c:pt idx="136">
                  <c:v>-56.105383729391718</c:v>
                </c:pt>
                <c:pt idx="137">
                  <c:v>-55.172278280527308</c:v>
                </c:pt>
                <c:pt idx="138">
                  <c:v>-54.225444388853411</c:v>
                </c:pt>
                <c:pt idx="139">
                  <c:v>-53.264515855481719</c:v>
                </c:pt>
                <c:pt idx="140">
                  <c:v>-52.289129795306422</c:v>
                </c:pt>
                <c:pt idx="141">
                  <c:v>-51.298927970723433</c:v>
                </c:pt>
                <c:pt idx="142">
                  <c:v>-50.293558264197195</c:v>
                </c:pt>
                <c:pt idx="143">
                  <c:v>-49.272676296266461</c:v>
                </c:pt>
                <c:pt idx="144">
                  <c:v>-48.235947194862078</c:v>
                </c:pt>
                <c:pt idx="145">
                  <c:v>-47.183047520843807</c:v>
                </c:pt>
                <c:pt idx="146">
                  <c:v>-46.113667353422798</c:v>
                </c:pt>
                <c:pt idx="147">
                  <c:v>-45.027512537588109</c:v>
                </c:pt>
                <c:pt idx="148">
                  <c:v>-43.92430709376525</c:v>
                </c:pt>
                <c:pt idx="149">
                  <c:v>-42.803795787680201</c:v>
                </c:pt>
                <c:pt idx="150">
                  <c:v>-41.665746855752879</c:v>
                </c:pt>
                <c:pt idx="151">
                  <c:v>-40.509954878287154</c:v>
                </c:pt>
                <c:pt idx="152">
                  <c:v>-39.336243789250901</c:v>
                </c:pt>
                <c:pt idx="153">
                  <c:v>-38.144470007550417</c:v>
                </c:pt>
                <c:pt idx="154">
                  <c:v>-36.934525670421507</c:v>
                </c:pt>
                <c:pt idx="155">
                  <c:v>-35.706341944918158</c:v>
                </c:pt>
                <c:pt idx="156">
                  <c:v>-34.459892388536041</c:v>
                </c:pt>
                <c:pt idx="157">
                  <c:v>-33.195196324846698</c:v>
                </c:pt>
                <c:pt idx="158">
                  <c:v>-31.912322194741147</c:v>
                </c:pt>
                <c:pt idx="159">
                  <c:v>-30.61139083862939</c:v>
                </c:pt>
                <c:pt idx="160">
                  <c:v>-29.292578659872721</c:v>
                </c:pt>
                <c:pt idx="161">
                  <c:v>-27.95612061503272</c:v>
                </c:pt>
                <c:pt idx="162">
                  <c:v>-26.602312972414374</c:v>
                </c:pt>
                <c:pt idx="163">
                  <c:v>-25.231515777097272</c:v>
                </c:pt>
                <c:pt idx="164">
                  <c:v>-23.844154958431638</c:v>
                </c:pt>
                <c:pt idx="165">
                  <c:v>-22.440724015068746</c:v>
                </c:pt>
                <c:pt idx="166">
                  <c:v>-21.021785213241433</c:v>
                </c:pt>
                <c:pt idx="167">
                  <c:v>-19.587970236412133</c:v>
                </c:pt>
                <c:pt idx="168">
                  <c:v>-18.139980228747671</c:v>
                </c:pt>
                <c:pt idx="169">
                  <c:v>-16.678585181266207</c:v>
                </c:pt>
                <c:pt idx="170">
                  <c:v>-15.20462261798572</c:v>
                </c:pt>
                <c:pt idx="171">
                  <c:v>-13.718995549944374</c:v>
                </c:pt>
                <c:pt idx="172">
                  <c:v>-12.222669677417878</c:v>
                </c:pt>
                <c:pt idx="173">
                  <c:v>-10.716669834794835</c:v>
                </c:pt>
                <c:pt idx="174">
                  <c:v>-9.2020756880470653</c:v>
                </c:pt>
                <c:pt idx="175">
                  <c:v>-7.6800167111045026</c:v>
                </c:pt>
                <c:pt idx="176">
                  <c:v>-6.1516664841947666</c:v>
                </c:pt>
                <c:pt idx="177">
                  <c:v>-4.6182363737591707</c:v>
                </c:pt>
                <c:pt idx="178">
                  <c:v>-3.0809686692833047</c:v>
                </c:pt>
                <c:pt idx="179">
                  <c:v>-1.5411292666668182</c:v>
                </c:pt>
                <c:pt idx="180">
                  <c:v>-1.5413447353594351E-3</c:v>
                </c:pt>
              </c:numCache>
            </c:numRef>
          </c:xVal>
          <c:yVal>
            <c:numRef>
              <c:f>TraySol!$J$10:$J$190</c:f>
              <c:numCache>
                <c:formatCode>0.00</c:formatCode>
                <c:ptCount val="181"/>
                <c:pt idx="0">
                  <c:v>-49.549999989764331</c:v>
                </c:pt>
                <c:pt idx="1">
                  <c:v>-49.539765668063552</c:v>
                </c:pt>
                <c:pt idx="2">
                  <c:v>-49.509078638609111</c:v>
                </c:pt>
                <c:pt idx="3">
                  <c:v>-49.457986690195781</c:v>
                </c:pt>
                <c:pt idx="4">
                  <c:v>-49.386569054205751</c:v>
                </c:pt>
                <c:pt idx="5">
                  <c:v>-49.294935822924401</c:v>
                </c:pt>
                <c:pt idx="6">
                  <c:v>-49.183227135421021</c:v>
                </c:pt>
                <c:pt idx="7">
                  <c:v>-49.051612155250581</c:v>
                </c:pt>
                <c:pt idx="8">
                  <c:v>-48.900287857244422</c:v>
                </c:pt>
                <c:pt idx="9">
                  <c:v>-48.729477643397075</c:v>
                </c:pt>
                <c:pt idx="10">
                  <c:v>-48.539429810009949</c:v>
                </c:pt>
                <c:pt idx="11">
                  <c:v>-48.330415889796654</c:v>
                </c:pt>
                <c:pt idx="12">
                  <c:v>-48.102728893569008</c:v>
                </c:pt>
                <c:pt idx="13">
                  <c:v>-47.856681476423802</c:v>
                </c:pt>
                <c:pt idx="14">
                  <c:v>-47.59260405307478</c:v>
                </c:pt>
                <c:pt idx="15">
                  <c:v>-47.310842886169894</c:v>
                </c:pt>
                <c:pt idx="16">
                  <c:v>-47.011758170175227</c:v>
                </c:pt>
                <c:pt idx="17">
                  <c:v>-46.695722131766956</c:v>
                </c:pt>
                <c:pt idx="18">
                  <c:v>-46.36311716573428</c:v>
                </c:pt>
                <c:pt idx="19">
                  <c:v>-46.014334023247017</c:v>
                </c:pt>
                <c:pt idx="20">
                  <c:v>-45.649770067057375</c:v>
                </c:pt>
                <c:pt idx="21">
                  <c:v>-45.269827605867107</c:v>
                </c:pt>
                <c:pt idx="22">
                  <c:v>-44.874912317763375</c:v>
                </c:pt>
                <c:pt idx="23">
                  <c:v>-44.465431770367616</c:v>
                </c:pt>
                <c:pt idx="24">
                  <c:v>-44.041794043201236</c:v>
                </c:pt>
                <c:pt idx="25">
                  <c:v>-43.604406455786034</c:v>
                </c:pt>
                <c:pt idx="26">
                  <c:v>-43.153674403191019</c:v>
                </c:pt>
                <c:pt idx="27">
                  <c:v>-42.69000029913272</c:v>
                </c:pt>
                <c:pt idx="28">
                  <c:v>-42.213782625335995</c:v>
                </c:pt>
                <c:pt idx="29">
                  <c:v>-41.725415084673017</c:v>
                </c:pt>
                <c:pt idx="30">
                  <c:v>-41.225285854611769</c:v>
                </c:pt>
                <c:pt idx="31">
                  <c:v>-40.713776936713174</c:v>
                </c:pt>
                <c:pt idx="32">
                  <c:v>-40.191263597304754</c:v>
                </c:pt>
                <c:pt idx="33">
                  <c:v>-39.658113894012587</c:v>
                </c:pt>
                <c:pt idx="34">
                  <c:v>-39.114688282534502</c:v>
                </c:pt>
                <c:pt idx="35">
                  <c:v>-38.561339297868329</c:v>
                </c:pt>
                <c:pt idx="36">
                  <c:v>-37.998411304152654</c:v>
                </c:pt>
                <c:pt idx="37">
                  <c:v>-37.426240307313009</c:v>
                </c:pt>
                <c:pt idx="38">
                  <c:v>-36.845153824822546</c:v>
                </c:pt>
                <c:pt idx="39">
                  <c:v>-36.25547080706319</c:v>
                </c:pt>
                <c:pt idx="40">
                  <c:v>-35.657501604998814</c:v>
                </c:pt>
                <c:pt idx="41">
                  <c:v>-35.051547979135734</c:v>
                </c:pt>
                <c:pt idx="42">
                  <c:v>-34.437903145032863</c:v>
                </c:pt>
                <c:pt idx="43">
                  <c:v>-33.816851850930234</c:v>
                </c:pt>
                <c:pt idx="44">
                  <c:v>-33.188670483375901</c:v>
                </c:pt>
                <c:pt idx="45">
                  <c:v>-32.55362719704938</c:v>
                </c:pt>
                <c:pt idx="46">
                  <c:v>-31.911982065289664</c:v>
                </c:pt>
                <c:pt idx="47">
                  <c:v>-31.263987248142172</c:v>
                </c:pt>
                <c:pt idx="48">
                  <c:v>-30.609887175033165</c:v>
                </c:pt>
                <c:pt idx="49">
                  <c:v>-29.949918739460188</c:v>
                </c:pt>
                <c:pt idx="50">
                  <c:v>-29.284311503354871</c:v>
                </c:pt>
                <c:pt idx="51">
                  <c:v>-28.613287909023086</c:v>
                </c:pt>
                <c:pt idx="52">
                  <c:v>-27.937063496802367</c:v>
                </c:pt>
                <c:pt idx="53">
                  <c:v>-27.255847126792247</c:v>
                </c:pt>
                <c:pt idx="54">
                  <c:v>-26.569841203213969</c:v>
                </c:pt>
                <c:pt idx="55">
                  <c:v>-25.879241900139206</c:v>
                </c:pt>
                <c:pt idx="56">
                  <c:v>-25.184239387495126</c:v>
                </c:pt>
                <c:pt idx="57">
                  <c:v>-24.485018056406304</c:v>
                </c:pt>
                <c:pt idx="58">
                  <c:v>-23.781756743071412</c:v>
                </c:pt>
                <c:pt idx="59">
                  <c:v>-23.074628950498351</c:v>
                </c:pt>
                <c:pt idx="60">
                  <c:v>-22.363803067532629</c:v>
                </c:pt>
                <c:pt idx="61">
                  <c:v>-21.649442584715388</c:v>
                </c:pt>
                <c:pt idx="62">
                  <c:v>-20.931706306595743</c:v>
                </c:pt>
                <c:pt idx="63">
                  <c:v>-20.210748560203385</c:v>
                </c:pt>
                <c:pt idx="64">
                  <c:v>-19.486719399456817</c:v>
                </c:pt>
                <c:pt idx="65">
                  <c:v>-18.759764805345668</c:v>
                </c:pt>
                <c:pt idx="66">
                  <c:v>-18.030026881780515</c:v>
                </c:pt>
                <c:pt idx="67">
                  <c:v>-17.297644047051435</c:v>
                </c:pt>
                <c:pt idx="68">
                  <c:v>-16.562751220879179</c:v>
                </c:pt>
                <c:pt idx="69">
                  <c:v>-15.825480007079051</c:v>
                </c:pt>
                <c:pt idx="70">
                  <c:v>-15.085958871889858</c:v>
                </c:pt>
                <c:pt idx="71">
                  <c:v>-14.344313318047384</c:v>
                </c:pt>
                <c:pt idx="72">
                  <c:v>-13.600666054705769</c:v>
                </c:pt>
                <c:pt idx="73">
                  <c:v>-12.855137163330497</c:v>
                </c:pt>
                <c:pt idx="74">
                  <c:v>-12.107844259703327</c:v>
                </c:pt>
                <c:pt idx="75">
                  <c:v>-11.358902652195312</c:v>
                </c:pt>
                <c:pt idx="76">
                  <c:v>-10.608425496474908</c:v>
                </c:pt>
                <c:pt idx="77">
                  <c:v>-9.8565239468300518</c:v>
                </c:pt>
                <c:pt idx="78">
                  <c:v>-9.1033073042901833</c:v>
                </c:pt>
                <c:pt idx="79">
                  <c:v>-8.3488831617426484</c:v>
                </c:pt>
                <c:pt idx="80">
                  <c:v>-7.5933575462427427</c:v>
                </c:pt>
                <c:pt idx="81">
                  <c:v>-6.83683505872186</c:v>
                </c:pt>
                <c:pt idx="82">
                  <c:v>-6.0794190113021926</c:v>
                </c:pt>
                <c:pt idx="83">
                  <c:v>-5.3212115624287577</c:v>
                </c:pt>
                <c:pt idx="84">
                  <c:v>-4.5623138500328935</c:v>
                </c:pt>
                <c:pt idx="85">
                  <c:v>-3.8028261229422071</c:v>
                </c:pt>
                <c:pt idx="86">
                  <c:v>-3.0428478707544002</c:v>
                </c:pt>
                <c:pt idx="87">
                  <c:v>-2.2824779523925116</c:v>
                </c:pt>
                <c:pt idx="88">
                  <c:v>-1.5218147235605954</c:v>
                </c:pt>
                <c:pt idx="89">
                  <c:v>-0.76095616331913618</c:v>
                </c:pt>
                <c:pt idx="90">
                  <c:v>0</c:v>
                </c:pt>
                <c:pt idx="91">
                  <c:v>0.76095616331915039</c:v>
                </c:pt>
                <c:pt idx="92">
                  <c:v>1.5218147235605954</c:v>
                </c:pt>
                <c:pt idx="93">
                  <c:v>2.2824779523925116</c:v>
                </c:pt>
                <c:pt idx="94">
                  <c:v>3.0428478707544002</c:v>
                </c:pt>
                <c:pt idx="95">
                  <c:v>3.8028261229421929</c:v>
                </c:pt>
                <c:pt idx="96">
                  <c:v>4.5623138500328793</c:v>
                </c:pt>
                <c:pt idx="97">
                  <c:v>5.3212115624287577</c:v>
                </c:pt>
                <c:pt idx="98">
                  <c:v>6.0794190113021926</c:v>
                </c:pt>
                <c:pt idx="99">
                  <c:v>6.8368350587218742</c:v>
                </c:pt>
                <c:pt idx="100">
                  <c:v>7.5933575462427569</c:v>
                </c:pt>
                <c:pt idx="101">
                  <c:v>8.3488831617426627</c:v>
                </c:pt>
                <c:pt idx="102">
                  <c:v>9.1033073042901833</c:v>
                </c:pt>
                <c:pt idx="103">
                  <c:v>9.8565239468300518</c:v>
                </c:pt>
                <c:pt idx="104">
                  <c:v>10.608425496474894</c:v>
                </c:pt>
                <c:pt idx="105">
                  <c:v>11.358902652195297</c:v>
                </c:pt>
                <c:pt idx="106">
                  <c:v>12.107844259703342</c:v>
                </c:pt>
                <c:pt idx="107">
                  <c:v>12.855137163330497</c:v>
                </c:pt>
                <c:pt idx="108">
                  <c:v>13.600666054705769</c:v>
                </c:pt>
                <c:pt idx="109">
                  <c:v>14.344313318047384</c:v>
                </c:pt>
                <c:pt idx="110">
                  <c:v>15.085958871889858</c:v>
                </c:pt>
                <c:pt idx="111">
                  <c:v>15.825480007079065</c:v>
                </c:pt>
                <c:pt idx="112">
                  <c:v>16.562751220879164</c:v>
                </c:pt>
                <c:pt idx="113">
                  <c:v>17.297644047051435</c:v>
                </c:pt>
                <c:pt idx="114">
                  <c:v>18.030026881780515</c:v>
                </c:pt>
                <c:pt idx="115">
                  <c:v>18.759764805345668</c:v>
                </c:pt>
                <c:pt idx="116">
                  <c:v>19.486719399456817</c:v>
                </c:pt>
                <c:pt idx="117">
                  <c:v>20.210748560203385</c:v>
                </c:pt>
                <c:pt idx="118">
                  <c:v>20.931706306595743</c:v>
                </c:pt>
                <c:pt idx="119">
                  <c:v>21.649442584715388</c:v>
                </c:pt>
                <c:pt idx="120">
                  <c:v>22.363803067532643</c:v>
                </c:pt>
                <c:pt idx="121">
                  <c:v>23.074628950498337</c:v>
                </c:pt>
                <c:pt idx="122">
                  <c:v>23.781756743071426</c:v>
                </c:pt>
                <c:pt idx="123">
                  <c:v>24.485018056406304</c:v>
                </c:pt>
                <c:pt idx="124">
                  <c:v>25.184239387495126</c:v>
                </c:pt>
                <c:pt idx="125">
                  <c:v>25.879241900139206</c:v>
                </c:pt>
                <c:pt idx="126">
                  <c:v>26.569841203213969</c:v>
                </c:pt>
                <c:pt idx="127">
                  <c:v>27.255847126792254</c:v>
                </c:pt>
                <c:pt idx="128">
                  <c:v>27.937063496802381</c:v>
                </c:pt>
                <c:pt idx="129">
                  <c:v>28.613287909023093</c:v>
                </c:pt>
                <c:pt idx="130">
                  <c:v>29.284311503354871</c:v>
                </c:pt>
                <c:pt idx="131">
                  <c:v>29.949918739460188</c:v>
                </c:pt>
                <c:pt idx="132">
                  <c:v>30.609887175033165</c:v>
                </c:pt>
                <c:pt idx="133">
                  <c:v>31.263987248142172</c:v>
                </c:pt>
                <c:pt idx="134">
                  <c:v>31.911982065289664</c:v>
                </c:pt>
                <c:pt idx="135">
                  <c:v>32.553627197049394</c:v>
                </c:pt>
                <c:pt idx="136">
                  <c:v>33.188670483375894</c:v>
                </c:pt>
                <c:pt idx="137">
                  <c:v>33.816851850930227</c:v>
                </c:pt>
                <c:pt idx="138">
                  <c:v>34.43790314503287</c:v>
                </c:pt>
                <c:pt idx="139">
                  <c:v>35.051547979135727</c:v>
                </c:pt>
                <c:pt idx="140">
                  <c:v>35.657501604998821</c:v>
                </c:pt>
                <c:pt idx="141">
                  <c:v>36.255470807063197</c:v>
                </c:pt>
                <c:pt idx="142">
                  <c:v>36.845153824822546</c:v>
                </c:pt>
                <c:pt idx="143">
                  <c:v>37.426240307313002</c:v>
                </c:pt>
                <c:pt idx="144">
                  <c:v>37.998411304152661</c:v>
                </c:pt>
                <c:pt idx="145">
                  <c:v>38.561339297868315</c:v>
                </c:pt>
                <c:pt idx="146">
                  <c:v>39.114688282534487</c:v>
                </c:pt>
                <c:pt idx="147">
                  <c:v>39.658113894012601</c:v>
                </c:pt>
                <c:pt idx="148">
                  <c:v>40.191263597304768</c:v>
                </c:pt>
                <c:pt idx="149">
                  <c:v>40.713776936713202</c:v>
                </c:pt>
                <c:pt idx="150">
                  <c:v>41.225285854611791</c:v>
                </c:pt>
                <c:pt idx="151">
                  <c:v>41.725415084673031</c:v>
                </c:pt>
                <c:pt idx="152">
                  <c:v>42.213782625336002</c:v>
                </c:pt>
                <c:pt idx="153">
                  <c:v>42.690000299132713</c:v>
                </c:pt>
                <c:pt idx="154">
                  <c:v>43.153674403191005</c:v>
                </c:pt>
                <c:pt idx="155">
                  <c:v>43.604406455786012</c:v>
                </c:pt>
                <c:pt idx="156">
                  <c:v>44.041794043201243</c:v>
                </c:pt>
                <c:pt idx="157">
                  <c:v>44.465431770367623</c:v>
                </c:pt>
                <c:pt idx="158">
                  <c:v>44.874912317763396</c:v>
                </c:pt>
                <c:pt idx="159">
                  <c:v>45.269827605867107</c:v>
                </c:pt>
                <c:pt idx="160">
                  <c:v>45.649770067057382</c:v>
                </c:pt>
                <c:pt idx="161">
                  <c:v>46.014334023247052</c:v>
                </c:pt>
                <c:pt idx="162">
                  <c:v>46.363117165734288</c:v>
                </c:pt>
                <c:pt idx="163">
                  <c:v>46.695722131766949</c:v>
                </c:pt>
                <c:pt idx="164">
                  <c:v>47.011758170175227</c:v>
                </c:pt>
                <c:pt idx="165">
                  <c:v>47.310842886169894</c:v>
                </c:pt>
                <c:pt idx="166">
                  <c:v>47.592604053074794</c:v>
                </c:pt>
                <c:pt idx="167">
                  <c:v>47.856681476423809</c:v>
                </c:pt>
                <c:pt idx="168">
                  <c:v>48.102728893569015</c:v>
                </c:pt>
                <c:pt idx="169">
                  <c:v>48.330415889796676</c:v>
                </c:pt>
                <c:pt idx="170">
                  <c:v>48.539429810009942</c:v>
                </c:pt>
                <c:pt idx="171">
                  <c:v>48.729477643397075</c:v>
                </c:pt>
                <c:pt idx="172">
                  <c:v>48.900287857244422</c:v>
                </c:pt>
                <c:pt idx="173">
                  <c:v>49.051612155250567</c:v>
                </c:pt>
                <c:pt idx="174">
                  <c:v>49.183227135421028</c:v>
                </c:pt>
                <c:pt idx="175">
                  <c:v>49.294935822924373</c:v>
                </c:pt>
                <c:pt idx="176">
                  <c:v>49.386569054205779</c:v>
                </c:pt>
                <c:pt idx="177">
                  <c:v>49.457986690195796</c:v>
                </c:pt>
                <c:pt idx="178">
                  <c:v>49.509078638609118</c:v>
                </c:pt>
                <c:pt idx="179">
                  <c:v>49.539765668063559</c:v>
                </c:pt>
                <c:pt idx="180">
                  <c:v>49.549999989764338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13F8-461E-92AB-F8EE4836A2EC}"/>
            </c:ext>
          </c:extLst>
        </c:ser>
        <c:ser>
          <c:idx val="3"/>
          <c:order val="3"/>
          <c:tx>
            <c:strRef>
              <c:f>TraySol!$M$8</c:f>
              <c:strCache>
                <c:ptCount val="1"/>
              </c:strCache>
            </c:strRef>
          </c:tx>
          <c:spPr>
            <a:ln w="28575">
              <a:solidFill>
                <a:srgbClr val="33CCCC"/>
              </a:solidFill>
              <a:prstDash val="solid"/>
            </a:ln>
          </c:spPr>
          <c:marker>
            <c:symbol val="none"/>
          </c:marker>
          <c:xVal>
            <c:numRef>
              <c:f>TraySol!$N$10:$N$190</c:f>
              <c:numCache>
                <c:formatCode>0.00</c:formatCode>
                <c:ptCount val="181"/>
                <c:pt idx="0">
                  <c:v>-179.99796270858758</c:v>
                </c:pt>
                <c:pt idx="1">
                  <c:v>-177.96326142901609</c:v>
                </c:pt>
                <c:pt idx="2">
                  <c:v>-175.92982476747747</c:v>
                </c:pt>
                <c:pt idx="3">
                  <c:v>-173.90295430584456</c:v>
                </c:pt>
                <c:pt idx="4">
                  <c:v>-171.88584015185106</c:v>
                </c:pt>
                <c:pt idx="5">
                  <c:v>-169.88156372242676</c:v>
                </c:pt>
                <c:pt idx="6">
                  <c:v>-167.89306618654422</c:v>
                </c:pt>
                <c:pt idx="7">
                  <c:v>-165.92312060728992</c:v>
                </c:pt>
                <c:pt idx="8">
                  <c:v>-163.97430835431209</c:v>
                </c:pt>
                <c:pt idx="9">
                  <c:v>-162.04900016355725</c:v>
                </c:pt>
                <c:pt idx="10">
                  <c:v>-160.14934202349434</c:v>
                </c:pt>
                <c:pt idx="11">
                  <c:v>-158.27724587829297</c:v>
                </c:pt>
                <c:pt idx="12">
                  <c:v>-156.43438496918338</c:v>
                </c:pt>
                <c:pt idx="13">
                  <c:v>-154.6221934932029</c:v>
                </c:pt>
                <c:pt idx="14">
                  <c:v>-152.84187014839497</c:v>
                </c:pt>
                <c:pt idx="15">
                  <c:v>-151.0943850580455</c:v>
                </c:pt>
                <c:pt idx="16">
                  <c:v>-149.38048952280437</c:v>
                </c:pt>
                <c:pt idx="17">
                  <c:v>-147.7007280355937</c:v>
                </c:pt>
                <c:pt idx="18">
                  <c:v>-146.05545200570472</c:v>
                </c:pt>
                <c:pt idx="19">
                  <c:v>-144.44483467021672</c:v>
                </c:pt>
                <c:pt idx="20">
                  <c:v>-142.86888671748815</c:v>
                </c:pt>
                <c:pt idx="21">
                  <c:v>-141.32747220376697</c:v>
                </c:pt>
                <c:pt idx="22">
                  <c:v>-139.82032440534303</c:v>
                </c:pt>
                <c:pt idx="23">
                  <c:v>-138.34706131123542</c:v>
                </c:pt>
                <c:pt idx="24">
                  <c:v>-136.90720052211444</c:v>
                </c:pt>
                <c:pt idx="25">
                  <c:v>-135.50017337777768</c:v>
                </c:pt>
                <c:pt idx="26">
                  <c:v>-134.12533818653253</c:v>
                </c:pt>
                <c:pt idx="27">
                  <c:v>-132.78199247446835</c:v>
                </c:pt>
                <c:pt idx="28">
                  <c:v>-131.46938421050857</c:v>
                </c:pt>
                <c:pt idx="29">
                  <c:v>-130.18672199440829</c:v>
                </c:pt>
                <c:pt idx="30">
                  <c:v>-128.93318421989724</c:v>
                </c:pt>
                <c:pt idx="31">
                  <c:v>-127.70792724450818</c:v>
                </c:pt>
                <c:pt idx="32">
                  <c:v>-126.51009261195979</c:v>
                </c:pt>
                <c:pt idx="33">
                  <c:v>-125.33881338298239</c:v>
                </c:pt>
                <c:pt idx="34">
                  <c:v>-124.19321963688586</c:v>
                </c:pt>
                <c:pt idx="35">
                  <c:v>-123.07244320963331</c:v>
                </c:pt>
                <c:pt idx="36">
                  <c:v>-121.97562173530687</c:v>
                </c:pt>
                <c:pt idx="37">
                  <c:v>-120.90190205715841</c:v>
                </c:pt>
                <c:pt idx="38">
                  <c:v>-119.85044307239026</c:v>
                </c:pt>
                <c:pt idx="39">
                  <c:v>-118.82041807179571</c:v>
                </c:pt>
                <c:pt idx="40">
                  <c:v>-117.81101663171353</c:v>
                </c:pt>
                <c:pt idx="41">
                  <c:v>-116.82144611168327</c:v>
                </c:pt>
                <c:pt idx="42">
                  <c:v>-115.85093280691952</c:v>
                </c:pt>
                <c:pt idx="43">
                  <c:v>-114.89872280041064</c:v>
                </c:pt>
                <c:pt idx="44">
                  <c:v>-113.96408255521193</c:v>
                </c:pt>
                <c:pt idx="45">
                  <c:v>-113.04629928341829</c:v>
                </c:pt>
                <c:pt idx="46">
                  <c:v>-112.14468112443295</c:v>
                </c:pt>
                <c:pt idx="47">
                  <c:v>-111.25855716152992</c:v>
                </c:pt>
                <c:pt idx="48">
                  <c:v>-110.38727730235658</c:v>
                </c:pt>
                <c:pt idx="49">
                  <c:v>-109.53021204595281</c:v>
                </c:pt>
                <c:pt idx="50">
                  <c:v>-108.68675215606753</c:v>
                </c:pt>
                <c:pt idx="51">
                  <c:v>-107.85630825802775</c:v>
                </c:pt>
                <c:pt idx="52">
                  <c:v>-107.03831037414851</c:v>
                </c:pt>
                <c:pt idx="53">
                  <c:v>-106.23220741064191</c:v>
                </c:pt>
                <c:pt idx="54">
                  <c:v>-105.43746660718385</c:v>
                </c:pt>
                <c:pt idx="55">
                  <c:v>-104.6535729586989</c:v>
                </c:pt>
                <c:pt idx="56">
                  <c:v>-103.88002861751612</c:v>
                </c:pt>
                <c:pt idx="57">
                  <c:v>-103.11635228281321</c:v>
                </c:pt>
                <c:pt idx="58">
                  <c:v>-102.36207858318178</c:v>
                </c:pt>
                <c:pt idx="59">
                  <c:v>-101.61675745720216</c:v>
                </c:pt>
                <c:pt idx="60">
                  <c:v>-100.87995353609496</c:v>
                </c:pt>
                <c:pt idx="61">
                  <c:v>-100.15124553180306</c:v>
                </c:pt>
                <c:pt idx="62">
                  <c:v>-99.430225633242358</c:v>
                </c:pt>
                <c:pt idx="63">
                  <c:v>-98.716498912929794</c:v>
                </c:pt>
                <c:pt idx="64">
                  <c:v>-98.009682745741344</c:v>
                </c:pt>
                <c:pt idx="65">
                  <c:v>-97.30940624116397</c:v>
                </c:pt>
                <c:pt idx="66">
                  <c:v>-96.615309690073772</c:v>
                </c:pt>
                <c:pt idx="67">
                  <c:v>-95.927044026791492</c:v>
                </c:pt>
                <c:pt idx="68">
                  <c:v>-95.244270306929437</c:v>
                </c:pt>
                <c:pt idx="69">
                  <c:v>-94.566659201344009</c:v>
                </c:pt>
                <c:pt idx="70">
                  <c:v>-93.893890506343126</c:v>
                </c:pt>
                <c:pt idx="71">
                  <c:v>-93.225652670158667</c:v>
                </c:pt>
                <c:pt idx="72">
                  <c:v>-92.561642335582917</c:v>
                </c:pt>
                <c:pt idx="73">
                  <c:v>-91.901563898575148</c:v>
                </c:pt>
                <c:pt idx="74">
                  <c:v>-91.245129082572134</c:v>
                </c:pt>
                <c:pt idx="75">
                  <c:v>-90.59205652817846</c:v>
                </c:pt>
                <c:pt idx="76">
                  <c:v>-89.942071397869043</c:v>
                </c:pt>
                <c:pt idx="77">
                  <c:v>-89.294904995303582</c:v>
                </c:pt>
                <c:pt idx="78">
                  <c:v>-88.650294398830212</c:v>
                </c:pt>
                <c:pt idx="79">
                  <c:v>-88.007982108741956</c:v>
                </c:pt>
                <c:pt idx="80">
                  <c:v>-87.367715707842535</c:v>
                </c:pt>
                <c:pt idx="81">
                  <c:v>-86.729247534877089</c:v>
                </c:pt>
                <c:pt idx="82">
                  <c:v>-86.092334370388983</c:v>
                </c:pt>
                <c:pt idx="83">
                  <c:v>-85.456737134571554</c:v>
                </c:pt>
                <c:pt idx="84">
                  <c:v>-84.822220596697392</c:v>
                </c:pt>
                <c:pt idx="85">
                  <c:v>-84.188553095723648</c:v>
                </c:pt>
                <c:pt idx="86">
                  <c:v>-83.555506271690433</c:v>
                </c:pt>
                <c:pt idx="87">
                  <c:v>-82.922854807551246</c:v>
                </c:pt>
                <c:pt idx="88">
                  <c:v>-82.290376181096832</c:v>
                </c:pt>
                <c:pt idx="89">
                  <c:v>-81.657850426660204</c:v>
                </c:pt>
                <c:pt idx="90">
                  <c:v>-81.02505990631677</c:v>
                </c:pt>
                <c:pt idx="91">
                  <c:v>-80.391789090321879</c:v>
                </c:pt>
                <c:pt idx="92">
                  <c:v>-79.757824346558309</c:v>
                </c:pt>
                <c:pt idx="93">
                  <c:v>-79.122953738797023</c:v>
                </c:pt>
                <c:pt idx="94">
                  <c:v>-78.486966833606445</c:v>
                </c:pt>
                <c:pt idx="95">
                  <c:v>-77.849654515780031</c:v>
                </c:pt>
                <c:pt idx="96">
                  <c:v>-77.210808812185704</c:v>
                </c:pt>
                <c:pt idx="97">
                  <c:v>-76.570222723976798</c:v>
                </c:pt>
                <c:pt idx="98">
                  <c:v>-75.92769006714208</c:v>
                </c:pt>
                <c:pt idx="99">
                  <c:v>-75.283005321409959</c:v>
                </c:pt>
                <c:pt idx="100">
                  <c:v>-74.635963487562066</c:v>
                </c:pt>
                <c:pt idx="101">
                  <c:v>-73.986359953253185</c:v>
                </c:pt>
                <c:pt idx="102">
                  <c:v>-73.333990367475664</c:v>
                </c:pt>
                <c:pt idx="103">
                  <c:v>-72.678650523852198</c:v>
                </c:pt>
                <c:pt idx="104">
                  <c:v>-72.020136252984827</c:v>
                </c:pt>
                <c:pt idx="105">
                  <c:v>-71.358243324136211</c:v>
                </c:pt>
                <c:pt idx="106">
                  <c:v>-70.692767356567387</c:v>
                </c:pt>
                <c:pt idx="107">
                  <c:v>-70.023503740906747</c:v>
                </c:pt>
                <c:pt idx="108">
                  <c:v>-69.350247570976705</c:v>
                </c:pt>
                <c:pt idx="109">
                  <c:v>-68.672793586558342</c:v>
                </c:pt>
                <c:pt idx="110">
                  <c:v>-67.990936127628942</c:v>
                </c:pt>
                <c:pt idx="111">
                  <c:v>-67.304469100664434</c:v>
                </c:pt>
                <c:pt idx="112">
                  <c:v>-66.613185957655929</c:v>
                </c:pt>
                <c:pt idx="113">
                  <c:v>-65.916879688549443</c:v>
                </c:pt>
                <c:pt idx="114">
                  <c:v>-65.21534282787708</c:v>
                </c:pt>
                <c:pt idx="115">
                  <c:v>-64.508367476409262</c:v>
                </c:pt>
                <c:pt idx="116">
                  <c:v>-63.795745338718902</c:v>
                </c:pt>
                <c:pt idx="117">
                  <c:v>-63.077267777608625</c:v>
                </c:pt>
                <c:pt idx="118">
                  <c:v>-62.352725886413772</c:v>
                </c:pt>
                <c:pt idx="119">
                  <c:v>-61.621910580252461</c:v>
                </c:pt>
                <c:pt idx="120">
                  <c:v>-60.884612707352176</c:v>
                </c:pt>
                <c:pt idx="121">
                  <c:v>-60.140623181636947</c:v>
                </c:pt>
                <c:pt idx="122">
                  <c:v>-59.389733137810367</c:v>
                </c:pt>
                <c:pt idx="123">
                  <c:v>-58.631734110216996</c:v>
                </c:pt>
                <c:pt idx="124">
                  <c:v>-57.86641823680462</c:v>
                </c:pt>
                <c:pt idx="125">
                  <c:v>-57.09357848954371</c:v>
                </c:pt>
                <c:pt idx="126">
                  <c:v>-56.313008932684987</c:v>
                </c:pt>
                <c:pt idx="127">
                  <c:v>-55.524505010249449</c:v>
                </c:pt>
                <c:pt idx="128">
                  <c:v>-54.727863864147388</c:v>
                </c:pt>
                <c:pt idx="129">
                  <c:v>-53.922884684308528</c:v>
                </c:pt>
                <c:pt idx="130">
                  <c:v>-53.109369092176252</c:v>
                </c:pt>
                <c:pt idx="131">
                  <c:v>-52.2871215588684</c:v>
                </c:pt>
                <c:pt idx="132">
                  <c:v>-51.455949859235574</c:v>
                </c:pt>
                <c:pt idx="133">
                  <c:v>-50.615665562951605</c:v>
                </c:pt>
                <c:pt idx="134">
                  <c:v>-49.766084563645563</c:v>
                </c:pt>
                <c:pt idx="135">
                  <c:v>-48.907027646930629</c:v>
                </c:pt>
                <c:pt idx="136">
                  <c:v>-48.038321097994611</c:v>
                </c:pt>
                <c:pt idx="137">
                  <c:v>-47.159797349192267</c:v>
                </c:pt>
                <c:pt idx="138">
                  <c:v>-46.271295667812829</c:v>
                </c:pt>
                <c:pt idx="139">
                  <c:v>-45.372662883888161</c:v>
                </c:pt>
                <c:pt idx="140">
                  <c:v>-44.463754157552714</c:v>
                </c:pt>
                <c:pt idx="141">
                  <c:v>-43.544433785066474</c:v>
                </c:pt>
                <c:pt idx="142">
                  <c:v>-42.614576042161097</c:v>
                </c:pt>
                <c:pt idx="143">
                  <c:v>-41.674066062870615</c:v>
                </c:pt>
                <c:pt idx="144">
                  <c:v>-40.722800751457854</c:v>
                </c:pt>
                <c:pt idx="145">
                  <c:v>-39.760689724448433</c:v>
                </c:pt>
                <c:pt idx="146">
                  <c:v>-38.787656279139348</c:v>
                </c:pt>
                <c:pt idx="147">
                  <c:v>-37.803638384257589</c:v>
                </c:pt>
                <c:pt idx="148">
                  <c:v>-36.808589687717102</c:v>
                </c:pt>
                <c:pt idx="149">
                  <c:v>-35.802480535660493</c:v>
                </c:pt>
                <c:pt idx="150">
                  <c:v>-34.785298996187692</c:v>
                </c:pt>
                <c:pt idx="151">
                  <c:v>-33.757051880375521</c:v>
                </c:pt>
                <c:pt idx="152">
                  <c:v>-32.717765752394257</c:v>
                </c:pt>
                <c:pt idx="153">
                  <c:v>-31.667487919741522</c:v>
                </c:pt>
                <c:pt idx="154">
                  <c:v>-30.606287393860786</c:v>
                </c:pt>
                <c:pt idx="155">
                  <c:v>-29.534255810706785</c:v>
                </c:pt>
                <c:pt idx="156">
                  <c:v>-28.451508300184653</c:v>
                </c:pt>
                <c:pt idx="157">
                  <c:v>-27.358184292847202</c:v>
                </c:pt>
                <c:pt idx="158">
                  <c:v>-26.254448251805723</c:v>
                </c:pt>
                <c:pt idx="159">
                  <c:v>-25.14049031751777</c:v>
                </c:pt>
                <c:pt idx="160">
                  <c:v>-24.016526852987489</c:v>
                </c:pt>
                <c:pt idx="161">
                  <c:v>-22.882800876966307</c:v>
                </c:pt>
                <c:pt idx="162">
                  <c:v>-21.739582373001991</c:v>
                </c:pt>
                <c:pt idx="163">
                  <c:v>-20.587168462661108</c:v>
                </c:pt>
                <c:pt idx="164">
                  <c:v>-19.425883431971748</c:v>
                </c:pt>
                <c:pt idx="165">
                  <c:v>-18.256078601092888</c:v>
                </c:pt>
                <c:pt idx="166">
                  <c:v>-17.078132028435672</c:v>
                </c:pt>
                <c:pt idx="167">
                  <c:v>-15.892448041921787</c:v>
                </c:pt>
                <c:pt idx="168">
                  <c:v>-14.699456591774208</c:v>
                </c:pt>
                <c:pt idx="169">
                  <c:v>-13.499612421159807</c:v>
                </c:pt>
                <c:pt idx="170">
                  <c:v>-12.293394053136455</c:v>
                </c:pt>
                <c:pt idx="171">
                  <c:v>-11.081302594650388</c:v>
                </c:pt>
                <c:pt idx="172">
                  <c:v>-9.8638603607619402</c:v>
                </c:pt>
                <c:pt idx="173">
                  <c:v>-8.641609324784552</c:v>
                </c:pt>
                <c:pt idx="174">
                  <c:v>-7.4151094025643536</c:v>
                </c:pt>
                <c:pt idx="175">
                  <c:v>-6.1849365816495974</c:v>
                </c:pt>
                <c:pt idx="176">
                  <c:v>-4.9516809085330387</c:v>
                </c:pt>
                <c:pt idx="177">
                  <c:v>-3.7159443494472151</c:v>
                </c:pt>
                <c:pt idx="178">
                  <c:v>-2.4783385422886233</c:v>
                </c:pt>
                <c:pt idx="179">
                  <c:v>-1.2394824590905875</c:v>
                </c:pt>
                <c:pt idx="180">
                  <c:v>-1.2395870151954635E-3</c:v>
                </c:pt>
              </c:numCache>
            </c:numRef>
          </c:xVal>
          <c:yVal>
            <c:numRef>
              <c:f>TraySol!$M$10:$M$190</c:f>
              <c:numCache>
                <c:formatCode>0.00</c:formatCode>
                <c:ptCount val="181"/>
                <c:pt idx="0">
                  <c:v>-61.274999986470874</c:v>
                </c:pt>
                <c:pt idx="1">
                  <c:v>-61.261474147957614</c:v>
                </c:pt>
                <c:pt idx="2">
                  <c:v>-61.220935595326267</c:v>
                </c:pt>
                <c:pt idx="3">
                  <c:v>-61.153500805291969</c:v>
                </c:pt>
                <c:pt idx="4">
                  <c:v>-61.059362076748585</c:v>
                </c:pt>
                <c:pt idx="5">
                  <c:v>-60.938784896351507</c:v>
                </c:pt>
                <c:pt idx="6">
                  <c:v>-60.792104351070151</c:v>
                </c:pt>
                <c:pt idx="7">
                  <c:v>-60.61972071266527</c:v>
                </c:pt>
                <c:pt idx="8">
                  <c:v>-60.422094326395751</c:v>
                </c:pt>
                <c:pt idx="9">
                  <c:v>-60.199739950246226</c:v>
                </c:pt>
                <c:pt idx="10">
                  <c:v>-59.953220697807751</c:v>
                </c:pt>
                <c:pt idx="11">
                  <c:v>-59.683141737891162</c:v>
                </c:pt>
                <c:pt idx="12">
                  <c:v>-59.390143897703723</c:v>
                </c:pt>
                <c:pt idx="13">
                  <c:v>-59.074897304998046</c:v>
                </c:pt>
                <c:pt idx="14">
                  <c:v>-58.738095189227835</c:v>
                </c:pt>
                <c:pt idx="15">
                  <c:v>-58.380447943724448</c:v>
                </c:pt>
                <c:pt idx="16">
                  <c:v>-58.002677531501092</c:v>
                </c:pt>
                <c:pt idx="17">
                  <c:v>-57.605512297635528</c:v>
                </c:pt>
                <c:pt idx="18">
                  <c:v>-57.189682232236578</c:v>
                </c:pt>
                <c:pt idx="19">
                  <c:v>-56.755914710494608</c:v>
                </c:pt>
                <c:pt idx="20">
                  <c:v>-56.304930720772063</c:v>
                </c:pt>
                <c:pt idx="21">
                  <c:v>-55.837441578408715</c:v>
                </c:pt>
                <c:pt idx="22">
                  <c:v>-55.354146112018128</c:v>
                </c:pt>
                <c:pt idx="23">
                  <c:v>-54.855728300512396</c:v>
                </c:pt>
                <c:pt idx="24">
                  <c:v>-54.342855332767385</c:v>
                </c:pt>
                <c:pt idx="25">
                  <c:v>-53.816176057520721</c:v>
                </c:pt>
                <c:pt idx="26">
                  <c:v>-53.27631978851133</c:v>
                </c:pt>
                <c:pt idx="27">
                  <c:v>-52.723895428750353</c:v>
                </c:pt>
                <c:pt idx="28">
                  <c:v>-52.159490877875413</c:v>
                </c:pt>
                <c:pt idx="29">
                  <c:v>-51.583672687522409</c:v>
                </c:pt>
                <c:pt idx="30">
                  <c:v>-50.996985931317397</c:v>
                </c:pt>
                <c:pt idx="31">
                  <c:v>-50.399954258233436</c:v>
                </c:pt>
                <c:pt idx="32">
                  <c:v>-49.793080100505563</c:v>
                </c:pt>
                <c:pt idx="33">
                  <c:v>-49.176845009904014</c:v>
                </c:pt>
                <c:pt idx="34">
                  <c:v>-48.551710098822554</c:v>
                </c:pt>
                <c:pt idx="35">
                  <c:v>-47.918116565255843</c:v>
                </c:pt>
                <c:pt idx="36">
                  <c:v>-47.276486283257753</c:v>
                </c:pt>
                <c:pt idx="37">
                  <c:v>-46.627222442844271</c:v>
                </c:pt>
                <c:pt idx="38">
                  <c:v>-45.970710225504092</c:v>
                </c:pt>
                <c:pt idx="39">
                  <c:v>-45.307317503492925</c:v>
                </c:pt>
                <c:pt idx="40">
                  <c:v>-44.637395552903627</c:v>
                </c:pt>
                <c:pt idx="41">
                  <c:v>-43.961279772131718</c:v>
                </c:pt>
                <c:pt idx="42">
                  <c:v>-43.27929039879487</c:v>
                </c:pt>
                <c:pt idx="43">
                  <c:v>-42.591733219430523</c:v>
                </c:pt>
                <c:pt idx="44">
                  <c:v>-41.898900267397408</c:v>
                </c:pt>
                <c:pt idx="45">
                  <c:v>-41.201070505360718</c:v>
                </c:pt>
                <c:pt idx="46">
                  <c:v>-40.498510489557447</c:v>
                </c:pt>
                <c:pt idx="47">
                  <c:v>-39.791475013737283</c:v>
                </c:pt>
                <c:pt idx="48">
                  <c:v>-39.080207731263044</c:v>
                </c:pt>
                <c:pt idx="49">
                  <c:v>-38.364941754350639</c:v>
                </c:pt>
                <c:pt idx="50">
                  <c:v>-37.645900229840876</c:v>
                </c:pt>
                <c:pt idx="51">
                  <c:v>-36.923296891235665</c:v>
                </c:pt>
                <c:pt idx="52">
                  <c:v>-36.197336587010795</c:v>
                </c:pt>
                <c:pt idx="53">
                  <c:v>-35.46821578544052</c:v>
                </c:pt>
                <c:pt idx="54">
                  <c:v>-34.736123056351275</c:v>
                </c:pt>
                <c:pt idx="55">
                  <c:v>-34.00123953036028</c:v>
                </c:pt>
                <c:pt idx="56">
                  <c:v>-33.263739336264393</c:v>
                </c:pt>
                <c:pt idx="57">
                  <c:v>-32.523790017325098</c:v>
                </c:pt>
                <c:pt idx="58">
                  <c:v>-31.78155292725269</c:v>
                </c:pt>
                <c:pt idx="59">
                  <c:v>-31.037183606732114</c:v>
                </c:pt>
                <c:pt idx="60">
                  <c:v>-30.290832141356347</c:v>
                </c:pt>
                <c:pt idx="61">
                  <c:v>-29.542643501843074</c:v>
                </c:pt>
                <c:pt idx="62">
                  <c:v>-28.79275786741097</c:v>
                </c:pt>
                <c:pt idx="63">
                  <c:v>-28.041310933184079</c:v>
                </c:pt>
                <c:pt idx="64">
                  <c:v>-27.288434202477802</c:v>
                </c:pt>
                <c:pt idx="65">
                  <c:v>-26.534255264800805</c:v>
                </c:pt>
                <c:pt idx="66">
                  <c:v>-25.778898060383739</c:v>
                </c:pt>
                <c:pt idx="67">
                  <c:v>-25.022483132019289</c:v>
                </c:pt>
                <c:pt idx="68">
                  <c:v>-24.26512786497058</c:v>
                </c:pt>
                <c:pt idx="69">
                  <c:v>-23.506946715674744</c:v>
                </c:pt>
                <c:pt idx="70">
                  <c:v>-22.748051429939323</c:v>
                </c:pt>
                <c:pt idx="71">
                  <c:v>-21.988551251298119</c:v>
                </c:pt>
                <c:pt idx="72">
                  <c:v>-21.228553120163355</c:v>
                </c:pt>
                <c:pt idx="73">
                  <c:v>-20.468161864381074</c:v>
                </c:pt>
                <c:pt idx="74">
                  <c:v>-19.707480381767397</c:v>
                </c:pt>
                <c:pt idx="75">
                  <c:v>-18.946609815174938</c:v>
                </c:pt>
                <c:pt idx="76">
                  <c:v>-18.185649720611266</c:v>
                </c:pt>
                <c:pt idx="77">
                  <c:v>-17.424698228904589</c:v>
                </c:pt>
                <c:pt idx="78">
                  <c:v>-16.663852201386263</c:v>
                </c:pt>
                <c:pt idx="79">
                  <c:v>-15.903207380035624</c:v>
                </c:pt>
                <c:pt idx="80">
                  <c:v>-15.142858532509067</c:v>
                </c:pt>
                <c:pt idx="81">
                  <c:v>-14.38289959245283</c:v>
                </c:pt>
                <c:pt idx="82">
                  <c:v>-13.623423795478274</c:v>
                </c:pt>
                <c:pt idx="83">
                  <c:v>-12.864523811157554</c:v>
                </c:pt>
                <c:pt idx="84">
                  <c:v>-12.106291871378801</c:v>
                </c:pt>
                <c:pt idx="85">
                  <c:v>-11.348819895381354</c:v>
                </c:pt>
                <c:pt idx="86">
                  <c:v>-10.592199611774291</c:v>
                </c:pt>
                <c:pt idx="87">
                  <c:v>-9.8365226778248882</c:v>
                </c:pt>
                <c:pt idx="88">
                  <c:v>-9.0818807962871659</c:v>
                </c:pt>
                <c:pt idx="89">
                  <c:v>-8.3283658300265415</c:v>
                </c:pt>
                <c:pt idx="90">
                  <c:v>-7.5760699146809429</c:v>
                </c:pt>
                <c:pt idx="91">
                  <c:v>-6.8250855695852266</c:v>
                </c:pt>
                <c:pt idx="92">
                  <c:v>-6.0755058071720072</c:v>
                </c:pt>
                <c:pt idx="93">
                  <c:v>-5.3274242410489023</c:v>
                </c:pt>
                <c:pt idx="94">
                  <c:v>-4.5809351929388953</c:v>
                </c:pt>
                <c:pt idx="95">
                  <c:v>-3.8361337986585511</c:v>
                </c:pt>
                <c:pt idx="96">
                  <c:v>-3.0931161132957499</c:v>
                </c:pt>
                <c:pt idx="97">
                  <c:v>-2.351979215736236</c:v>
                </c:pt>
                <c:pt idx="98">
                  <c:v>-1.6128213126762461</c:v>
                </c:pt>
                <c:pt idx="99">
                  <c:v>-0.8757418422456027</c:v>
                </c:pt>
                <c:pt idx="100">
                  <c:v>-0.14084157735280201</c:v>
                </c:pt>
                <c:pt idx="101">
                  <c:v>0.59177727114867196</c:v>
                </c:pt>
                <c:pt idx="102">
                  <c:v>1.3220109513879521</c:v>
                </c:pt>
                <c:pt idx="103">
                  <c:v>2.0497540674261927</c:v>
                </c:pt>
                <c:pt idx="104">
                  <c:v>2.7748994761710435</c:v>
                </c:pt>
                <c:pt idx="105">
                  <c:v>3.4973381842137456</c:v>
                </c:pt>
                <c:pt idx="106">
                  <c:v>4.2169592445628439</c:v>
                </c:pt>
                <c:pt idx="107">
                  <c:v>4.9336496532648511</c:v>
                </c:pt>
                <c:pt idx="108">
                  <c:v>5.64729424592025</c:v>
                </c:pt>
                <c:pt idx="109">
                  <c:v>6.3577755941218044</c:v>
                </c:pt>
                <c:pt idx="110">
                  <c:v>7.064973901862615</c:v>
                </c:pt>
                <c:pt idx="111">
                  <c:v>7.768766901982417</c:v>
                </c:pt>
                <c:pt idx="112">
                  <c:v>8.4690297527441203</c:v>
                </c:pt>
                <c:pt idx="113">
                  <c:v>9.1656349346565662</c:v>
                </c:pt>
                <c:pt idx="114">
                  <c:v>9.858452147686279</c:v>
                </c:pt>
                <c:pt idx="115">
                  <c:v>10.547348209028954</c:v>
                </c:pt>
                <c:pt idx="116">
                  <c:v>11.232186951641495</c:v>
                </c:pt>
                <c:pt idx="117">
                  <c:v>11.912829123767835</c:v>
                </c:pt>
                <c:pt idx="118">
                  <c:v>12.589132289726095</c:v>
                </c:pt>
                <c:pt idx="119">
                  <c:v>13.260950732261193</c:v>
                </c:pt>
                <c:pt idx="120">
                  <c:v>13.928135356806465</c:v>
                </c:pt>
                <c:pt idx="121">
                  <c:v>14.590533598038959</c:v>
                </c:pt>
                <c:pt idx="122">
                  <c:v>15.247989329157519</c:v>
                </c:pt>
                <c:pt idx="123">
                  <c:v>15.90034277435862</c:v>
                </c:pt>
                <c:pt idx="124">
                  <c:v>16.547430425034705</c:v>
                </c:pt>
                <c:pt idx="125">
                  <c:v>17.189084960270492</c:v>
                </c:pt>
                <c:pt idx="126">
                  <c:v>17.82513517226694</c:v>
                </c:pt>
                <c:pt idx="127">
                  <c:v>18.455405897378313</c:v>
                </c:pt>
                <c:pt idx="128">
                  <c:v>19.079717953505593</c:v>
                </c:pt>
                <c:pt idx="129">
                  <c:v>19.697888084649875</c:v>
                </c:pt>
                <c:pt idx="130">
                  <c:v>20.30972891348938</c:v>
                </c:pt>
                <c:pt idx="131">
                  <c:v>20.915048902906662</c:v>
                </c:pt>
                <c:pt idx="132">
                  <c:v>21.513652327454764</c:v>
                </c:pt>
                <c:pt idx="133">
                  <c:v>22.105339255812964</c:v>
                </c:pt>
                <c:pt idx="134">
                  <c:v>22.689905545344757</c:v>
                </c:pt>
                <c:pt idx="135">
                  <c:v>23.267142849929328</c:v>
                </c:pt>
                <c:pt idx="136">
                  <c:v>23.836838642295533</c:v>
                </c:pt>
                <c:pt idx="137">
                  <c:v>24.398776252138916</c:v>
                </c:pt>
                <c:pt idx="138">
                  <c:v>24.952734921350824</c:v>
                </c:pt>
                <c:pt idx="139">
                  <c:v>25.498489877728744</c:v>
                </c:pt>
                <c:pt idx="140">
                  <c:v>26.035812428570026</c:v>
                </c:pt>
                <c:pt idx="141">
                  <c:v>26.564470075573482</c:v>
                </c:pt>
                <c:pt idx="142">
                  <c:v>27.084226652484226</c:v>
                </c:pt>
                <c:pt idx="143">
                  <c:v>27.594842486914033</c:v>
                </c:pt>
                <c:pt idx="144">
                  <c:v>28.096074587750593</c:v>
                </c:pt>
                <c:pt idx="145">
                  <c:v>28.587676859532259</c:v>
                </c:pt>
                <c:pt idx="146">
                  <c:v>29.069400345107134</c:v>
                </c:pt>
                <c:pt idx="147">
                  <c:v>29.540993497816352</c:v>
                </c:pt>
                <c:pt idx="148">
                  <c:v>30.002202484336692</c:v>
                </c:pt>
                <c:pt idx="149">
                  <c:v>30.452771519187046</c:v>
                </c:pt>
                <c:pt idx="150">
                  <c:v>30.892443231743741</c:v>
                </c:pt>
                <c:pt idx="151">
                  <c:v>31.320959066420798</c:v>
                </c:pt>
                <c:pt idx="152">
                  <c:v>31.738059716449847</c:v>
                </c:pt>
                <c:pt idx="153">
                  <c:v>32.143485591442612</c:v>
                </c:pt>
                <c:pt idx="154">
                  <c:v>32.536977318633276</c:v>
                </c:pt>
                <c:pt idx="155">
                  <c:v>32.918276277381409</c:v>
                </c:pt>
                <c:pt idx="156">
                  <c:v>33.287125166168614</c:v>
                </c:pt>
                <c:pt idx="157">
                  <c:v>33.643268600945341</c:v>
                </c:pt>
                <c:pt idx="158">
                  <c:v>33.986453743282141</c:v>
                </c:pt>
                <c:pt idx="159">
                  <c:v>34.316430956355234</c:v>
                </c:pt>
                <c:pt idx="160">
                  <c:v>34.632954486354095</c:v>
                </c:pt>
                <c:pt idx="161">
                  <c:v>34.9357831664462</c:v>
                </c:pt>
                <c:pt idx="162">
                  <c:v>35.22468113997602</c:v>
                </c:pt>
                <c:pt idx="163">
                  <c:v>35.499418599121427</c:v>
                </c:pt>
                <c:pt idx="164">
                  <c:v>35.759772534788098</c:v>
                </c:pt>
                <c:pt idx="165">
                  <c:v>36.005527493102079</c:v>
                </c:pt>
                <c:pt idx="166">
                  <c:v>36.236476333470939</c:v>
                </c:pt>
                <c:pt idx="167">
                  <c:v>36.4524209828365</c:v>
                </c:pt>
                <c:pt idx="168">
                  <c:v>36.653173180445698</c:v>
                </c:pt>
                <c:pt idx="169">
                  <c:v>36.838555207232297</c:v>
                </c:pt>
                <c:pt idx="170">
                  <c:v>37.008400593739218</c:v>
                </c:pt>
                <c:pt idx="171">
                  <c:v>37.162554800427365</c:v>
                </c:pt>
                <c:pt idx="172">
                  <c:v>37.300875864220345</c:v>
                </c:pt>
                <c:pt idx="173">
                  <c:v>37.42323500522938</c:v>
                </c:pt>
                <c:pt idx="174">
                  <c:v>37.529517187793694</c:v>
                </c:pt>
                <c:pt idx="175">
                  <c:v>37.619621630258969</c:v>
                </c:pt>
                <c:pt idx="176">
                  <c:v>37.693462258300293</c:v>
                </c:pt>
                <c:pt idx="177">
                  <c:v>37.750968097071734</c:v>
                </c:pt>
                <c:pt idx="178">
                  <c:v>37.792083598026721</c:v>
                </c:pt>
                <c:pt idx="179">
                  <c:v>37.816768896893876</c:v>
                </c:pt>
                <c:pt idx="180">
                  <c:v>37.82499999176823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13F8-461E-92AB-F8EE4836A2EC}"/>
            </c:ext>
          </c:extLst>
        </c:ser>
        <c:ser>
          <c:idx val="4"/>
          <c:order val="4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TraySol!$Q$10:$Q$190</c:f>
              <c:numCache>
                <c:formatCode>0.00</c:formatCode>
                <c:ptCount val="181"/>
                <c:pt idx="0">
                  <c:v>-179.99686218821742</c:v>
                </c:pt>
                <c:pt idx="1">
                  <c:v>-176.86450707773403</c:v>
                </c:pt>
                <c:pt idx="2">
                  <c:v>-173.74285215178844</c:v>
                </c:pt>
                <c:pt idx="3">
                  <c:v>-170.64847096291882</c:v>
                </c:pt>
                <c:pt idx="4">
                  <c:v>-167.59402346969077</c:v>
                </c:pt>
                <c:pt idx="5">
                  <c:v>-164.59107402406201</c:v>
                </c:pt>
                <c:pt idx="6">
                  <c:v>-161.64984348135388</c:v>
                </c:pt>
                <c:pt idx="7">
                  <c:v>-158.77904306622582</c:v>
                </c:pt>
                <c:pt idx="8">
                  <c:v>-155.98579123364038</c:v>
                </c:pt>
                <c:pt idx="9">
                  <c:v>-153.27560732148834</c:v>
                </c:pt>
                <c:pt idx="10">
                  <c:v>-150.65247035927621</c:v>
                </c:pt>
                <c:pt idx="11">
                  <c:v>-148.1189283117387</c:v>
                </c:pt>
                <c:pt idx="12">
                  <c:v>-145.67624216222393</c:v>
                </c:pt>
                <c:pt idx="13">
                  <c:v>-143.32455012607085</c:v>
                </c:pt>
                <c:pt idx="14">
                  <c:v>-141.06303933853658</c:v>
                </c:pt>
                <c:pt idx="15">
                  <c:v>-138.89011500559741</c:v>
                </c:pt>
                <c:pt idx="16">
                  <c:v>-136.80355976533534</c:v>
                </c:pt>
                <c:pt idx="17">
                  <c:v>-134.80067855355327</c:v>
                </c:pt>
                <c:pt idx="18">
                  <c:v>-132.87842641271089</c:v>
                </c:pt>
                <c:pt idx="19">
                  <c:v>-131.03351835659254</c:v>
                </c:pt>
                <c:pt idx="20">
                  <c:v>-129.26252161299379</c:v>
                </c:pt>
                <c:pt idx="21">
                  <c:v>-127.56193136898094</c:v>
                </c:pt>
                <c:pt idx="22">
                  <c:v>-125.92823161483791</c:v>
                </c:pt>
                <c:pt idx="23">
                  <c:v>-124.35794290371732</c:v>
                </c:pt>
                <c:pt idx="24">
                  <c:v>-122.84765888696609</c:v>
                </c:pt>
                <c:pt idx="25">
                  <c:v>-121.39407341061546</c:v>
                </c:pt>
                <c:pt idx="26">
                  <c:v>-119.99399981363393</c:v>
                </c:pt>
                <c:pt idx="27">
                  <c:v>-118.6443838878016</c:v>
                </c:pt>
                <c:pt idx="28">
                  <c:v>-117.34231176639956</c:v>
                </c:pt>
                <c:pt idx="29">
                  <c:v>-116.08501381995345</c:v>
                </c:pt>
                <c:pt idx="30">
                  <c:v>-114.86986546135728</c:v>
                </c:pt>
                <c:pt idx="31">
                  <c:v>-113.69438560475903</c:v>
                </c:pt>
                <c:pt idx="32">
                  <c:v>-112.55623338450086</c:v>
                </c:pt>
                <c:pt idx="33">
                  <c:v>-111.45320362213174</c:v>
                </c:pt>
                <c:pt idx="34">
                  <c:v>-110.38322142986695</c:v>
                </c:pt>
                <c:pt idx="35">
                  <c:v>-109.34433625604082</c:v>
                </c:pt>
                <c:pt idx="36">
                  <c:v>-108.33471561004707</c:v>
                </c:pt>
                <c:pt idx="37">
                  <c:v>-107.35263864890442</c:v>
                </c:pt>
                <c:pt idx="38">
                  <c:v>-106.39648976296724</c:v>
                </c:pt>
                <c:pt idx="39">
                  <c:v>-105.46475226264212</c:v>
                </c:pt>
                <c:pt idx="40">
                  <c:v>-104.55600223970887</c:v>
                </c:pt>
                <c:pt idx="41">
                  <c:v>-103.66890265463144</c:v>
                </c:pt>
                <c:pt idx="42">
                  <c:v>-102.80219768393988</c:v>
                </c:pt>
                <c:pt idx="43">
                  <c:v>-101.95470734841398</c:v>
                </c:pt>
                <c:pt idx="44">
                  <c:v>-101.12532243261462</c:v>
                </c:pt>
                <c:pt idx="45">
                  <c:v>-100.31299969864267</c:v>
                </c:pt>
                <c:pt idx="46">
                  <c:v>-99.516757391326294</c:v>
                </c:pt>
                <c:pt idx="47">
                  <c:v>-98.735671027928873</c:v>
                </c:pt>
                <c:pt idx="48">
                  <c:v>-97.968869462573707</c:v>
                </c:pt>
                <c:pt idx="49">
                  <c:v>-97.215531213637846</c:v>
                </c:pt>
                <c:pt idx="50">
                  <c:v>-96.47488104114764</c:v>
                </c:pt>
                <c:pt idx="51">
                  <c:v>-95.746186760540212</c:v>
                </c:pt>
                <c:pt idx="52">
                  <c:v>-95.028756278905846</c:v>
                </c:pt>
                <c:pt idx="53">
                  <c:v>-94.32193483988209</c:v>
                </c:pt>
                <c:pt idx="54">
                  <c:v>-93.625102463650578</c:v>
                </c:pt>
                <c:pt idx="55">
                  <c:v>-92.937671568927385</c:v>
                </c:pt>
                <c:pt idx="56">
                  <c:v>-92.259084764381299</c:v>
                </c:pt>
                <c:pt idx="57">
                  <c:v>-91.588812797531816</c:v>
                </c:pt>
                <c:pt idx="58">
                  <c:v>-90.926352649829269</c:v>
                </c:pt>
                <c:pt idx="59">
                  <c:v>-90.271225767292492</c:v>
                </c:pt>
                <c:pt idx="60">
                  <c:v>-89.622976416748969</c:v>
                </c:pt>
                <c:pt idx="61">
                  <c:v>-88.981170158382341</c:v>
                </c:pt>
                <c:pt idx="62">
                  <c:v>-88.345392425931863</c:v>
                </c:pt>
                <c:pt idx="63">
                  <c:v>-87.715247206502724</c:v>
                </c:pt>
                <c:pt idx="64">
                  <c:v>-87.090355812529666</c:v>
                </c:pt>
                <c:pt idx="65">
                  <c:v>-86.470355738989568</c:v>
                </c:pt>
                <c:pt idx="66">
                  <c:v>-85.854899599479353</c:v>
                </c:pt>
                <c:pt idx="67">
                  <c:v>-85.243654135261863</c:v>
                </c:pt>
                <c:pt idx="68">
                  <c:v>-84.636299291838085</c:v>
                </c:pt>
                <c:pt idx="69">
                  <c:v>-84.032527358027437</c:v>
                </c:pt>
                <c:pt idx="70">
                  <c:v>-83.432042162932007</c:v>
                </c:pt>
                <c:pt idx="71">
                  <c:v>-82.834558326524387</c:v>
                </c:pt>
                <c:pt idx="72">
                  <c:v>-82.239800559938104</c:v>
                </c:pt>
                <c:pt idx="73">
                  <c:v>-81.647503011850915</c:v>
                </c:pt>
                <c:pt idx="74">
                  <c:v>-81.057408657640792</c:v>
                </c:pt>
                <c:pt idx="75">
                  <c:v>-80.469268728260758</c:v>
                </c:pt>
                <c:pt idx="76">
                  <c:v>-79.882842176024226</c:v>
                </c:pt>
                <c:pt idx="77">
                  <c:v>-79.297895174721162</c:v>
                </c:pt>
                <c:pt idx="78">
                  <c:v>-78.714200651692693</c:v>
                </c:pt>
                <c:pt idx="79">
                  <c:v>-78.131537849686993</c:v>
                </c:pt>
                <c:pt idx="80">
                  <c:v>-77.549691916496897</c:v>
                </c:pt>
                <c:pt idx="81">
                  <c:v>-76.968453520544116</c:v>
                </c:pt>
                <c:pt idx="82">
                  <c:v>-76.387618490728045</c:v>
                </c:pt>
                <c:pt idx="83">
                  <c:v>-75.806987478996916</c:v>
                </c:pt>
                <c:pt idx="84">
                  <c:v>-75.226365644229773</c:v>
                </c:pt>
                <c:pt idx="85">
                  <c:v>-74.645562356138072</c:v>
                </c:pt>
                <c:pt idx="86">
                  <c:v>-74.064390918007234</c:v>
                </c:pt>
                <c:pt idx="87">
                  <c:v>-73.482668307202459</c:v>
                </c:pt>
                <c:pt idx="88">
                  <c:v>-72.900214932459207</c:v>
                </c:pt>
                <c:pt idx="89">
                  <c:v>-72.316854407067865</c:v>
                </c:pt>
                <c:pt idx="90">
                  <c:v>-71.732413337146653</c:v>
                </c:pt>
                <c:pt idx="91">
                  <c:v>-71.146721124273284</c:v>
                </c:pt>
                <c:pt idx="92">
                  <c:v>-70.559609781819873</c:v>
                </c:pt>
                <c:pt idx="93">
                  <c:v>-69.970913764402567</c:v>
                </c:pt>
                <c:pt idx="94">
                  <c:v>-69.38046980992209</c:v>
                </c:pt>
                <c:pt idx="95">
                  <c:v>-68.788116793730438</c:v>
                </c:pt>
                <c:pt idx="96">
                  <c:v>-68.193695594516214</c:v>
                </c:pt>
                <c:pt idx="97">
                  <c:v>-67.597048971553235</c:v>
                </c:pt>
                <c:pt idx="98">
                  <c:v>-66.998021453007624</c:v>
                </c:pt>
                <c:pt idx="99">
                  <c:v>-66.396459235045896</c:v>
                </c:pt>
                <c:pt idx="100">
                  <c:v>-65.792210091530677</c:v>
                </c:pt>
                <c:pt idx="101">
                  <c:v>-65.185123294133774</c:v>
                </c:pt>
                <c:pt idx="102">
                  <c:v>-64.575049542735314</c:v>
                </c:pt>
                <c:pt idx="103">
                  <c:v>-63.961840906016711</c:v>
                </c:pt>
                <c:pt idx="104">
                  <c:v>-63.345350772189569</c:v>
                </c:pt>
                <c:pt idx="105">
                  <c:v>-62.725433809837817</c:v>
                </c:pt>
                <c:pt idx="106">
                  <c:v>-62.101945938881371</c:v>
                </c:pt>
                <c:pt idx="107">
                  <c:v>-61.474744311699702</c:v>
                </c:pt>
                <c:pt idx="108">
                  <c:v>-60.843687304481833</c:v>
                </c:pt>
                <c:pt idx="109">
                  <c:v>-60.208634518895373</c:v>
                </c:pt>
                <c:pt idx="110">
                  <c:v>-59.569446794190583</c:v>
                </c:pt>
                <c:pt idx="111">
                  <c:v>-58.925986229878234</c:v>
                </c:pt>
                <c:pt idx="112">
                  <c:v>-58.278116219139051</c:v>
                </c:pt>
                <c:pt idx="113">
                  <c:v>-57.625701493139601</c:v>
                </c:pt>
                <c:pt idx="114">
                  <c:v>-56.968608176445123</c:v>
                </c:pt>
                <c:pt idx="115">
                  <c:v>-56.306703853730937</c:v>
                </c:pt>
                <c:pt idx="116">
                  <c:v>-55.639857648003279</c:v>
                </c:pt>
                <c:pt idx="117">
                  <c:v>-54.967940310547071</c:v>
                </c:pt>
                <c:pt idx="118">
                  <c:v>-54.290824322819688</c:v>
                </c:pt>
                <c:pt idx="119">
                  <c:v>-53.608384010508821</c:v>
                </c:pt>
                <c:pt idx="120">
                  <c:v>-52.92049566996748</c:v>
                </c:pt>
                <c:pt idx="121">
                  <c:v>-52.227037707229478</c:v>
                </c:pt>
                <c:pt idx="122">
                  <c:v>-51.527890789793538</c:v>
                </c:pt>
                <c:pt idx="123">
                  <c:v>-50.822938011345904</c:v>
                </c:pt>
                <c:pt idx="124">
                  <c:v>-50.112065069565197</c:v>
                </c:pt>
                <c:pt idx="125">
                  <c:v>-49.395160457122799</c:v>
                </c:pt>
                <c:pt idx="126">
                  <c:v>-48.672115665955133</c:v>
                </c:pt>
                <c:pt idx="127">
                  <c:v>-47.942825404839517</c:v>
                </c:pt>
                <c:pt idx="128">
                  <c:v>-47.207187830255577</c:v>
                </c:pt>
                <c:pt idx="129">
                  <c:v>-46.465104790454376</c:v>
                </c:pt>
                <c:pt idx="130">
                  <c:v>-45.716482082593124</c:v>
                </c:pt>
                <c:pt idx="131">
                  <c:v>-44.961229722717434</c:v>
                </c:pt>
                <c:pt idx="132">
                  <c:v>-44.199262228292064</c:v>
                </c:pt>
                <c:pt idx="133">
                  <c:v>-43.430498912889846</c:v>
                </c:pt>
                <c:pt idx="134">
                  <c:v>-42.654864192548267</c:v>
                </c:pt>
                <c:pt idx="135">
                  <c:v>-41.872287903197325</c:v>
                </c:pt>
                <c:pt idx="136">
                  <c:v>-41.08270562844271</c:v>
                </c:pt>
                <c:pt idx="137">
                  <c:v>-40.286059036866874</c:v>
                </c:pt>
                <c:pt idx="138">
                  <c:v>-39.482296227875871</c:v>
                </c:pt>
                <c:pt idx="139">
                  <c:v>-38.671372084980504</c:v>
                </c:pt>
                <c:pt idx="140">
                  <c:v>-37.853248635254126</c:v>
                </c:pt>
                <c:pt idx="141">
                  <c:v>-37.027895413556443</c:v>
                </c:pt>
                <c:pt idx="142">
                  <c:v>-36.195289829956778</c:v>
                </c:pt>
                <c:pt idx="143">
                  <c:v>-35.355417538628167</c:v>
                </c:pt>
                <c:pt idx="144">
                  <c:v>-34.50827280632393</c:v>
                </c:pt>
                <c:pt idx="145">
                  <c:v>-33.653858878383978</c:v>
                </c:pt>
                <c:pt idx="146">
                  <c:v>-32.792188340060179</c:v>
                </c:pt>
                <c:pt idx="147">
                  <c:v>-31.923283470792565</c:v>
                </c:pt>
                <c:pt idx="148">
                  <c:v>-31.047176588920873</c:v>
                </c:pt>
                <c:pt idx="149">
                  <c:v>-30.163910384174883</c:v>
                </c:pt>
                <c:pt idx="150">
                  <c:v>-29.273538235161276</c:v>
                </c:pt>
                <c:pt idx="151">
                  <c:v>-28.37612450895233</c:v>
                </c:pt>
                <c:pt idx="152">
                  <c:v>-27.471744839787981</c:v>
                </c:pt>
                <c:pt idx="153">
                  <c:v>-26.560486383833311</c:v>
                </c:pt>
                <c:pt idx="154">
                  <c:v>-25.642448046884358</c:v>
                </c:pt>
                <c:pt idx="155">
                  <c:v>-24.717740681899052</c:v>
                </c:pt>
                <c:pt idx="156">
                  <c:v>-23.786487253242122</c:v>
                </c:pt>
                <c:pt idx="157">
                  <c:v>-22.848822964579785</c:v>
                </c:pt>
                <c:pt idx="158">
                  <c:v>-21.904895347443631</c:v>
                </c:pt>
                <c:pt idx="159">
                  <c:v>-20.954864307605071</c:v>
                </c:pt>
                <c:pt idx="160">
                  <c:v>-19.998902126566726</c:v>
                </c:pt>
                <c:pt idx="161">
                  <c:v>-19.037193415676953</c:v>
                </c:pt>
                <c:pt idx="162">
                  <c:v>-18.069935020626488</c:v>
                </c:pt>
                <c:pt idx="163">
                  <c:v>-17.097335874369328</c:v>
                </c:pt>
                <c:pt idx="164">
                  <c:v>-16.119616796843101</c:v>
                </c:pt>
                <c:pt idx="165">
                  <c:v>-15.137010240230827</c:v>
                </c:pt>
                <c:pt idx="166">
                  <c:v>-14.149759978911742</c:v>
                </c:pt>
                <c:pt idx="167">
                  <c:v>-13.158120743689055</c:v>
                </c:pt>
                <c:pt idx="168">
                  <c:v>-12.162357800344591</c:v>
                </c:pt>
                <c:pt idx="169">
                  <c:v>-11.162746473064507</c:v>
                </c:pt>
                <c:pt idx="170">
                  <c:v>-10.159571613785886</c:v>
                </c:pt>
                <c:pt idx="171">
                  <c:v>-9.153127019028803</c:v>
                </c:pt>
                <c:pt idx="172">
                  <c:v>-8.1437147963056979</c:v>
                </c:pt>
                <c:pt idx="173">
                  <c:v>-7.1316446827073863</c:v>
                </c:pt>
                <c:pt idx="174">
                  <c:v>-6.1172333187750887</c:v>
                </c:pt>
                <c:pt idx="175">
                  <c:v>-5.1008034812478664</c:v>
                </c:pt>
                <c:pt idx="176">
                  <c:v>-4.0826832787299825</c:v>
                </c:pt>
                <c:pt idx="177">
                  <c:v>-3.063205314733775</c:v>
                </c:pt>
                <c:pt idx="178">
                  <c:v>-2.0427058229372999</c:v>
                </c:pt>
                <c:pt idx="179">
                  <c:v>-1.0215237798052461</c:v>
                </c:pt>
                <c:pt idx="180">
                  <c:v>-1.0215814641510717E-3</c:v>
                </c:pt>
              </c:numCache>
            </c:numRef>
          </c:xVal>
          <c:yVal>
            <c:numRef>
              <c:f>TraySol!$P$10:$P$190</c:f>
              <c:numCache>
                <c:formatCode>0.00</c:formatCode>
                <c:ptCount val="181"/>
                <c:pt idx="0">
                  <c:v>-72.999999979162624</c:v>
                </c:pt>
                <c:pt idx="1">
                  <c:v>-72.97917551605326</c:v>
                </c:pt>
                <c:pt idx="2">
                  <c:v>-72.916856189892371</c:v>
                </c:pt>
                <c:pt idx="3">
                  <c:v>-72.813498817786297</c:v>
                </c:pt>
                <c:pt idx="4">
                  <c:v>-72.669846590265507</c:v>
                </c:pt>
                <c:pt idx="5">
                  <c:v>-72.486903449432617</c:v>
                </c:pt>
                <c:pt idx="6">
                  <c:v>-72.265901081663372</c:v>
                </c:pt>
                <c:pt idx="7">
                  <c:v>-72.008260949196284</c:v>
                </c:pt>
                <c:pt idx="8">
                  <c:v>-71.715553870047017</c:v>
                </c:pt>
                <c:pt idx="9">
                  <c:v>-71.38945949390984</c:v>
                </c:pt>
                <c:pt idx="10">
                  <c:v>-71.031727658781108</c:v>
                </c:pt>
                <c:pt idx="11">
                  <c:v>-70.644143133345494</c:v>
                </c:pt>
                <c:pt idx="12">
                  <c:v>-70.22849473611609</c:v>
                </c:pt>
                <c:pt idx="13">
                  <c:v>-69.786549340272416</c:v>
                </c:pt>
                <c:pt idx="14">
                  <c:v>-69.320030866760533</c:v>
                </c:pt>
                <c:pt idx="15">
                  <c:v>-68.830604058393163</c:v>
                </c:pt>
                <c:pt idx="16">
                  <c:v>-68.319862616757689</c:v>
                </c:pt>
                <c:pt idx="17">
                  <c:v>-67.789321161505086</c:v>
                </c:pt>
                <c:pt idx="18">
                  <c:v>-67.240410421222862</c:v>
                </c:pt>
                <c:pt idx="19">
                  <c:v>-66.674475067810391</c:v>
                </c:pt>
                <c:pt idx="20">
                  <c:v>-66.092773644480303</c:v>
                </c:pt>
                <c:pt idx="21">
                  <c:v>-65.496480096458157</c:v>
                </c:pt>
                <c:pt idx="22">
                  <c:v>-64.886686481846823</c:v>
                </c:pt>
                <c:pt idx="23">
                  <c:v>-64.264406509984013</c:v>
                </c:pt>
                <c:pt idx="24">
                  <c:v>-63.630579620800347</c:v>
                </c:pt>
                <c:pt idx="25">
                  <c:v>-62.986075378252366</c:v>
                </c:pt>
                <c:pt idx="26">
                  <c:v>-62.331698002516987</c:v>
                </c:pt>
                <c:pt idx="27">
                  <c:v>-61.668190909043432</c:v>
                </c:pt>
                <c:pt idx="28">
                  <c:v>-60.996241158164707</c:v>
                </c:pt>
                <c:pt idx="29">
                  <c:v>-60.316483747561989</c:v>
                </c:pt>
                <c:pt idx="30">
                  <c:v>-59.629505702376548</c:v>
                </c:pt>
                <c:pt idx="31">
                  <c:v>-58.935849935142386</c:v>
                </c:pt>
                <c:pt idx="32">
                  <c:v>-58.2360188608763</c:v>
                </c:pt>
                <c:pt idx="33">
                  <c:v>-57.530477762419792</c:v>
                </c:pt>
                <c:pt idx="34">
                  <c:v>-56.819657908188418</c:v>
                </c:pt>
                <c:pt idx="35">
                  <c:v>-56.103959429432564</c:v>
                </c:pt>
                <c:pt idx="36">
                  <c:v>-55.383753967437315</c:v>
                </c:pt>
                <c:pt idx="37">
                  <c:v>-54.659387103181132</c:v>
                </c:pt>
                <c:pt idx="38">
                  <c:v>-53.931180583142009</c:v>
                </c:pt>
                <c:pt idx="39">
                  <c:v>-53.199434355435557</c:v>
                </c:pt>
                <c:pt idx="40">
                  <c:v>-52.46442843047808</c:v>
                </c:pt>
                <c:pt idx="41">
                  <c:v>-51.72642458003844</c:v>
                </c:pt>
                <c:pt idx="42">
                  <c:v>-50.985667887985556</c:v>
                </c:pt>
                <c:pt idx="43">
                  <c:v>-50.242388165336081</c:v>
                </c:pt>
                <c:pt idx="44">
                  <c:v>-49.496801241421821</c:v>
                </c:pt>
                <c:pt idx="45">
                  <c:v>-48.74911014217389</c:v>
                </c:pt>
                <c:pt idx="46">
                  <c:v>-47.999506165689667</c:v>
                </c:pt>
                <c:pt idx="47">
                  <c:v>-47.248169864437358</c:v>
                </c:pt>
                <c:pt idx="48">
                  <c:v>-46.495271942668722</c:v>
                </c:pt>
                <c:pt idx="49">
                  <c:v>-45.740974076869662</c:v>
                </c:pt>
                <c:pt idx="50">
                  <c:v>-44.985429666383766</c:v>
                </c:pt>
                <c:pt idx="51">
                  <c:v>-44.228784520695029</c:v>
                </c:pt>
                <c:pt idx="52">
                  <c:v>-43.471177489260754</c:v>
                </c:pt>
                <c:pt idx="53">
                  <c:v>-42.71274103923588</c:v>
                </c:pt>
                <c:pt idx="54">
                  <c:v>-41.953601785927418</c:v>
                </c:pt>
                <c:pt idx="55">
                  <c:v>-41.193880980361769</c:v>
                </c:pt>
                <c:pt idx="56">
                  <c:v>-40.43369495792885</c:v>
                </c:pt>
                <c:pt idx="57">
                  <c:v>-39.673155551692474</c:v>
                </c:pt>
                <c:pt idx="58">
                  <c:v>-38.912370473611503</c:v>
                </c:pt>
                <c:pt idx="59">
                  <c:v>-38.151443666609623</c:v>
                </c:pt>
                <c:pt idx="60">
                  <c:v>-37.390475630150405</c:v>
                </c:pt>
                <c:pt idx="61">
                  <c:v>-36.629563721722931</c:v>
                </c:pt>
                <c:pt idx="62">
                  <c:v>-35.868802436415365</c:v>
                </c:pt>
                <c:pt idx="63">
                  <c:v>-35.108283666549085</c:v>
                </c:pt>
                <c:pt idx="64">
                  <c:v>-34.348096943160314</c:v>
                </c:pt>
                <c:pt idx="65">
                  <c:v>-33.58832966094927</c:v>
                </c:pt>
                <c:pt idx="66">
                  <c:v>-32.829067288167096</c:v>
                </c:pt>
                <c:pt idx="67">
                  <c:v>-32.070393562774328</c:v>
                </c:pt>
                <c:pt idx="68">
                  <c:v>-31.312390676082131</c:v>
                </c:pt>
                <c:pt idx="69">
                  <c:v>-30.555139444977669</c:v>
                </c:pt>
                <c:pt idx="70">
                  <c:v>-29.798719473734465</c:v>
                </c:pt>
                <c:pt idx="71">
                  <c:v>-29.043209306318403</c:v>
                </c:pt>
                <c:pt idx="72">
                  <c:v>-28.288686570018896</c:v>
                </c:pt>
                <c:pt idx="73">
                  <c:v>-27.535228111160293</c:v>
                </c:pt>
                <c:pt idx="74">
                  <c:v>-26.78291012358217</c:v>
                </c:pt>
                <c:pt idx="75">
                  <c:v>-26.031808270516393</c:v>
                </c:pt>
                <c:pt idx="76">
                  <c:v>-25.281997800433345</c:v>
                </c:pt>
                <c:pt idx="77">
                  <c:v>-24.533553657380722</c:v>
                </c:pt>
                <c:pt idx="78">
                  <c:v>-23.786550586291412</c:v>
                </c:pt>
                <c:pt idx="79">
                  <c:v>-23.041063233696775</c:v>
                </c:pt>
                <c:pt idx="80">
                  <c:v>-22.297166244243058</c:v>
                </c:pt>
                <c:pt idx="81">
                  <c:v>-21.554934353374108</c:v>
                </c:pt>
                <c:pt idx="82">
                  <c:v>-20.814442476512085</c:v>
                </c:pt>
                <c:pt idx="83">
                  <c:v>-20.075765795038791</c:v>
                </c:pt>
                <c:pt idx="84">
                  <c:v>-19.338979839352987</c:v>
                </c:pt>
                <c:pt idx="85">
                  <c:v>-18.604160569254645</c:v>
                </c:pt>
                <c:pt idx="86">
                  <c:v>-17.871384451884524</c:v>
                </c:pt>
                <c:pt idx="87">
                  <c:v>-17.140728537425289</c:v>
                </c:pt>
                <c:pt idx="88">
                  <c:v>-16.412270532751563</c:v>
                </c:pt>
                <c:pt idx="89">
                  <c:v>-15.686088873196809</c:v>
                </c:pt>
                <c:pt idx="90">
                  <c:v>-14.962262792588504</c:v>
                </c:pt>
                <c:pt idx="91">
                  <c:v>-14.240872391685485</c:v>
                </c:pt>
                <c:pt idx="92">
                  <c:v>-13.521998705136923</c:v>
                </c:pt>
                <c:pt idx="93">
                  <c:v>-12.805723767066226</c:v>
                </c:pt>
                <c:pt idx="94">
                  <c:v>-12.092130675370186</c:v>
                </c:pt>
                <c:pt idx="95">
                  <c:v>-11.381303654808576</c:v>
                </c:pt>
                <c:pt idx="96">
                  <c:v>-10.673328118947495</c:v>
                </c:pt>
                <c:pt idx="97">
                  <c:v>-9.9682907310052542</c:v>
                </c:pt>
                <c:pt idx="98">
                  <c:v>-9.2662794636380852</c:v>
                </c:pt>
                <c:pt idx="99">
                  <c:v>-8.5673836576896036</c:v>
                </c:pt>
                <c:pt idx="100">
                  <c:v>-7.8716940799156276</c:v>
                </c:pt>
                <c:pt idx="101">
                  <c:v>-7.179302979683797</c:v>
                </c:pt>
                <c:pt idx="102">
                  <c:v>-6.4903041446345497</c:v>
                </c:pt>
                <c:pt idx="103">
                  <c:v>-5.8047929552779323</c:v>
                </c:pt>
                <c:pt idx="104">
                  <c:v>-5.1228664384874918</c:v>
                </c:pt>
                <c:pt idx="105">
                  <c:v>-4.444623319840403</c:v>
                </c:pt>
                <c:pt idx="106">
                  <c:v>-3.7701640747393554</c:v>
                </c:pt>
                <c:pt idx="107">
                  <c:v>-3.0995909782386946</c:v>
                </c:pt>
                <c:pt idx="108">
                  <c:v>-2.4330081534839962</c:v>
                </c:pt>
                <c:pt idx="109">
                  <c:v>-1.7705216186599841</c:v>
                </c:pt>
                <c:pt idx="110">
                  <c:v>-1.1122393323278743</c:v>
                </c:pt>
                <c:pt idx="111">
                  <c:v>-0.45827123701879202</c:v>
                </c:pt>
                <c:pt idx="112">
                  <c:v>0.19127069906508609</c:v>
                </c:pt>
                <c:pt idx="113">
                  <c:v>0.83627244240523169</c:v>
                </c:pt>
                <c:pt idx="114">
                  <c:v>1.4766178567556807</c:v>
                </c:pt>
                <c:pt idx="115">
                  <c:v>2.1121886681613375</c:v>
                </c:pt>
                <c:pt idx="116">
                  <c:v>2.7428644326159599</c:v>
                </c:pt>
                <c:pt idx="117">
                  <c:v>3.3685225065867854</c:v>
                </c:pt>
                <c:pt idx="118">
                  <c:v>3.989038020649275</c:v>
                </c:pt>
                <c:pt idx="119">
                  <c:v>4.6042838564919464</c:v>
                </c:pt>
                <c:pt idx="120">
                  <c:v>5.2141306275678545</c:v>
                </c:pt>
                <c:pt idx="121">
                  <c:v>5.8184466636858474</c:v>
                </c:pt>
                <c:pt idx="122">
                  <c:v>6.4170979998515492</c:v>
                </c:pt>
                <c:pt idx="123">
                  <c:v>7.0099483696835563</c:v>
                </c:pt>
                <c:pt idx="124">
                  <c:v>7.5968592037467317</c:v>
                </c:pt>
                <c:pt idx="125">
                  <c:v>8.1776896331593036</c:v>
                </c:pt>
                <c:pt idx="126">
                  <c:v>8.7522964988450838</c:v>
                </c:pt>
                <c:pt idx="127">
                  <c:v>9.3205343668156218</c:v>
                </c:pt>
                <c:pt idx="128">
                  <c:v>9.8822555498793463</c:v>
                </c:pt>
                <c:pt idx="129">
                  <c:v>10.437310136186113</c:v>
                </c:pt>
                <c:pt idx="130">
                  <c:v>10.985546025023979</c:v>
                </c:pt>
                <c:pt idx="131">
                  <c:v>11.526808970293615</c:v>
                </c:pt>
                <c:pt idx="132">
                  <c:v>12.060942632089777</c:v>
                </c:pt>
                <c:pt idx="133">
                  <c:v>12.587788636822182</c:v>
                </c:pt>
                <c:pt idx="134">
                  <c:v>13.107186646308477</c:v>
                </c:pt>
                <c:pt idx="135">
                  <c:v>13.618974436266711</c:v>
                </c:pt>
                <c:pt idx="136">
                  <c:v>14.122987984629759</c:v>
                </c:pt>
                <c:pt idx="137">
                  <c:v>14.619061570090977</c:v>
                </c:pt>
                <c:pt idx="138">
                  <c:v>15.107027881276025</c:v>
                </c:pt>
                <c:pt idx="139">
                  <c:v>15.586718136915522</c:v>
                </c:pt>
                <c:pt idx="140">
                  <c:v>16.057962217367219</c:v>
                </c:pt>
                <c:pt idx="141">
                  <c:v>16.520588807806803</c:v>
                </c:pt>
                <c:pt idx="142">
                  <c:v>16.974425553368818</c:v>
                </c:pt>
                <c:pt idx="143">
                  <c:v>17.419299226477975</c:v>
                </c:pt>
                <c:pt idx="144">
                  <c:v>17.855035906561582</c:v>
                </c:pt>
                <c:pt idx="145">
                  <c:v>18.281461172279094</c:v>
                </c:pt>
                <c:pt idx="146">
                  <c:v>18.69840030634299</c:v>
                </c:pt>
                <c:pt idx="147">
                  <c:v>19.105678512936919</c:v>
                </c:pt>
                <c:pt idx="148">
                  <c:v>19.503121147661915</c:v>
                </c:pt>
                <c:pt idx="149">
                  <c:v>19.890553959860227</c:v>
                </c:pt>
                <c:pt idx="150">
                  <c:v>20.267803347078484</c:v>
                </c:pt>
                <c:pt idx="151">
                  <c:v>20.634696621338165</c:v>
                </c:pt>
                <c:pt idx="152">
                  <c:v>20.991062286782707</c:v>
                </c:pt>
                <c:pt idx="153">
                  <c:v>21.3367303281658</c:v>
                </c:pt>
                <c:pt idx="154">
                  <c:v>21.671532509538594</c:v>
                </c:pt>
                <c:pt idx="155">
                  <c:v>21.995302682381151</c:v>
                </c:pt>
                <c:pt idx="156">
                  <c:v>22.307877102310755</c:v>
                </c:pt>
                <c:pt idx="157">
                  <c:v>22.609094753385008</c:v>
                </c:pt>
                <c:pt idx="158">
                  <c:v>22.898797678903492</c:v>
                </c:pt>
                <c:pt idx="159">
                  <c:v>23.176831317499548</c:v>
                </c:pt>
                <c:pt idx="160">
                  <c:v>23.44304484320368</c:v>
                </c:pt>
                <c:pt idx="161">
                  <c:v>23.697291508057063</c:v>
                </c:pt>
                <c:pt idx="162">
                  <c:v>23.939428985754262</c:v>
                </c:pt>
                <c:pt idx="163">
                  <c:v>24.169319714705679</c:v>
                </c:pt>
                <c:pt idx="164">
                  <c:v>24.386831238830112</c:v>
                </c:pt>
                <c:pt idx="165">
                  <c:v>24.591836544320088</c:v>
                </c:pt>
                <c:pt idx="166">
                  <c:v>24.784214390567854</c:v>
                </c:pt>
                <c:pt idx="167">
                  <c:v>24.963849633399988</c:v>
                </c:pt>
                <c:pt idx="168">
                  <c:v>25.130633538745585</c:v>
                </c:pt>
                <c:pt idx="169">
                  <c:v>25.284464084856637</c:v>
                </c:pt>
                <c:pt idx="170">
                  <c:v>25.425246251211618</c:v>
                </c:pt>
                <c:pt idx="171">
                  <c:v>25.552892292265781</c:v>
                </c:pt>
                <c:pt idx="172">
                  <c:v>25.667321994262224</c:v>
                </c:pt>
                <c:pt idx="173">
                  <c:v>25.768462913390351</c:v>
                </c:pt>
                <c:pt idx="174">
                  <c:v>25.856250593668761</c:v>
                </c:pt>
                <c:pt idx="175">
                  <c:v>25.930628763040346</c:v>
                </c:pt>
                <c:pt idx="176">
                  <c:v>25.991549506296309</c:v>
                </c:pt>
                <c:pt idx="177">
                  <c:v>26.038973413591947</c:v>
                </c:pt>
                <c:pt idx="178">
                  <c:v>26.07286970347846</c:v>
                </c:pt>
                <c:pt idx="179">
                  <c:v>26.093216319550955</c:v>
                </c:pt>
                <c:pt idx="180">
                  <c:v>26.099999993215945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13F8-461E-92AB-F8EE4836A2EC}"/>
            </c:ext>
          </c:extLst>
        </c:ser>
        <c:ser>
          <c:idx val="5"/>
          <c:order val="5"/>
          <c:tx>
            <c:strRef>
              <c:f>TraySol!$AA$9</c:f>
              <c:strCache>
                <c:ptCount val="1"/>
                <c:pt idx="0">
                  <c:v>w = -8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TraySol!$V$70:$V$74</c:f>
              <c:numCache>
                <c:formatCode>0.00</c:formatCode>
                <c:ptCount val="5"/>
                <c:pt idx="0">
                  <c:v>-127.07950433003251</c:v>
                </c:pt>
                <c:pt idx="1">
                  <c:v>-119.1153872926478</c:v>
                </c:pt>
                <c:pt idx="2">
                  <c:v>-110.5347311092675</c:v>
                </c:pt>
                <c:pt idx="3">
                  <c:v>-100.87995353609496</c:v>
                </c:pt>
                <c:pt idx="4">
                  <c:v>-89.622976416748969</c:v>
                </c:pt>
              </c:numCache>
            </c:numRef>
          </c:xVal>
          <c:yVal>
            <c:numRef>
              <c:f>TraySol!$AA$70:$AA$74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13F8-461E-92AB-F8EE4836A2EC}"/>
            </c:ext>
          </c:extLst>
        </c:ser>
        <c:ser>
          <c:idx val="6"/>
          <c:order val="6"/>
          <c:tx>
            <c:strRef>
              <c:f>TraySol!$AB$9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TraySol!$V$85:$V$89</c:f>
              <c:numCache>
                <c:formatCode>0.00</c:formatCode>
                <c:ptCount val="5"/>
                <c:pt idx="0">
                  <c:v>-117.27456619016218</c:v>
                </c:pt>
                <c:pt idx="1">
                  <c:v>-108.64175667586379</c:v>
                </c:pt>
                <c:pt idx="2">
                  <c:v>-99.861811873146223</c:v>
                </c:pt>
                <c:pt idx="3">
                  <c:v>-90.59205652817846</c:v>
                </c:pt>
                <c:pt idx="4">
                  <c:v>-80.469268728260758</c:v>
                </c:pt>
              </c:numCache>
            </c:numRef>
          </c:xVal>
          <c:yVal>
            <c:numRef>
              <c:f>TraySol!$AB$85:$AB$89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13F8-461E-92AB-F8EE4836A2EC}"/>
            </c:ext>
          </c:extLst>
        </c:ser>
        <c:ser>
          <c:idx val="7"/>
          <c:order val="7"/>
          <c:tx>
            <c:strRef>
              <c:f>TraySol!$AC$9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TraySol!$V$100:$V$104</c:f>
              <c:numCache>
                <c:formatCode>0.00</c:formatCode>
                <c:ptCount val="5"/>
                <c:pt idx="0">
                  <c:v>-108.26758666285335</c:v>
                </c:pt>
                <c:pt idx="1">
                  <c:v>-98.974940093683216</c:v>
                </c:pt>
                <c:pt idx="2">
                  <c:v>-90</c:v>
                </c:pt>
                <c:pt idx="3">
                  <c:v>-81.02505990631677</c:v>
                </c:pt>
                <c:pt idx="4">
                  <c:v>-71.732413337146653</c:v>
                </c:pt>
              </c:numCache>
            </c:numRef>
          </c:xVal>
          <c:yVal>
            <c:numRef>
              <c:f>TraySol!$AC$100:$AC$104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13F8-461E-92AB-F8EE4836A2EC}"/>
            </c:ext>
          </c:extLst>
        </c:ser>
        <c:ser>
          <c:idx val="8"/>
          <c:order val="8"/>
          <c:tx>
            <c:strRef>
              <c:f>TraySol!$AD$9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TraySol!$V$115:$V$119</c:f>
              <c:numCache>
                <c:formatCode>0.00</c:formatCode>
                <c:ptCount val="5"/>
                <c:pt idx="0">
                  <c:v>-99.530731271739242</c:v>
                </c:pt>
                <c:pt idx="1">
                  <c:v>-89.407943471821554</c:v>
                </c:pt>
                <c:pt idx="2">
                  <c:v>-80.138188126853791</c:v>
                </c:pt>
                <c:pt idx="3">
                  <c:v>-71.358243324136211</c:v>
                </c:pt>
                <c:pt idx="4">
                  <c:v>-62.725433809837817</c:v>
                </c:pt>
              </c:numCache>
            </c:numRef>
          </c:xVal>
          <c:yVal>
            <c:numRef>
              <c:f>TraySol!$AD$115:$AD$119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13F8-461E-92AB-F8EE4836A2EC}"/>
            </c:ext>
          </c:extLst>
        </c:ser>
        <c:ser>
          <c:idx val="9"/>
          <c:order val="9"/>
          <c:tx>
            <c:strRef>
              <c:f>TraySol!$AE$9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TraySol!$V$130:$V$134</c:f>
              <c:numCache>
                <c:formatCode>0.00</c:formatCode>
                <c:ptCount val="5"/>
                <c:pt idx="0">
                  <c:v>-90.377023583250988</c:v>
                </c:pt>
                <c:pt idx="1">
                  <c:v>-79.120046463905013</c:v>
                </c:pt>
                <c:pt idx="2">
                  <c:v>-69.465268890732489</c:v>
                </c:pt>
                <c:pt idx="3">
                  <c:v>-60.884612707352176</c:v>
                </c:pt>
                <c:pt idx="4">
                  <c:v>-52.92049566996748</c:v>
                </c:pt>
              </c:numCache>
            </c:numRef>
          </c:xVal>
          <c:yVal>
            <c:numRef>
              <c:f>TraySol!$AE$130:$AE$134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13F8-461E-92AB-F8EE4836A2EC}"/>
            </c:ext>
          </c:extLst>
        </c:ser>
        <c:ser>
          <c:idx val="10"/>
          <c:order val="10"/>
          <c:tx>
            <c:strRef>
              <c:f>TraySol!$AF$9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TraySol!$V$145:$V$149</c:f>
              <c:numCache>
                <c:formatCode>0.00</c:formatCode>
                <c:ptCount val="5"/>
                <c:pt idx="0">
                  <c:v>-79.687000301357344</c:v>
                </c:pt>
                <c:pt idx="1">
                  <c:v>-66.953700716581693</c:v>
                </c:pt>
                <c:pt idx="2">
                  <c:v>-57.025129046143419</c:v>
                </c:pt>
                <c:pt idx="3">
                  <c:v>-48.907027646930629</c:v>
                </c:pt>
                <c:pt idx="4">
                  <c:v>-41.872287903197325</c:v>
                </c:pt>
              </c:numCache>
            </c:numRef>
          </c:xVal>
          <c:yVal>
            <c:numRef>
              <c:f>TraySol!$AF$145:$AF$149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13F8-461E-92AB-F8EE4836A2EC}"/>
            </c:ext>
          </c:extLst>
        </c:ser>
        <c:ser>
          <c:idx val="11"/>
          <c:order val="11"/>
          <c:tx>
            <c:strRef>
              <c:f>TraySol!$AG$9</c:f>
              <c:strCache>
                <c:ptCount val="1"/>
                <c:pt idx="0">
                  <c:v>w = -2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TraySol!$V$160:$V$164</c:f>
              <c:numCache>
                <c:formatCode>0.00</c:formatCode>
                <c:ptCount val="5"/>
                <c:pt idx="0">
                  <c:v>-65.13013453864275</c:v>
                </c:pt>
                <c:pt idx="1">
                  <c:v>-51.066815780102715</c:v>
                </c:pt>
                <c:pt idx="2">
                  <c:v>-41.665746855752879</c:v>
                </c:pt>
                <c:pt idx="3">
                  <c:v>-34.785298996187692</c:v>
                </c:pt>
                <c:pt idx="4">
                  <c:v>-29.273538235161276</c:v>
                </c:pt>
              </c:numCache>
            </c:numRef>
          </c:xVal>
          <c:yVal>
            <c:numRef>
              <c:f>TraySol!$AG$160:$AG$164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13F8-461E-92AB-F8EE4836A2EC}"/>
            </c:ext>
          </c:extLst>
        </c:ser>
        <c:ser>
          <c:idx val="12"/>
          <c:order val="12"/>
          <c:tx>
            <c:strRef>
              <c:f>TraySol!$AH$9</c:f>
              <c:strCache>
                <c:ptCount val="1"/>
                <c:pt idx="0">
                  <c:v>w = -1</c:v>
                </c:pt>
              </c:strCache>
            </c:strRef>
          </c:tx>
          <c:spPr>
            <a:ln w="1905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TraySol!$V$175:$V$179</c:f>
              <c:numCache>
                <c:formatCode>0.00</c:formatCode>
                <c:ptCount val="5"/>
                <c:pt idx="0">
                  <c:v>-41.109884994402513</c:v>
                </c:pt>
                <c:pt idx="1">
                  <c:v>-28.90561494195439</c:v>
                </c:pt>
                <c:pt idx="2">
                  <c:v>-22.440724015068746</c:v>
                </c:pt>
                <c:pt idx="3">
                  <c:v>-18.256078601092888</c:v>
                </c:pt>
                <c:pt idx="4">
                  <c:v>-15.137010240230827</c:v>
                </c:pt>
              </c:numCache>
            </c:numRef>
          </c:xVal>
          <c:yVal>
            <c:numRef>
              <c:f>TraySol!$AH$175:$AH$179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13F8-461E-92AB-F8EE4836A2EC}"/>
            </c:ext>
          </c:extLst>
        </c:ser>
        <c:ser>
          <c:idx val="13"/>
          <c:order val="13"/>
          <c:tx>
            <c:strRef>
              <c:f>TraySol!$AI$9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TraySol!$V$191:$V$195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TraySol!$AI$191:$AI$195</c:f>
              <c:numCache>
                <c:formatCode>0.00</c:formatCode>
                <c:ptCount val="5"/>
                <c:pt idx="0">
                  <c:v>72.999999979162595</c:v>
                </c:pt>
                <c:pt idx="1">
                  <c:v>61.274999986470881</c:v>
                </c:pt>
                <c:pt idx="2">
                  <c:v>49.549999989764338</c:v>
                </c:pt>
                <c:pt idx="3">
                  <c:v>37.82499999176823</c:v>
                </c:pt>
                <c:pt idx="4">
                  <c:v>26.099999993215945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13F8-461E-92AB-F8EE4836A2EC}"/>
            </c:ext>
          </c:extLst>
        </c:ser>
        <c:ser>
          <c:idx val="14"/>
          <c:order val="14"/>
          <c:tx>
            <c:strRef>
              <c:f>TraySol!$AJ$9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TraySol!$V$206:$V$210</c:f>
              <c:numCache>
                <c:formatCode>0.00</c:formatCode>
                <c:ptCount val="5"/>
                <c:pt idx="0">
                  <c:v>41.109884994402513</c:v>
                </c:pt>
                <c:pt idx="1">
                  <c:v>28.90561494195439</c:v>
                </c:pt>
                <c:pt idx="2">
                  <c:v>22.440724015068746</c:v>
                </c:pt>
                <c:pt idx="3">
                  <c:v>18.256078601092888</c:v>
                </c:pt>
                <c:pt idx="4">
                  <c:v>15.137010240230827</c:v>
                </c:pt>
              </c:numCache>
            </c:numRef>
          </c:xVal>
          <c:yVal>
            <c:numRef>
              <c:f>TraySol!$AJ$206:$AJ$210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13F8-461E-92AB-F8EE4836A2EC}"/>
            </c:ext>
          </c:extLst>
        </c:ser>
        <c:ser>
          <c:idx val="15"/>
          <c:order val="15"/>
          <c:tx>
            <c:strRef>
              <c:f>TraySol!$AK$9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TraySol!$V$221:$V$225</c:f>
              <c:numCache>
                <c:formatCode>0.00</c:formatCode>
                <c:ptCount val="5"/>
                <c:pt idx="0">
                  <c:v>65.13013453864275</c:v>
                </c:pt>
                <c:pt idx="1">
                  <c:v>51.066815780102715</c:v>
                </c:pt>
                <c:pt idx="2">
                  <c:v>41.665746855752879</c:v>
                </c:pt>
                <c:pt idx="3">
                  <c:v>34.785298996187692</c:v>
                </c:pt>
                <c:pt idx="4">
                  <c:v>29.273538235161276</c:v>
                </c:pt>
              </c:numCache>
            </c:numRef>
          </c:xVal>
          <c:yVal>
            <c:numRef>
              <c:f>TraySol!$AK$221:$AK$225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13F8-461E-92AB-F8EE4836A2EC}"/>
            </c:ext>
          </c:extLst>
        </c:ser>
        <c:ser>
          <c:idx val="16"/>
          <c:order val="16"/>
          <c:tx>
            <c:strRef>
              <c:f>TraySol!$AL$9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TraySol!$V$236:$V$240</c:f>
              <c:numCache>
                <c:formatCode>0.00</c:formatCode>
                <c:ptCount val="5"/>
                <c:pt idx="0">
                  <c:v>79.687000301357344</c:v>
                </c:pt>
                <c:pt idx="1">
                  <c:v>66.953700716581693</c:v>
                </c:pt>
                <c:pt idx="2">
                  <c:v>57.025129046143419</c:v>
                </c:pt>
                <c:pt idx="3">
                  <c:v>48.907027646930629</c:v>
                </c:pt>
                <c:pt idx="4">
                  <c:v>41.872287903197325</c:v>
                </c:pt>
              </c:numCache>
            </c:numRef>
          </c:xVal>
          <c:yVal>
            <c:numRef>
              <c:f>TraySol!$AL$236:$AL$240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13F8-461E-92AB-F8EE4836A2EC}"/>
            </c:ext>
          </c:extLst>
        </c:ser>
        <c:ser>
          <c:idx val="17"/>
          <c:order val="17"/>
          <c:tx>
            <c:strRef>
              <c:f>TraySol!$AM$9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TraySol!$V$251:$V$255</c:f>
              <c:numCache>
                <c:formatCode>0.00</c:formatCode>
                <c:ptCount val="5"/>
                <c:pt idx="0">
                  <c:v>90.377023583250988</c:v>
                </c:pt>
                <c:pt idx="1">
                  <c:v>79.120046463905013</c:v>
                </c:pt>
                <c:pt idx="2">
                  <c:v>69.465268890732489</c:v>
                </c:pt>
                <c:pt idx="3">
                  <c:v>60.884612707352176</c:v>
                </c:pt>
                <c:pt idx="4">
                  <c:v>52.92049566996748</c:v>
                </c:pt>
              </c:numCache>
            </c:numRef>
          </c:xVal>
          <c:yVal>
            <c:numRef>
              <c:f>TraySol!$AM$251:$AM$255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13F8-461E-92AB-F8EE4836A2EC}"/>
            </c:ext>
          </c:extLst>
        </c:ser>
        <c:ser>
          <c:idx val="18"/>
          <c:order val="18"/>
          <c:tx>
            <c:strRef>
              <c:f>TraySol!$AN$9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TraySol!$V$266:$V$270</c:f>
              <c:numCache>
                <c:formatCode>0.00</c:formatCode>
                <c:ptCount val="5"/>
                <c:pt idx="0">
                  <c:v>99.530731271739242</c:v>
                </c:pt>
                <c:pt idx="1">
                  <c:v>89.407943471821554</c:v>
                </c:pt>
                <c:pt idx="2">
                  <c:v>80.138188126853791</c:v>
                </c:pt>
                <c:pt idx="3">
                  <c:v>71.358243324136211</c:v>
                </c:pt>
                <c:pt idx="4">
                  <c:v>62.725433809837817</c:v>
                </c:pt>
              </c:numCache>
            </c:numRef>
          </c:xVal>
          <c:yVal>
            <c:numRef>
              <c:f>TraySol!$AN$266:$AN$270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13F8-461E-92AB-F8EE4836A2EC}"/>
            </c:ext>
          </c:extLst>
        </c:ser>
        <c:ser>
          <c:idx val="19"/>
          <c:order val="19"/>
          <c:tx>
            <c:strRef>
              <c:f>TraySol!$AO$9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TraySol!$V$281:$V$285</c:f>
              <c:numCache>
                <c:formatCode>0.00</c:formatCode>
                <c:ptCount val="5"/>
                <c:pt idx="0">
                  <c:v>108.26758666285335</c:v>
                </c:pt>
                <c:pt idx="1">
                  <c:v>98.974940093683216</c:v>
                </c:pt>
                <c:pt idx="2">
                  <c:v>90</c:v>
                </c:pt>
                <c:pt idx="3">
                  <c:v>81.02505990631677</c:v>
                </c:pt>
                <c:pt idx="4">
                  <c:v>71.732413337146653</c:v>
                </c:pt>
              </c:numCache>
            </c:numRef>
          </c:xVal>
          <c:yVal>
            <c:numRef>
              <c:f>TraySol!$AO$281:$AO$285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13F8-461E-92AB-F8EE4836A2EC}"/>
            </c:ext>
          </c:extLst>
        </c:ser>
        <c:ser>
          <c:idx val="20"/>
          <c:order val="20"/>
          <c:tx>
            <c:strRef>
              <c:f>TraySol!$AP$9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TraySol!$V$296:$V$300</c:f>
              <c:numCache>
                <c:formatCode>0.00</c:formatCode>
                <c:ptCount val="5"/>
                <c:pt idx="0">
                  <c:v>117.27456619016218</c:v>
                </c:pt>
                <c:pt idx="1">
                  <c:v>108.64175667586379</c:v>
                </c:pt>
                <c:pt idx="2">
                  <c:v>99.861811873146223</c:v>
                </c:pt>
                <c:pt idx="3">
                  <c:v>90.59205652817846</c:v>
                </c:pt>
                <c:pt idx="4">
                  <c:v>80.469268728260758</c:v>
                </c:pt>
              </c:numCache>
            </c:numRef>
          </c:xVal>
          <c:yVal>
            <c:numRef>
              <c:f>TraySol!$AP$296:$AP$300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13F8-461E-92AB-F8EE4836A2EC}"/>
            </c:ext>
          </c:extLst>
        </c:ser>
        <c:ser>
          <c:idx val="21"/>
          <c:order val="21"/>
          <c:tx>
            <c:strRef>
              <c:f>TraySol!$AQ$9</c:f>
              <c:strCache>
                <c:ptCount val="1"/>
                <c:pt idx="0">
                  <c:v>w = 8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TraySol!$V$311:$V$315</c:f>
              <c:numCache>
                <c:formatCode>0.00</c:formatCode>
                <c:ptCount val="5"/>
                <c:pt idx="0">
                  <c:v>127.07950433003251</c:v>
                </c:pt>
                <c:pt idx="1">
                  <c:v>119.1153872926478</c:v>
                </c:pt>
                <c:pt idx="2">
                  <c:v>110.5347311092675</c:v>
                </c:pt>
                <c:pt idx="3">
                  <c:v>100.87995353609496</c:v>
                </c:pt>
                <c:pt idx="4">
                  <c:v>89.622976416748969</c:v>
                </c:pt>
              </c:numCache>
            </c:numRef>
          </c:xVal>
          <c:yVal>
            <c:numRef>
              <c:f>TraySol!$AQ$311:$AQ$315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13F8-461E-92AB-F8EE4836A2EC}"/>
            </c:ext>
          </c:extLst>
        </c:ser>
        <c:ser>
          <c:idx val="28"/>
          <c:order val="28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TraySol!$T$191:$T$311</c:f>
              <c:numCache>
                <c:formatCode>0.00</c:formatCode>
                <c:ptCount val="121"/>
                <c:pt idx="0">
                  <c:v>1.151289623710297E-3</c:v>
                </c:pt>
                <c:pt idx="1">
                  <c:v>1.1512068071264505</c:v>
                </c:pt>
                <c:pt idx="2">
                  <c:v>2.301919503453425</c:v>
                </c:pt>
                <c:pt idx="3">
                  <c:v>3.4516456620721296</c:v>
                </c:pt>
                <c:pt idx="4">
                  <c:v>4.5998962102581649</c:v>
                </c:pt>
                <c:pt idx="5">
                  <c:v>5.7461870727650073</c:v>
                </c:pt>
                <c:pt idx="6">
                  <c:v>6.8900407751315154</c:v>
                </c:pt>
                <c:pt idx="7">
                  <c:v>8.0309879946157121</c:v>
                </c:pt>
                <c:pt idx="8">
                  <c:v>9.1685690471407497</c:v>
                </c:pt>
                <c:pt idx="9">
                  <c:v>10.30233529957262</c:v>
                </c:pt>
                <c:pt idx="10">
                  <c:v>11.431850497722815</c:v>
                </c:pt>
                <c:pt idx="11">
                  <c:v>12.556692001653323</c:v>
                </c:pt>
                <c:pt idx="12">
                  <c:v>13.676451921132312</c:v>
                </c:pt>
                <c:pt idx="13">
                  <c:v>14.79073814541804</c:v>
                </c:pt>
                <c:pt idx="14">
                  <c:v>15.899175262913031</c:v>
                </c:pt>
                <c:pt idx="15">
                  <c:v>17.001405367602221</c:v>
                </c:pt>
                <c:pt idx="16">
                  <c:v>18.097088750528407</c:v>
                </c:pt>
                <c:pt idx="17">
                  <c:v>19.185904475875457</c:v>
                </c:pt>
                <c:pt idx="18">
                  <c:v>20.267550842458853</c:v>
                </c:pt>
                <c:pt idx="19">
                  <c:v>21.341745732593445</c:v>
                </c:pt>
                <c:pt idx="20">
                  <c:v>22.408226851355522</c:v>
                </c:pt>
                <c:pt idx="21">
                  <c:v>23.466751860221198</c:v>
                </c:pt>
                <c:pt idx="22">
                  <c:v>24.51709840988493</c:v>
                </c:pt>
                <c:pt idx="23">
                  <c:v>25.559064077779997</c:v>
                </c:pt>
                <c:pt idx="24">
                  <c:v>26.592466216404016</c:v>
                </c:pt>
                <c:pt idx="25">
                  <c:v>27.61714171901388</c:v>
                </c:pt>
                <c:pt idx="26">
                  <c:v>28.632946709594595</c:v>
                </c:pt>
                <c:pt idx="27">
                  <c:v>29.639756164229698</c:v>
                </c:pt>
                <c:pt idx="28">
                  <c:v>30.637463471114327</c:v>
                </c:pt>
                <c:pt idx="29">
                  <c:v>31.62597993646866</c:v>
                </c:pt>
                <c:pt idx="30">
                  <c:v>32.605234243532813</c:v>
                </c:pt>
                <c:pt idx="31">
                  <c:v>33.575171871668715</c:v>
                </c:pt>
                <c:pt idx="32">
                  <c:v>34.535754482369249</c:v>
                </c:pt>
                <c:pt idx="33">
                  <c:v>35.486959278693035</c:v>
                </c:pt>
                <c:pt idx="34">
                  <c:v>36.428778344310466</c:v>
                </c:pt>
                <c:pt idx="35">
                  <c:v>37.361217967978625</c:v>
                </c:pt>
                <c:pt idx="36">
                  <c:v>38.284297958867086</c:v>
                </c:pt>
                <c:pt idx="37">
                  <c:v>39.198050957738701</c:v>
                </c:pt>
                <c:pt idx="38">
                  <c:v>40.102521748565636</c:v>
                </c:pt>
                <c:pt idx="39">
                  <c:v>40.997766574729141</c:v>
                </c:pt>
                <c:pt idx="40">
                  <c:v>41.883852463524327</c:v>
                </c:pt>
                <c:pt idx="41">
                  <c:v>42.760856562273759</c:v>
                </c:pt>
                <c:pt idx="42">
                  <c:v>43.628865488945046</c:v>
                </c:pt>
                <c:pt idx="43">
                  <c:v>44.487974699780693</c:v>
                </c:pt>
                <c:pt idx="44">
                  <c:v>45.338287876076244</c:v>
                </c:pt>
                <c:pt idx="45">
                  <c:v>46.179916331896571</c:v>
                </c:pt>
                <c:pt idx="46">
                  <c:v>47.012978444194211</c:v>
                </c:pt>
                <c:pt idx="47">
                  <c:v>47.83759910649367</c:v>
                </c:pt>
                <c:pt idx="48">
                  <c:v>48.653909207031631</c:v>
                </c:pt>
                <c:pt idx="49">
                  <c:v>49.462045131990706</c:v>
                </c:pt>
                <c:pt idx="50">
                  <c:v>50.26214829424076</c:v>
                </c:pt>
                <c:pt idx="51">
                  <c:v>51.054364687799179</c:v>
                </c:pt>
                <c:pt idx="52">
                  <c:v>51.838844468043952</c:v>
                </c:pt>
                <c:pt idx="53">
                  <c:v>52.615741557556646</c:v>
                </c:pt>
                <c:pt idx="54">
                  <c:v>53.385213277337876</c:v>
                </c:pt>
                <c:pt idx="55">
                  <c:v>54.147420003021487</c:v>
                </c:pt>
                <c:pt idx="56">
                  <c:v>54.902524845617521</c:v>
                </c:pt>
                <c:pt idx="57">
                  <c:v>55.650693356232225</c:v>
                </c:pt>
                <c:pt idx="58">
                  <c:v>56.392093254149501</c:v>
                </c:pt>
                <c:pt idx="59">
                  <c:v>57.126894177606651</c:v>
                </c:pt>
                <c:pt idx="60">
                  <c:v>57.855267456559552</c:v>
                </c:pt>
                <c:pt idx="61">
                  <c:v>58.577385906705132</c:v>
                </c:pt>
                <c:pt idx="62">
                  <c:v>59.293423644013316</c:v>
                </c:pt>
                <c:pt idx="63">
                  <c:v>60.003555919012399</c:v>
                </c:pt>
                <c:pt idx="64">
                  <c:v>60.707958970073228</c:v>
                </c:pt>
                <c:pt idx="65">
                  <c:v>61.406809894944224</c:v>
                </c:pt>
                <c:pt idx="66">
                  <c:v>62.100286539804102</c:v>
                </c:pt>
                <c:pt idx="67">
                  <c:v>62.788567405116886</c:v>
                </c:pt>
                <c:pt idx="68">
                  <c:v>63.471831567598322</c:v>
                </c:pt>
                <c:pt idx="69">
                  <c:v>64.150258617629049</c:v>
                </c:pt>
                <c:pt idx="70">
                  <c:v>64.824028611481083</c:v>
                </c:pt>
                <c:pt idx="71">
                  <c:v>65.493322037756769</c:v>
                </c:pt>
                <c:pt idx="72">
                  <c:v>66.158319797474618</c:v>
                </c:pt>
                <c:pt idx="73">
                  <c:v>66.819203197273552</c:v>
                </c:pt>
                <c:pt idx="74">
                  <c:v>67.47615395524565</c:v>
                </c:pt>
                <c:pt idx="75">
                  <c:v>68.129354218946531</c:v>
                </c:pt>
                <c:pt idx="76">
                  <c:v>68.778986595173208</c:v>
                </c:pt>
                <c:pt idx="77">
                  <c:v>69.425234191140163</c:v>
                </c:pt>
                <c:pt idx="78">
                  <c:v>70.068280666725713</c:v>
                </c:pt>
                <c:pt idx="79">
                  <c:v>70.708310297502749</c:v>
                </c:pt>
                <c:pt idx="80">
                  <c:v>71.345508048309384</c:v>
                </c:pt>
                <c:pt idx="81">
                  <c:v>71.980059657157966</c:v>
                </c:pt>
                <c:pt idx="82">
                  <c:v>72.612151729322449</c:v>
                </c:pt>
                <c:pt idx="83">
                  <c:v>73.241971841486844</c:v>
                </c:pt>
                <c:pt idx="84">
                  <c:v>73.869708655879521</c:v>
                </c:pt>
                <c:pt idx="85">
                  <c:v>74.495552044361432</c:v>
                </c:pt>
                <c:pt idx="86">
                  <c:v>75.119693222477508</c:v>
                </c:pt>
                <c:pt idx="87">
                  <c:v>75.742324893524994</c:v>
                </c:pt>
                <c:pt idx="88">
                  <c:v>76.363641402734217</c:v>
                </c:pt>
                <c:pt idx="89">
                  <c:v>76.983838901701134</c:v>
                </c:pt>
                <c:pt idx="90">
                  <c:v>77.603115523254857</c:v>
                </c:pt>
                <c:pt idx="91">
                  <c:v>78.221671566986927</c:v>
                </c:pt>
                <c:pt idx="92">
                  <c:v>78.839709695714717</c:v>
                </c:pt>
                <c:pt idx="93">
                  <c:v>79.457435143195553</c:v>
                </c:pt>
                <c:pt idx="94">
                  <c:v>80.075055933455033</c:v>
                </c:pt>
                <c:pt idx="95">
                  <c:v>80.692783112139281</c:v>
                </c:pt>
                <c:pt idx="96">
                  <c:v>81.31083099034889</c:v>
                </c:pt>
                <c:pt idx="97">
                  <c:v>81.929417401460384</c:v>
                </c:pt>
                <c:pt idx="98">
                  <c:v>82.548763971491127</c:v>
                </c:pt>
                <c:pt idx="99">
                  <c:v>83.169096403613295</c:v>
                </c:pt>
                <c:pt idx="100">
                  <c:v>83.790644777475109</c:v>
                </c:pt>
                <c:pt idx="101">
                  <c:v>84.413643864039003</c:v>
                </c:pt>
                <c:pt idx="102">
                  <c:v>85.038333456700244</c:v>
                </c:pt>
                <c:pt idx="103">
                  <c:v>85.664958719504114</c:v>
                </c:pt>
                <c:pt idx="104">
                  <c:v>86.293770553333957</c:v>
                </c:pt>
                <c:pt idx="105">
                  <c:v>86.925025980998385</c:v>
                </c:pt>
                <c:pt idx="106">
                  <c:v>87.558988552201541</c:v>
                </c:pt>
                <c:pt idx="107">
                  <c:v>88.195928769435255</c:v>
                </c:pt>
                <c:pt idx="108">
                  <c:v>88.836124535886881</c:v>
                </c:pt>
                <c:pt idx="109">
                  <c:v>89.479861626510299</c:v>
                </c:pt>
                <c:pt idx="110">
                  <c:v>90.127434183458419</c:v>
                </c:pt>
                <c:pt idx="111">
                  <c:v>90.779145237123714</c:v>
                </c:pt>
                <c:pt idx="112">
                  <c:v>91.435307254077415</c:v>
                </c:pt>
                <c:pt idx="113">
                  <c:v>92.096242713236393</c:v>
                </c:pt>
                <c:pt idx="114">
                  <c:v>92.762284711616374</c:v>
                </c:pt>
                <c:pt idx="115">
                  <c:v>93.433777601052711</c:v>
                </c:pt>
                <c:pt idx="116">
                  <c:v>94.111077657276752</c:v>
                </c:pt>
                <c:pt idx="117">
                  <c:v>94.79455378273029</c:v>
                </c:pt>
                <c:pt idx="118">
                  <c:v>95.484588244474594</c:v>
                </c:pt>
                <c:pt idx="119">
                  <c:v>96.181577448499695</c:v>
                </c:pt>
                <c:pt idx="120">
                  <c:v>96.885932751662921</c:v>
                </c:pt>
              </c:numCache>
            </c:numRef>
          </c:xVal>
          <c:yVal>
            <c:numRef>
              <c:f>TraySol!$S$191:$S$311</c:f>
              <c:numCache>
                <c:formatCode>0.00</c:formatCode>
                <c:ptCount val="121"/>
                <c:pt idx="0">
                  <c:v>33.43861260095958</c:v>
                </c:pt>
                <c:pt idx="1">
                  <c:v>33.430967730354176</c:v>
                </c:pt>
                <c:pt idx="2">
                  <c:v>33.40803946229174</c:v>
                </c:pt>
                <c:pt idx="3">
                  <c:v>33.36984687883043</c:v>
                </c:pt>
                <c:pt idx="4">
                  <c:v>33.316421685376902</c:v>
                </c:pt>
                <c:pt idx="5">
                  <c:v>33.247808091258563</c:v>
                </c:pt>
                <c:pt idx="6">
                  <c:v>33.164062633504003</c:v>
                </c:pt>
                <c:pt idx="7">
                  <c:v>33.065253953125207</c:v>
                </c:pt>
                <c:pt idx="8">
                  <c:v>32.951462525973341</c:v>
                </c:pt>
                <c:pt idx="9">
                  <c:v>32.82278035062869</c:v>
                </c:pt>
                <c:pt idx="10">
                  <c:v>32.679310596134542</c:v>
                </c:pt>
                <c:pt idx="11">
                  <c:v>32.521167212689136</c:v>
                </c:pt>
                <c:pt idx="12">
                  <c:v>32.348474508666108</c:v>
                </c:pt>
                <c:pt idx="13">
                  <c:v>32.161366697539627</c:v>
                </c:pt>
                <c:pt idx="14">
                  <c:v>31.95998741844334</c:v>
                </c:pt>
                <c:pt idx="15">
                  <c:v>31.744489234193374</c:v>
                </c:pt>
                <c:pt idx="16">
                  <c:v>31.515033110655878</c:v>
                </c:pt>
                <c:pt idx="17">
                  <c:v>31.271787881338732</c:v>
                </c:pt>
                <c:pt idx="18">
                  <c:v>31.014929701041353</c:v>
                </c:pt>
                <c:pt idx="19">
                  <c:v>30.744641492305263</c:v>
                </c:pt>
                <c:pt idx="20">
                  <c:v>30.461112388280561</c:v>
                </c:pt>
                <c:pt idx="21">
                  <c:v>30.164537175457902</c:v>
                </c:pt>
                <c:pt idx="22">
                  <c:v>29.85511573952374</c:v>
                </c:pt>
                <c:pt idx="23">
                  <c:v>29.533052517377655</c:v>
                </c:pt>
                <c:pt idx="24">
                  <c:v>29.198555958113587</c:v>
                </c:pt>
                <c:pt idx="25">
                  <c:v>28.851837995515474</c:v>
                </c:pt>
                <c:pt idx="26">
                  <c:v>28.493113534355807</c:v>
                </c:pt>
                <c:pt idx="27">
                  <c:v>28.122599952520027</c:v>
                </c:pt>
                <c:pt idx="28">
                  <c:v>27.740516620713066</c:v>
                </c:pt>
                <c:pt idx="29">
                  <c:v>27.347084441240156</c:v>
                </c:pt>
                <c:pt idx="30">
                  <c:v>26.942525407097222</c:v>
                </c:pt>
                <c:pt idx="31">
                  <c:v>26.527062182358392</c:v>
                </c:pt>
                <c:pt idx="32">
                  <c:v>26.100917704612584</c:v>
                </c:pt>
                <c:pt idx="33">
                  <c:v>25.664314809978208</c:v>
                </c:pt>
                <c:pt idx="34">
                  <c:v>25.217475881019396</c:v>
                </c:pt>
                <c:pt idx="35">
                  <c:v>24.760622517695893</c:v>
                </c:pt>
                <c:pt idx="36">
                  <c:v>24.293975231305936</c:v>
                </c:pt>
                <c:pt idx="37">
                  <c:v>23.817753161225397</c:v>
                </c:pt>
                <c:pt idx="38">
                  <c:v>23.332173814108117</c:v>
                </c:pt>
                <c:pt idx="39">
                  <c:v>22.837452825090821</c:v>
                </c:pt>
                <c:pt idx="40">
                  <c:v>22.333803740441923</c:v>
                </c:pt>
                <c:pt idx="41">
                  <c:v>21.821437821004196</c:v>
                </c:pt>
                <c:pt idx="42">
                  <c:v>21.300563865708725</c:v>
                </c:pt>
                <c:pt idx="43">
                  <c:v>20.771388054377482</c:v>
                </c:pt>
                <c:pt idx="44">
                  <c:v>20.234113808986919</c:v>
                </c:pt>
                <c:pt idx="45">
                  <c:v>19.688941672530049</c:v>
                </c:pt>
                <c:pt idx="46">
                  <c:v>19.136069204592673</c:v>
                </c:pt>
                <c:pt idx="47">
                  <c:v>18.575690892746351</c:v>
                </c:pt>
                <c:pt idx="48">
                  <c:v>18.007998078856119</c:v>
                </c:pt>
                <c:pt idx="49">
                  <c:v>17.433178899406002</c:v>
                </c:pt>
                <c:pt idx="50">
                  <c:v>16.851418238955063</c:v>
                </c:pt>
                <c:pt idx="51">
                  <c:v>16.262897695853681</c:v>
                </c:pt>
                <c:pt idx="52">
                  <c:v>15.667795559371228</c:v>
                </c:pt>
                <c:pt idx="53">
                  <c:v>15.066286797412005</c:v>
                </c:pt>
                <c:pt idx="54">
                  <c:v>14.458543054024958</c:v>
                </c:pt>
                <c:pt idx="55">
                  <c:v>13.844732655944966</c:v>
                </c:pt>
                <c:pt idx="56">
                  <c:v>13.225020627436493</c:v>
                </c:pt>
                <c:pt idx="57">
                  <c:v>12.599568712746276</c:v>
                </c:pt>
                <c:pt idx="58">
                  <c:v>11.968535405507566</c:v>
                </c:pt>
                <c:pt idx="59">
                  <c:v>11.332075984475438</c:v>
                </c:pt>
                <c:pt idx="60">
                  <c:v>10.690342555009337</c:v>
                </c:pt>
                <c:pt idx="61">
                  <c:v>10.043484095756625</c:v>
                </c:pt>
                <c:pt idx="62">
                  <c:v>9.3916465100263622</c:v>
                </c:pt>
                <c:pt idx="63">
                  <c:v>8.7349726813794035</c:v>
                </c:pt>
                <c:pt idx="64">
                  <c:v>8.0736025329950394</c:v>
                </c:pt>
                <c:pt idx="65">
                  <c:v>7.4076730904094035</c:v>
                </c:pt>
                <c:pt idx="66">
                  <c:v>6.7373185472529258</c:v>
                </c:pt>
                <c:pt idx="67">
                  <c:v>6.0626703336468779</c:v>
                </c:pt>
                <c:pt idx="68">
                  <c:v>5.3838571869490437</c:v>
                </c:pt>
                <c:pt idx="69">
                  <c:v>4.7010052245682203</c:v>
                </c:pt>
                <c:pt idx="70">
                  <c:v>4.0142380185956057</c:v>
                </c:pt>
                <c:pt idx="71">
                  <c:v>3.3236766720274176</c:v>
                </c:pt>
                <c:pt idx="72">
                  <c:v>2.6294398963795658</c:v>
                </c:pt>
                <c:pt idx="73">
                  <c:v>1.9316440905187591</c:v>
                </c:pt>
                <c:pt idx="74">
                  <c:v>1.2304034205583605</c:v>
                </c:pt>
                <c:pt idx="75">
                  <c:v>0.52582990068913205</c:v>
                </c:pt>
                <c:pt idx="76">
                  <c:v>-0.18196652516398615</c:v>
                </c:pt>
                <c:pt idx="77">
                  <c:v>-0.8928779009474539</c:v>
                </c:pt>
                <c:pt idx="78">
                  <c:v>-1.6067981754170404</c:v>
                </c:pt>
                <c:pt idx="79">
                  <c:v>-2.3236231184588405</c:v>
                </c:pt>
                <c:pt idx="80">
                  <c:v>-3.0432502368275749</c:v>
                </c:pt>
                <c:pt idx="81">
                  <c:v>-3.765578689319085</c:v>
                </c:pt>
                <c:pt idx="82">
                  <c:v>-4.4905092013778471</c:v>
                </c:pt>
                <c:pt idx="83">
                  <c:v>-5.2179439791249536</c:v>
                </c:pt>
                <c:pt idx="84">
                  <c:v>-5.9477866227767748</c:v>
                </c:pt>
                <c:pt idx="85">
                  <c:v>-6.6799420394096813</c:v>
                </c:pt>
                <c:pt idx="86">
                  <c:v>-7.4143163550120619</c:v>
                </c:pt>
                <c:pt idx="87">
                  <c:v>-8.1508168257504678</c:v>
                </c:pt>
                <c:pt idx="88">
                  <c:v>-8.8893517483625999</c:v>
                </c:pt>
                <c:pt idx="89">
                  <c:v>-9.6298303695761689</c:v>
                </c:pt>
                <c:pt idx="90">
                  <c:v>-10.372162794438054</c:v>
                </c:pt>
                <c:pt idx="91">
                  <c:v>-11.116259893424541</c:v>
                </c:pt>
                <c:pt idx="92">
                  <c:v>-11.862033208188592</c:v>
                </c:pt>
                <c:pt idx="93">
                  <c:v>-12.609394855785524</c:v>
                </c:pt>
                <c:pt idx="94">
                  <c:v>-13.358257431203214</c:v>
                </c:pt>
                <c:pt idx="95">
                  <c:v>-14.108533908007388</c:v>
                </c:pt>
                <c:pt idx="96">
                  <c:v>-14.860137536896175</c:v>
                </c:pt>
                <c:pt idx="97">
                  <c:v>-15.612981741940956</c:v>
                </c:pt>
                <c:pt idx="98">
                  <c:v>-16.366980014273068</c:v>
                </c:pt>
                <c:pt idx="99">
                  <c:v>-17.122045802956464</c:v>
                </c:pt>
                <c:pt idx="100">
                  <c:v>-17.878092402767265</c:v>
                </c:pt>
                <c:pt idx="101">
                  <c:v>-18.635032838579804</c:v>
                </c:pt>
                <c:pt idx="102">
                  <c:v>-19.392779746035799</c:v>
                </c:pt>
                <c:pt idx="103">
                  <c:v>-20.151245248150829</c:v>
                </c:pt>
                <c:pt idx="104">
                  <c:v>-20.910340827485342</c:v>
                </c:pt>
                <c:pt idx="105">
                  <c:v>-21.66997719348123</c:v>
                </c:pt>
                <c:pt idx="106">
                  <c:v>-22.430064144535876</c:v>
                </c:pt>
                <c:pt idx="107">
                  <c:v>-23.190510424354002</c:v>
                </c:pt>
                <c:pt idx="108">
                  <c:v>-23.9512235720847</c:v>
                </c:pt>
                <c:pt idx="109">
                  <c:v>-24.712109765715539</c:v>
                </c:pt>
                <c:pt idx="110">
                  <c:v>-25.47307365815702</c:v>
                </c:pt>
                <c:pt idx="111">
                  <c:v>-26.234018205409825</c:v>
                </c:pt>
                <c:pt idx="112">
                  <c:v>-26.994844486163601</c:v>
                </c:pt>
                <c:pt idx="113">
                  <c:v>-27.755451512129284</c:v>
                </c:pt>
                <c:pt idx="114">
                  <c:v>-28.515736028356116</c:v>
                </c:pt>
                <c:pt idx="115">
                  <c:v>-29.275592302732306</c:v>
                </c:pt>
                <c:pt idx="116">
                  <c:v>-30.03491190380997</c:v>
                </c:pt>
                <c:pt idx="117">
                  <c:v>-30.793583466035273</c:v>
                </c:pt>
                <c:pt idx="118">
                  <c:v>-31.551492441400399</c:v>
                </c:pt>
                <c:pt idx="119">
                  <c:v>-32.308520836465277</c:v>
                </c:pt>
                <c:pt idx="120">
                  <c:v>-33.064546933626374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13F8-461E-92AB-F8EE4836A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723392"/>
        <c:axId val="231725312"/>
      </c:scatterChart>
      <c:scatterChart>
        <c:scatterStyle val="lineMarker"/>
        <c:varyColors val="0"/>
        <c:ser>
          <c:idx val="22"/>
          <c:order val="22"/>
          <c:tx>
            <c:strRef>
              <c:f>TraySol!$C$3</c:f>
              <c:strCache>
                <c:ptCount val="1"/>
                <c:pt idx="0">
                  <c:v>SOLSTICIO DE 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TraySol!$E$191:$E$371</c:f>
              <c:numCache>
                <c:formatCode>0.00</c:formatCode>
                <c:ptCount val="181"/>
                <c:pt idx="0">
                  <c:v>3.1378138733201516E-3</c:v>
                </c:pt>
                <c:pt idx="1">
                  <c:v>3.13549292226784</c:v>
                </c:pt>
                <c:pt idx="2">
                  <c:v>6.257147848211539</c:v>
                </c:pt>
                <c:pt idx="3">
                  <c:v>9.3515290370814697</c:v>
                </c:pt>
                <c:pt idx="4">
                  <c:v>12.40597653030861</c:v>
                </c:pt>
                <c:pt idx="5">
                  <c:v>15.40892597593769</c:v>
                </c:pt>
                <c:pt idx="6">
                  <c:v>18.350156518646141</c:v>
                </c:pt>
                <c:pt idx="7">
                  <c:v>21.220956933774321</c:v>
                </c:pt>
                <c:pt idx="8">
                  <c:v>24.01420876635963</c:v>
                </c:pt>
                <c:pt idx="9">
                  <c:v>26.724392678511297</c:v>
                </c:pt>
                <c:pt idx="10">
                  <c:v>29.347529640723778</c:v>
                </c:pt>
                <c:pt idx="11">
                  <c:v>31.881071688261308</c:v>
                </c:pt>
                <c:pt idx="12">
                  <c:v>34.323757837776064</c:v>
                </c:pt>
                <c:pt idx="13">
                  <c:v>36.675449873929125</c:v>
                </c:pt>
                <c:pt idx="14">
                  <c:v>38.936960661463367</c:v>
                </c:pt>
                <c:pt idx="15">
                  <c:v>41.109884994402513</c:v>
                </c:pt>
                <c:pt idx="16">
                  <c:v>43.196440234664735</c:v>
                </c:pt>
                <c:pt idx="17">
                  <c:v>45.199321446446717</c:v>
                </c:pt>
                <c:pt idx="18">
                  <c:v>47.12157358728912</c:v>
                </c:pt>
                <c:pt idx="19">
                  <c:v>48.966481643407519</c:v>
                </c:pt>
                <c:pt idx="20">
                  <c:v>50.737478387006291</c:v>
                </c:pt>
                <c:pt idx="21">
                  <c:v>52.438068631019092</c:v>
                </c:pt>
                <c:pt idx="22">
                  <c:v>54.071768385162081</c:v>
                </c:pt>
                <c:pt idx="23">
                  <c:v>55.642057096282635</c:v>
                </c:pt>
                <c:pt idx="24">
                  <c:v>57.152341113033863</c:v>
                </c:pt>
                <c:pt idx="25">
                  <c:v>58.605926589384609</c:v>
                </c:pt>
                <c:pt idx="26">
                  <c:v>60.006000186366123</c:v>
                </c:pt>
                <c:pt idx="27">
                  <c:v>61.355616112198412</c:v>
                </c:pt>
                <c:pt idx="28">
                  <c:v>62.65768823360041</c:v>
                </c:pt>
                <c:pt idx="29">
                  <c:v>63.914986180046505</c:v>
                </c:pt>
                <c:pt idx="30">
                  <c:v>65.13013453864275</c:v>
                </c:pt>
                <c:pt idx="31">
                  <c:v>66.305614395240937</c:v>
                </c:pt>
                <c:pt idx="32">
                  <c:v>67.443766615499143</c:v>
                </c:pt>
                <c:pt idx="33">
                  <c:v>68.546796377868276</c:v>
                </c:pt>
                <c:pt idx="34">
                  <c:v>69.61677857013305</c:v>
                </c:pt>
                <c:pt idx="35">
                  <c:v>70.655663743959181</c:v>
                </c:pt>
                <c:pt idx="36">
                  <c:v>71.665284389952888</c:v>
                </c:pt>
                <c:pt idx="37">
                  <c:v>72.647361351095554</c:v>
                </c:pt>
                <c:pt idx="38">
                  <c:v>73.603510237032765</c:v>
                </c:pt>
                <c:pt idx="39">
                  <c:v>74.535247737357906</c:v>
                </c:pt>
                <c:pt idx="40">
                  <c:v>75.443997760291168</c:v>
                </c:pt>
                <c:pt idx="41">
                  <c:v>76.331097345368562</c:v>
                </c:pt>
                <c:pt idx="42">
                  <c:v>77.19780231606012</c:v>
                </c:pt>
                <c:pt idx="43">
                  <c:v>78.045292651586038</c:v>
                </c:pt>
                <c:pt idx="44">
                  <c:v>78.874677567385334</c:v>
                </c:pt>
                <c:pt idx="45">
                  <c:v>79.687000301357344</c:v>
                </c:pt>
                <c:pt idx="46">
                  <c:v>80.48324260867372</c:v>
                </c:pt>
                <c:pt idx="47">
                  <c:v>81.264328972071112</c:v>
                </c:pt>
                <c:pt idx="48">
                  <c:v>82.031130537426307</c:v>
                </c:pt>
                <c:pt idx="49">
                  <c:v>82.78446878636214</c:v>
                </c:pt>
                <c:pt idx="50">
                  <c:v>83.52511895885236</c:v>
                </c:pt>
                <c:pt idx="51">
                  <c:v>84.253813239459788</c:v>
                </c:pt>
                <c:pt idx="52">
                  <c:v>84.971243721094154</c:v>
                </c:pt>
                <c:pt idx="53">
                  <c:v>85.678065160117939</c:v>
                </c:pt>
                <c:pt idx="54">
                  <c:v>86.374897536349408</c:v>
                </c:pt>
                <c:pt idx="55">
                  <c:v>87.062328431072615</c:v>
                </c:pt>
                <c:pt idx="56">
                  <c:v>87.740915235618701</c:v>
                </c:pt>
                <c:pt idx="57">
                  <c:v>88.411187202468184</c:v>
                </c:pt>
                <c:pt idx="58">
                  <c:v>89.073647350170745</c:v>
                </c:pt>
                <c:pt idx="59">
                  <c:v>89.728774232707508</c:v>
                </c:pt>
                <c:pt idx="60">
                  <c:v>90.377023583250988</c:v>
                </c:pt>
                <c:pt idx="61">
                  <c:v>91.018829841617659</c:v>
                </c:pt>
                <c:pt idx="62">
                  <c:v>91.654607574068137</c:v>
                </c:pt>
                <c:pt idx="63">
                  <c:v>92.284752793497262</c:v>
                </c:pt>
                <c:pt idx="64">
                  <c:v>92.909644187470334</c:v>
                </c:pt>
                <c:pt idx="65">
                  <c:v>93.529644261010446</c:v>
                </c:pt>
                <c:pt idx="66">
                  <c:v>94.145100400520647</c:v>
                </c:pt>
                <c:pt idx="67">
                  <c:v>94.756345864738122</c:v>
                </c:pt>
                <c:pt idx="68">
                  <c:v>95.363700708161915</c:v>
                </c:pt>
                <c:pt idx="69">
                  <c:v>95.967472641972577</c:v>
                </c:pt>
                <c:pt idx="70">
                  <c:v>96.567957837067993</c:v>
                </c:pt>
                <c:pt idx="71">
                  <c:v>97.165441673475613</c:v>
                </c:pt>
                <c:pt idx="72">
                  <c:v>97.760199440061896</c:v>
                </c:pt>
                <c:pt idx="73">
                  <c:v>98.352496988149085</c:v>
                </c:pt>
                <c:pt idx="74">
                  <c:v>98.942591342359194</c:v>
                </c:pt>
                <c:pt idx="75">
                  <c:v>99.530731271739242</c:v>
                </c:pt>
                <c:pt idx="76">
                  <c:v>100.11715782397576</c:v>
                </c:pt>
                <c:pt idx="77">
                  <c:v>100.70210482527884</c:v>
                </c:pt>
                <c:pt idx="78">
                  <c:v>101.28579934830731</c:v>
                </c:pt>
                <c:pt idx="79">
                  <c:v>101.86846215031299</c:v>
                </c:pt>
                <c:pt idx="80">
                  <c:v>102.45030808350309</c:v>
                </c:pt>
                <c:pt idx="81">
                  <c:v>103.03154647945588</c:v>
                </c:pt>
                <c:pt idx="82">
                  <c:v>103.61238150927194</c:v>
                </c:pt>
                <c:pt idx="83">
                  <c:v>104.19301252100308</c:v>
                </c:pt>
                <c:pt idx="84">
                  <c:v>104.77363435577023</c:v>
                </c:pt>
                <c:pt idx="85">
                  <c:v>105.35443764386193</c:v>
                </c:pt>
                <c:pt idx="86">
                  <c:v>105.93560908199277</c:v>
                </c:pt>
                <c:pt idx="87">
                  <c:v>106.51733169279753</c:v>
                </c:pt>
                <c:pt idx="88">
                  <c:v>107.09978506754079</c:v>
                </c:pt>
                <c:pt idx="89">
                  <c:v>107.68314559293212</c:v>
                </c:pt>
                <c:pt idx="90">
                  <c:v>108.26758666285335</c:v>
                </c:pt>
                <c:pt idx="91">
                  <c:v>108.8532788757267</c:v>
                </c:pt>
                <c:pt idx="92">
                  <c:v>109.44039021818013</c:v>
                </c:pt>
                <c:pt idx="93">
                  <c:v>110.02908623559742</c:v>
                </c:pt>
                <c:pt idx="94">
                  <c:v>110.61953019007791</c:v>
                </c:pt>
                <c:pt idx="95">
                  <c:v>111.21188320626956</c:v>
                </c:pt>
                <c:pt idx="96">
                  <c:v>111.8063044054838</c:v>
                </c:pt>
                <c:pt idx="97">
                  <c:v>112.40295102844676</c:v>
                </c:pt>
                <c:pt idx="98">
                  <c:v>113.00197854699236</c:v>
                </c:pt>
                <c:pt idx="99">
                  <c:v>113.60354076495409</c:v>
                </c:pt>
                <c:pt idx="100">
                  <c:v>114.20778990846931</c:v>
                </c:pt>
                <c:pt idx="101">
                  <c:v>114.81487670586623</c:v>
                </c:pt>
                <c:pt idx="102">
                  <c:v>115.42495045726469</c:v>
                </c:pt>
                <c:pt idx="103">
                  <c:v>116.03815909398328</c:v>
                </c:pt>
                <c:pt idx="104">
                  <c:v>116.65464922781041</c:v>
                </c:pt>
                <c:pt idx="105">
                  <c:v>117.27456619016218</c:v>
                </c:pt>
                <c:pt idx="106">
                  <c:v>117.89805406111864</c:v>
                </c:pt>
                <c:pt idx="107">
                  <c:v>118.52525568830031</c:v>
                </c:pt>
                <c:pt idx="108">
                  <c:v>119.15631269551814</c:v>
                </c:pt>
                <c:pt idx="109">
                  <c:v>119.79136548110462</c:v>
                </c:pt>
                <c:pt idx="110">
                  <c:v>120.43055320580943</c:v>
                </c:pt>
                <c:pt idx="111">
                  <c:v>121.07401377012177</c:v>
                </c:pt>
                <c:pt idx="112">
                  <c:v>121.72188378086094</c:v>
                </c:pt>
                <c:pt idx="113">
                  <c:v>122.37429850686038</c:v>
                </c:pt>
                <c:pt idx="114">
                  <c:v>123.03139182355487</c:v>
                </c:pt>
                <c:pt idx="115">
                  <c:v>123.69329614626908</c:v>
                </c:pt>
                <c:pt idx="116">
                  <c:v>124.36014235199674</c:v>
                </c:pt>
                <c:pt idx="117">
                  <c:v>125.03205968945294</c:v>
                </c:pt>
                <c:pt idx="118">
                  <c:v>125.70917567718031</c:v>
                </c:pt>
                <c:pt idx="119">
                  <c:v>126.39161598949117</c:v>
                </c:pt>
                <c:pt idx="120">
                  <c:v>127.07950433003251</c:v>
                </c:pt>
                <c:pt idx="121">
                  <c:v>127.77296229277052</c:v>
                </c:pt>
                <c:pt idx="122">
                  <c:v>128.47210921020647</c:v>
                </c:pt>
                <c:pt idx="123">
                  <c:v>129.17706198865409</c:v>
                </c:pt>
                <c:pt idx="124">
                  <c:v>129.8879349304348</c:v>
                </c:pt>
                <c:pt idx="125">
                  <c:v>130.60483954287719</c:v>
                </c:pt>
                <c:pt idx="126">
                  <c:v>131.32788433404485</c:v>
                </c:pt>
                <c:pt idx="127">
                  <c:v>132.05717459516049</c:v>
                </c:pt>
                <c:pt idx="128">
                  <c:v>132.79281216974442</c:v>
                </c:pt>
                <c:pt idx="129">
                  <c:v>133.5348952095456</c:v>
                </c:pt>
                <c:pt idx="130">
                  <c:v>134.2835179174069</c:v>
                </c:pt>
                <c:pt idx="131">
                  <c:v>135.03877027728257</c:v>
                </c:pt>
                <c:pt idx="132">
                  <c:v>135.80073777170796</c:v>
                </c:pt>
                <c:pt idx="133">
                  <c:v>136.56950108711015</c:v>
                </c:pt>
                <c:pt idx="134">
                  <c:v>137.34513580745173</c:v>
                </c:pt>
                <c:pt idx="135">
                  <c:v>138.12771209680267</c:v>
                </c:pt>
                <c:pt idx="136">
                  <c:v>138.91729437155729</c:v>
                </c:pt>
                <c:pt idx="137">
                  <c:v>139.71394096313313</c:v>
                </c:pt>
                <c:pt idx="138">
                  <c:v>140.51770377212412</c:v>
                </c:pt>
                <c:pt idx="139">
                  <c:v>141.32862791501947</c:v>
                </c:pt>
                <c:pt idx="140">
                  <c:v>142.14675136474588</c:v>
                </c:pt>
                <c:pt idx="141">
                  <c:v>142.97210458644355</c:v>
                </c:pt>
                <c:pt idx="142">
                  <c:v>143.80471017004322</c:v>
                </c:pt>
                <c:pt idx="143">
                  <c:v>144.64458246137184</c:v>
                </c:pt>
                <c:pt idx="144">
                  <c:v>145.49172719367604</c:v>
                </c:pt>
                <c:pt idx="145">
                  <c:v>146.34614112161603</c:v>
                </c:pt>
                <c:pt idx="146">
                  <c:v>147.20781165993984</c:v>
                </c:pt>
                <c:pt idx="147">
                  <c:v>148.07671652920746</c:v>
                </c:pt>
                <c:pt idx="148">
                  <c:v>148.95282341107912</c:v>
                </c:pt>
                <c:pt idx="149">
                  <c:v>149.83608961582513</c:v>
                </c:pt>
                <c:pt idx="150">
                  <c:v>150.72646176483875</c:v>
                </c:pt>
                <c:pt idx="151">
                  <c:v>151.62387549104767</c:v>
                </c:pt>
                <c:pt idx="152">
                  <c:v>152.52825516021201</c:v>
                </c:pt>
                <c:pt idx="153">
                  <c:v>153.43951361616664</c:v>
                </c:pt>
                <c:pt idx="154">
                  <c:v>154.35755195311563</c:v>
                </c:pt>
                <c:pt idx="155">
                  <c:v>155.28225931810096</c:v>
                </c:pt>
                <c:pt idx="156">
                  <c:v>156.21351274675789</c:v>
                </c:pt>
                <c:pt idx="157">
                  <c:v>157.15117703542023</c:v>
                </c:pt>
                <c:pt idx="158">
                  <c:v>158.09510465255639</c:v>
                </c:pt>
                <c:pt idx="159">
                  <c:v>159.04513569239495</c:v>
                </c:pt>
                <c:pt idx="160">
                  <c:v>160.0010978734332</c:v>
                </c:pt>
                <c:pt idx="161">
                  <c:v>160.96280658432303</c:v>
                </c:pt>
                <c:pt idx="162">
                  <c:v>161.9300649793735</c:v>
                </c:pt>
                <c:pt idx="163">
                  <c:v>162.90266412563068</c:v>
                </c:pt>
                <c:pt idx="164">
                  <c:v>163.8803832031569</c:v>
                </c:pt>
                <c:pt idx="165">
                  <c:v>164.86298975976919</c:v>
                </c:pt>
                <c:pt idx="166">
                  <c:v>165.85024002108818</c:v>
                </c:pt>
                <c:pt idx="167">
                  <c:v>166.84187925631085</c:v>
                </c:pt>
                <c:pt idx="168">
                  <c:v>167.83764219965542</c:v>
                </c:pt>
                <c:pt idx="169">
                  <c:v>168.83725352693554</c:v>
                </c:pt>
                <c:pt idx="170">
                  <c:v>169.84042838621426</c:v>
                </c:pt>
                <c:pt idx="171">
                  <c:v>170.84687298097109</c:v>
                </c:pt>
                <c:pt idx="172">
                  <c:v>171.85628520369417</c:v>
                </c:pt>
                <c:pt idx="173">
                  <c:v>172.86835531729255</c:v>
                </c:pt>
                <c:pt idx="174">
                  <c:v>173.88276668122515</c:v>
                </c:pt>
                <c:pt idx="175">
                  <c:v>174.89919651875206</c:v>
                </c:pt>
                <c:pt idx="176">
                  <c:v>175.91731672127045</c:v>
                </c:pt>
                <c:pt idx="177">
                  <c:v>176.93679468526622</c:v>
                </c:pt>
                <c:pt idx="178">
                  <c:v>177.95729417706343</c:v>
                </c:pt>
                <c:pt idx="179">
                  <c:v>178.97847622019333</c:v>
                </c:pt>
                <c:pt idx="180">
                  <c:v>179.99897841996292</c:v>
                </c:pt>
              </c:numCache>
            </c:numRef>
          </c:xVal>
          <c:yVal>
            <c:numRef>
              <c:f>TraySol!$D$191:$D$371</c:f>
              <c:numCache>
                <c:formatCode>0.00</c:formatCode>
                <c:ptCount val="181"/>
                <c:pt idx="0">
                  <c:v>72.999999979162595</c:v>
                </c:pt>
                <c:pt idx="1">
                  <c:v>72.979175516053232</c:v>
                </c:pt>
                <c:pt idx="2">
                  <c:v>72.916856189892371</c:v>
                </c:pt>
                <c:pt idx="3">
                  <c:v>72.813498817786282</c:v>
                </c:pt>
                <c:pt idx="4">
                  <c:v>72.669846590265536</c:v>
                </c:pt>
                <c:pt idx="5">
                  <c:v>72.486903449432646</c:v>
                </c:pt>
                <c:pt idx="6">
                  <c:v>72.265901081663372</c:v>
                </c:pt>
                <c:pt idx="7">
                  <c:v>72.00826094919627</c:v>
                </c:pt>
                <c:pt idx="8">
                  <c:v>71.715553870047017</c:v>
                </c:pt>
                <c:pt idx="9">
                  <c:v>71.389459493909868</c:v>
                </c:pt>
                <c:pt idx="10">
                  <c:v>71.031727658781108</c:v>
                </c:pt>
                <c:pt idx="11">
                  <c:v>70.644143133345494</c:v>
                </c:pt>
                <c:pt idx="12">
                  <c:v>70.22849473611609</c:v>
                </c:pt>
                <c:pt idx="13">
                  <c:v>69.78654934027243</c:v>
                </c:pt>
                <c:pt idx="14">
                  <c:v>69.320030866760547</c:v>
                </c:pt>
                <c:pt idx="15">
                  <c:v>68.830604058393178</c:v>
                </c:pt>
                <c:pt idx="16">
                  <c:v>68.319862616757675</c:v>
                </c:pt>
                <c:pt idx="17">
                  <c:v>67.789321161505086</c:v>
                </c:pt>
                <c:pt idx="18">
                  <c:v>67.240410421222862</c:v>
                </c:pt>
                <c:pt idx="19">
                  <c:v>66.674475067810377</c:v>
                </c:pt>
                <c:pt idx="20">
                  <c:v>66.092773644480275</c:v>
                </c:pt>
                <c:pt idx="21">
                  <c:v>65.496480096458143</c:v>
                </c:pt>
                <c:pt idx="22">
                  <c:v>64.886686481846823</c:v>
                </c:pt>
                <c:pt idx="23">
                  <c:v>64.264406509984042</c:v>
                </c:pt>
                <c:pt idx="24">
                  <c:v>63.630579620800368</c:v>
                </c:pt>
                <c:pt idx="25">
                  <c:v>62.986075378252323</c:v>
                </c:pt>
                <c:pt idx="26">
                  <c:v>62.331698002516966</c:v>
                </c:pt>
                <c:pt idx="27">
                  <c:v>61.668190909043432</c:v>
                </c:pt>
                <c:pt idx="28">
                  <c:v>60.996241158164715</c:v>
                </c:pt>
                <c:pt idx="29">
                  <c:v>60.316483747562017</c:v>
                </c:pt>
                <c:pt idx="30">
                  <c:v>59.629505702376541</c:v>
                </c:pt>
                <c:pt idx="31">
                  <c:v>58.9358499351424</c:v>
                </c:pt>
                <c:pt idx="32">
                  <c:v>58.2360188608763</c:v>
                </c:pt>
                <c:pt idx="33">
                  <c:v>57.530477762419785</c:v>
                </c:pt>
                <c:pt idx="34">
                  <c:v>56.819657908188425</c:v>
                </c:pt>
                <c:pt idx="35">
                  <c:v>56.103959429432564</c:v>
                </c:pt>
                <c:pt idx="36">
                  <c:v>55.383753967437343</c:v>
                </c:pt>
                <c:pt idx="37">
                  <c:v>54.659387103181146</c:v>
                </c:pt>
                <c:pt idx="38">
                  <c:v>53.931180583142002</c:v>
                </c:pt>
                <c:pt idx="39">
                  <c:v>53.19943435543555</c:v>
                </c:pt>
                <c:pt idx="40">
                  <c:v>52.464428430478058</c:v>
                </c:pt>
                <c:pt idx="41">
                  <c:v>51.726424580038426</c:v>
                </c:pt>
                <c:pt idx="42">
                  <c:v>50.985667887985556</c:v>
                </c:pt>
                <c:pt idx="43">
                  <c:v>50.242388165336067</c:v>
                </c:pt>
                <c:pt idx="44">
                  <c:v>49.496801241421842</c:v>
                </c:pt>
                <c:pt idx="45">
                  <c:v>48.749110142173883</c:v>
                </c:pt>
                <c:pt idx="46">
                  <c:v>47.999506165689652</c:v>
                </c:pt>
                <c:pt idx="47">
                  <c:v>47.248169864437365</c:v>
                </c:pt>
                <c:pt idx="48">
                  <c:v>46.495271942668708</c:v>
                </c:pt>
                <c:pt idx="49">
                  <c:v>45.740974076869669</c:v>
                </c:pt>
                <c:pt idx="50">
                  <c:v>44.98542966638378</c:v>
                </c:pt>
                <c:pt idx="51">
                  <c:v>44.228784520695029</c:v>
                </c:pt>
                <c:pt idx="52">
                  <c:v>43.471177489260761</c:v>
                </c:pt>
                <c:pt idx="53">
                  <c:v>42.712741039235873</c:v>
                </c:pt>
                <c:pt idx="54">
                  <c:v>41.953601785927432</c:v>
                </c:pt>
                <c:pt idx="55">
                  <c:v>41.193880980361769</c:v>
                </c:pt>
                <c:pt idx="56">
                  <c:v>40.43369495792885</c:v>
                </c:pt>
                <c:pt idx="57">
                  <c:v>39.673155551692474</c:v>
                </c:pt>
                <c:pt idx="58">
                  <c:v>38.912370473611482</c:v>
                </c:pt>
                <c:pt idx="59">
                  <c:v>38.151443666609623</c:v>
                </c:pt>
                <c:pt idx="60">
                  <c:v>37.390475630150441</c:v>
                </c:pt>
                <c:pt idx="61">
                  <c:v>36.629563721722946</c:v>
                </c:pt>
                <c:pt idx="62">
                  <c:v>35.868802436415365</c:v>
                </c:pt>
                <c:pt idx="63">
                  <c:v>35.108283666549099</c:v>
                </c:pt>
                <c:pt idx="64">
                  <c:v>34.348096943160314</c:v>
                </c:pt>
                <c:pt idx="65">
                  <c:v>33.588329660949263</c:v>
                </c:pt>
                <c:pt idx="66">
                  <c:v>32.82906728816711</c:v>
                </c:pt>
                <c:pt idx="67">
                  <c:v>32.070393562774335</c:v>
                </c:pt>
                <c:pt idx="68">
                  <c:v>31.312390676082131</c:v>
                </c:pt>
                <c:pt idx="69">
                  <c:v>30.555139444977662</c:v>
                </c:pt>
                <c:pt idx="70">
                  <c:v>29.798719473734465</c:v>
                </c:pt>
                <c:pt idx="71">
                  <c:v>29.04320930631841</c:v>
                </c:pt>
                <c:pt idx="72">
                  <c:v>28.288686570018896</c:v>
                </c:pt>
                <c:pt idx="73">
                  <c:v>27.535228111160286</c:v>
                </c:pt>
                <c:pt idx="74">
                  <c:v>26.782910123582177</c:v>
                </c:pt>
                <c:pt idx="75">
                  <c:v>26.031808270516386</c:v>
                </c:pt>
                <c:pt idx="76">
                  <c:v>25.281997800433359</c:v>
                </c:pt>
                <c:pt idx="77">
                  <c:v>24.533553657380722</c:v>
                </c:pt>
                <c:pt idx="78">
                  <c:v>23.786550586291412</c:v>
                </c:pt>
                <c:pt idx="79">
                  <c:v>23.041063233696789</c:v>
                </c:pt>
                <c:pt idx="80">
                  <c:v>22.297166244243073</c:v>
                </c:pt>
                <c:pt idx="81">
                  <c:v>21.554934353374108</c:v>
                </c:pt>
                <c:pt idx="82">
                  <c:v>20.814442476512085</c:v>
                </c:pt>
                <c:pt idx="83">
                  <c:v>20.075765795038805</c:v>
                </c:pt>
                <c:pt idx="84">
                  <c:v>19.338979839352987</c:v>
                </c:pt>
                <c:pt idx="85">
                  <c:v>18.604160569254631</c:v>
                </c:pt>
                <c:pt idx="86">
                  <c:v>17.871384451884524</c:v>
                </c:pt>
                <c:pt idx="87">
                  <c:v>17.140728537425304</c:v>
                </c:pt>
                <c:pt idx="88">
                  <c:v>16.412270532751563</c:v>
                </c:pt>
                <c:pt idx="89">
                  <c:v>15.686088873196823</c:v>
                </c:pt>
                <c:pt idx="90">
                  <c:v>14.962262792588504</c:v>
                </c:pt>
                <c:pt idx="91">
                  <c:v>14.2408723916855</c:v>
                </c:pt>
                <c:pt idx="92">
                  <c:v>13.521998705136923</c:v>
                </c:pt>
                <c:pt idx="93">
                  <c:v>12.80572376706624</c:v>
                </c:pt>
                <c:pt idx="94">
                  <c:v>12.092130675370186</c:v>
                </c:pt>
                <c:pt idx="95">
                  <c:v>11.381303654808576</c:v>
                </c:pt>
                <c:pt idx="96">
                  <c:v>10.673328118947481</c:v>
                </c:pt>
                <c:pt idx="97">
                  <c:v>9.9682907310052542</c:v>
                </c:pt>
                <c:pt idx="98">
                  <c:v>9.2662794636380994</c:v>
                </c:pt>
                <c:pt idx="99">
                  <c:v>8.5673836576896036</c:v>
                </c:pt>
                <c:pt idx="100">
                  <c:v>7.8716940799156419</c:v>
                </c:pt>
                <c:pt idx="101">
                  <c:v>7.179302979683797</c:v>
                </c:pt>
                <c:pt idx="102">
                  <c:v>6.4903041446345497</c:v>
                </c:pt>
                <c:pt idx="103">
                  <c:v>5.8047929552779323</c:v>
                </c:pt>
                <c:pt idx="104">
                  <c:v>5.1228664384874918</c:v>
                </c:pt>
                <c:pt idx="105">
                  <c:v>4.444623319840403</c:v>
                </c:pt>
                <c:pt idx="106">
                  <c:v>3.7701640747393554</c:v>
                </c:pt>
                <c:pt idx="107">
                  <c:v>3.0995909782386946</c:v>
                </c:pt>
                <c:pt idx="108">
                  <c:v>2.4330081534840104</c:v>
                </c:pt>
                <c:pt idx="109">
                  <c:v>1.7705216186599841</c:v>
                </c:pt>
                <c:pt idx="110">
                  <c:v>1.1122393323278743</c:v>
                </c:pt>
                <c:pt idx="111">
                  <c:v>0.45827123701879202</c:v>
                </c:pt>
                <c:pt idx="112">
                  <c:v>-0.19127069906508609</c:v>
                </c:pt>
                <c:pt idx="113">
                  <c:v>-0.83627244240523169</c:v>
                </c:pt>
                <c:pt idx="114">
                  <c:v>-1.4766178567556807</c:v>
                </c:pt>
                <c:pt idx="115">
                  <c:v>-2.1121886681613375</c:v>
                </c:pt>
                <c:pt idx="116">
                  <c:v>-2.7428644326159741</c:v>
                </c:pt>
                <c:pt idx="117">
                  <c:v>-3.3685225065867854</c:v>
                </c:pt>
                <c:pt idx="118">
                  <c:v>-3.989038020649275</c:v>
                </c:pt>
                <c:pt idx="119">
                  <c:v>-4.6042838564919464</c:v>
                </c:pt>
                <c:pt idx="120">
                  <c:v>-5.2141306275678403</c:v>
                </c:pt>
                <c:pt idx="121">
                  <c:v>-5.8184466636858474</c:v>
                </c:pt>
                <c:pt idx="122">
                  <c:v>-6.417097999851535</c:v>
                </c:pt>
                <c:pt idx="123">
                  <c:v>-7.0099483696835563</c:v>
                </c:pt>
                <c:pt idx="124">
                  <c:v>-7.5968592037467317</c:v>
                </c:pt>
                <c:pt idx="125">
                  <c:v>-8.1776896331593036</c:v>
                </c:pt>
                <c:pt idx="126">
                  <c:v>-8.7522964988450696</c:v>
                </c:pt>
                <c:pt idx="127">
                  <c:v>-9.3205343668156218</c:v>
                </c:pt>
                <c:pt idx="128">
                  <c:v>-9.8822555498793463</c:v>
                </c:pt>
                <c:pt idx="129">
                  <c:v>-10.437310136186113</c:v>
                </c:pt>
                <c:pt idx="130">
                  <c:v>-10.985546025023979</c:v>
                </c:pt>
                <c:pt idx="131">
                  <c:v>-11.526808970293615</c:v>
                </c:pt>
                <c:pt idx="132">
                  <c:v>-12.060942632089777</c:v>
                </c:pt>
                <c:pt idx="133">
                  <c:v>-12.587788636822182</c:v>
                </c:pt>
                <c:pt idx="134">
                  <c:v>-13.107186646308477</c:v>
                </c:pt>
                <c:pt idx="135">
                  <c:v>-13.618974436266711</c:v>
                </c:pt>
                <c:pt idx="136">
                  <c:v>-14.122987984629759</c:v>
                </c:pt>
                <c:pt idx="137">
                  <c:v>-14.619061570090977</c:v>
                </c:pt>
                <c:pt idx="138">
                  <c:v>-15.107027881276025</c:v>
                </c:pt>
                <c:pt idx="139">
                  <c:v>-15.586718136915522</c:v>
                </c:pt>
                <c:pt idx="140">
                  <c:v>-16.057962217367219</c:v>
                </c:pt>
                <c:pt idx="141">
                  <c:v>-16.520588807806803</c:v>
                </c:pt>
                <c:pt idx="142">
                  <c:v>-16.974425553368803</c:v>
                </c:pt>
                <c:pt idx="143">
                  <c:v>-17.419299226477975</c:v>
                </c:pt>
                <c:pt idx="144">
                  <c:v>-17.855035906561568</c:v>
                </c:pt>
                <c:pt idx="145">
                  <c:v>-18.281461172279094</c:v>
                </c:pt>
                <c:pt idx="146">
                  <c:v>-18.69840030634299</c:v>
                </c:pt>
                <c:pt idx="147">
                  <c:v>-19.105678512936919</c:v>
                </c:pt>
                <c:pt idx="148">
                  <c:v>-19.503121147661915</c:v>
                </c:pt>
                <c:pt idx="149">
                  <c:v>-19.890553959860227</c:v>
                </c:pt>
                <c:pt idx="150">
                  <c:v>-20.267803347078484</c:v>
                </c:pt>
                <c:pt idx="151">
                  <c:v>-20.634696621338165</c:v>
                </c:pt>
                <c:pt idx="152">
                  <c:v>-20.991062286782707</c:v>
                </c:pt>
                <c:pt idx="153">
                  <c:v>-21.336730328165785</c:v>
                </c:pt>
                <c:pt idx="154">
                  <c:v>-21.671532509538594</c:v>
                </c:pt>
                <c:pt idx="155">
                  <c:v>-21.995302682381151</c:v>
                </c:pt>
                <c:pt idx="156">
                  <c:v>-22.307877102310755</c:v>
                </c:pt>
                <c:pt idx="157">
                  <c:v>-22.609094753385008</c:v>
                </c:pt>
                <c:pt idx="158">
                  <c:v>-22.898797678903492</c:v>
                </c:pt>
                <c:pt idx="159">
                  <c:v>-23.176831317499548</c:v>
                </c:pt>
                <c:pt idx="160">
                  <c:v>-23.443044843203666</c:v>
                </c:pt>
                <c:pt idx="161">
                  <c:v>-23.697291508057063</c:v>
                </c:pt>
                <c:pt idx="162">
                  <c:v>-23.939428985754262</c:v>
                </c:pt>
                <c:pt idx="163">
                  <c:v>-24.169319714705694</c:v>
                </c:pt>
                <c:pt idx="164">
                  <c:v>-24.386831238830112</c:v>
                </c:pt>
                <c:pt idx="165">
                  <c:v>-24.591836544320088</c:v>
                </c:pt>
                <c:pt idx="166">
                  <c:v>-24.78421439056784</c:v>
                </c:pt>
                <c:pt idx="167">
                  <c:v>-24.96384963339996</c:v>
                </c:pt>
                <c:pt idx="168">
                  <c:v>-25.130633538745585</c:v>
                </c:pt>
                <c:pt idx="169">
                  <c:v>-25.284464084856637</c:v>
                </c:pt>
                <c:pt idx="170">
                  <c:v>-25.425246251211632</c:v>
                </c:pt>
                <c:pt idx="171">
                  <c:v>-25.552892292265767</c:v>
                </c:pt>
                <c:pt idx="172">
                  <c:v>-25.66732199426221</c:v>
                </c:pt>
                <c:pt idx="173">
                  <c:v>-25.768462913390351</c:v>
                </c:pt>
                <c:pt idx="174">
                  <c:v>-25.856250593668776</c:v>
                </c:pt>
                <c:pt idx="175">
                  <c:v>-25.930628763040346</c:v>
                </c:pt>
                <c:pt idx="176">
                  <c:v>-25.991549506296323</c:v>
                </c:pt>
                <c:pt idx="177">
                  <c:v>-26.038973413591947</c:v>
                </c:pt>
                <c:pt idx="178">
                  <c:v>-26.072869703478474</c:v>
                </c:pt>
                <c:pt idx="179">
                  <c:v>-26.093216319550933</c:v>
                </c:pt>
                <c:pt idx="180">
                  <c:v>-26.09999999321596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13F8-461E-92AB-F8EE4836A2EC}"/>
            </c:ext>
          </c:extLst>
        </c:ser>
        <c:ser>
          <c:idx val="23"/>
          <c:order val="23"/>
          <c:tx>
            <c:strRef>
              <c:f>TraySol!$G$8</c:f>
              <c:strCache>
                <c:ptCount val="1"/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TraySol!$H$191:$H$371</c:f>
              <c:numCache>
                <c:formatCode>0.00</c:formatCode>
                <c:ptCount val="181"/>
                <c:pt idx="0">
                  <c:v>2.0372914124334421E-3</c:v>
                </c:pt>
                <c:pt idx="1">
                  <c:v>2.0367385709851633</c:v>
                </c:pt>
                <c:pt idx="2">
                  <c:v>4.0701752325224332</c:v>
                </c:pt>
                <c:pt idx="3">
                  <c:v>6.0970456941544278</c:v>
                </c:pt>
                <c:pt idx="4">
                  <c:v>8.1141598481488728</c:v>
                </c:pt>
                <c:pt idx="5">
                  <c:v>10.118436277573247</c:v>
                </c:pt>
                <c:pt idx="6">
                  <c:v>12.106933813455912</c:v>
                </c:pt>
                <c:pt idx="7">
                  <c:v>14.076879392710099</c:v>
                </c:pt>
                <c:pt idx="8">
                  <c:v>16.025691645688113</c:v>
                </c:pt>
                <c:pt idx="9">
                  <c:v>17.950999836443017</c:v>
                </c:pt>
                <c:pt idx="10">
                  <c:v>19.850657976505463</c:v>
                </c:pt>
                <c:pt idx="11">
                  <c:v>21.722754121706924</c:v>
                </c:pt>
                <c:pt idx="12">
                  <c:v>23.565615030816673</c:v>
                </c:pt>
                <c:pt idx="13">
                  <c:v>25.377806506797167</c:v>
                </c:pt>
                <c:pt idx="14">
                  <c:v>27.158129851605167</c:v>
                </c:pt>
                <c:pt idx="15">
                  <c:v>28.90561494195439</c:v>
                </c:pt>
                <c:pt idx="16">
                  <c:v>30.619510477195615</c:v>
                </c:pt>
                <c:pt idx="17">
                  <c:v>32.299271964406309</c:v>
                </c:pt>
                <c:pt idx="18">
                  <c:v>33.94454799429527</c:v>
                </c:pt>
                <c:pt idx="19">
                  <c:v>35.555165329783293</c:v>
                </c:pt>
                <c:pt idx="20">
                  <c:v>37.131113282511883</c:v>
                </c:pt>
                <c:pt idx="21">
                  <c:v>38.672527796233027</c:v>
                </c:pt>
                <c:pt idx="22">
                  <c:v>40.179675594656885</c:v>
                </c:pt>
                <c:pt idx="23">
                  <c:v>41.652938688764571</c:v>
                </c:pt>
                <c:pt idx="24">
                  <c:v>43.092799477885585</c:v>
                </c:pt>
                <c:pt idx="25">
                  <c:v>44.499826622222287</c:v>
                </c:pt>
                <c:pt idx="26">
                  <c:v>45.874661813467519</c:v>
                </c:pt>
                <c:pt idx="27">
                  <c:v>47.218007525531583</c:v>
                </c:pt>
                <c:pt idx="28">
                  <c:v>48.530615789491399</c:v>
                </c:pt>
                <c:pt idx="29">
                  <c:v>49.813278005591705</c:v>
                </c:pt>
                <c:pt idx="30">
                  <c:v>51.066815780102715</c:v>
                </c:pt>
                <c:pt idx="31">
                  <c:v>52.292072755491759</c:v>
                </c:pt>
                <c:pt idx="32">
                  <c:v>53.489907388040173</c:v>
                </c:pt>
                <c:pt idx="33">
                  <c:v>54.661186617017584</c:v>
                </c:pt>
                <c:pt idx="34">
                  <c:v>55.806780363114143</c:v>
                </c:pt>
                <c:pt idx="35">
                  <c:v>56.927556790366715</c:v>
                </c:pt>
                <c:pt idx="36">
                  <c:v>58.024378264693127</c:v>
                </c:pt>
                <c:pt idx="37">
                  <c:v>59.098097942841612</c:v>
                </c:pt>
                <c:pt idx="38">
                  <c:v>60.149556927609737</c:v>
                </c:pt>
                <c:pt idx="39">
                  <c:v>61.179581928204243</c:v>
                </c:pt>
                <c:pt idx="40">
                  <c:v>62.188983368286451</c:v>
                </c:pt>
                <c:pt idx="41">
                  <c:v>63.178553888316685</c:v>
                </c:pt>
                <c:pt idx="42">
                  <c:v>64.149067193080484</c:v>
                </c:pt>
                <c:pt idx="43">
                  <c:v>65.101277199589376</c:v>
                </c:pt>
                <c:pt idx="44">
                  <c:v>66.035917444788055</c:v>
                </c:pt>
                <c:pt idx="45">
                  <c:v>66.953700716581693</c:v>
                </c:pt>
                <c:pt idx="46">
                  <c:v>67.855318875567022</c:v>
                </c:pt>
                <c:pt idx="47">
                  <c:v>68.741442838470093</c:v>
                </c:pt>
                <c:pt idx="48">
                  <c:v>69.612722697643434</c:v>
                </c:pt>
                <c:pt idx="49">
                  <c:v>70.469787954047163</c:v>
                </c:pt>
                <c:pt idx="50">
                  <c:v>71.313247843932487</c:v>
                </c:pt>
                <c:pt idx="51">
                  <c:v>72.143691741972219</c:v>
                </c:pt>
                <c:pt idx="52">
                  <c:v>72.961689625851491</c:v>
                </c:pt>
                <c:pt idx="53">
                  <c:v>73.767792589358109</c:v>
                </c:pt>
                <c:pt idx="54">
                  <c:v>74.56253339281615</c:v>
                </c:pt>
                <c:pt idx="55">
                  <c:v>75.346427041301126</c:v>
                </c:pt>
                <c:pt idx="56">
                  <c:v>76.119971382483911</c:v>
                </c:pt>
                <c:pt idx="57">
                  <c:v>76.883647717186761</c:v>
                </c:pt>
                <c:pt idx="58">
                  <c:v>77.637921416818216</c:v>
                </c:pt>
                <c:pt idx="59">
                  <c:v>78.383242542797845</c:v>
                </c:pt>
                <c:pt idx="60">
                  <c:v>79.120046463905013</c:v>
                </c:pt>
                <c:pt idx="61">
                  <c:v>79.84875446819693</c:v>
                </c:pt>
                <c:pt idx="62">
                  <c:v>80.569774366757642</c:v>
                </c:pt>
                <c:pt idx="63">
                  <c:v>81.283501087070206</c:v>
                </c:pt>
                <c:pt idx="64">
                  <c:v>81.990317254258656</c:v>
                </c:pt>
                <c:pt idx="65">
                  <c:v>82.690593758836016</c:v>
                </c:pt>
                <c:pt idx="66">
                  <c:v>83.384690309926242</c:v>
                </c:pt>
                <c:pt idx="67">
                  <c:v>84.072955973208508</c:v>
                </c:pt>
                <c:pt idx="68">
                  <c:v>84.755729693070563</c:v>
                </c:pt>
                <c:pt idx="69">
                  <c:v>85.433340798655991</c:v>
                </c:pt>
                <c:pt idx="70">
                  <c:v>86.106109493656874</c:v>
                </c:pt>
                <c:pt idx="71">
                  <c:v>86.774347329841333</c:v>
                </c:pt>
                <c:pt idx="72">
                  <c:v>87.438357664417083</c:v>
                </c:pt>
                <c:pt idx="73">
                  <c:v>88.098436101424852</c:v>
                </c:pt>
                <c:pt idx="74">
                  <c:v>88.754870917427851</c:v>
                </c:pt>
                <c:pt idx="75">
                  <c:v>89.407943471821554</c:v>
                </c:pt>
                <c:pt idx="76">
                  <c:v>90.057928602130957</c:v>
                </c:pt>
                <c:pt idx="77">
                  <c:v>90.705095004696418</c:v>
                </c:pt>
                <c:pt idx="78">
                  <c:v>91.349705601169788</c:v>
                </c:pt>
                <c:pt idx="79">
                  <c:v>91.99201789125803</c:v>
                </c:pt>
                <c:pt idx="80">
                  <c:v>92.632284292157465</c:v>
                </c:pt>
                <c:pt idx="81">
                  <c:v>93.270752465122911</c:v>
                </c:pt>
                <c:pt idx="82">
                  <c:v>93.907665629611017</c:v>
                </c:pt>
                <c:pt idx="83">
                  <c:v>94.543262865428431</c:v>
                </c:pt>
                <c:pt idx="84">
                  <c:v>95.177779403302608</c:v>
                </c:pt>
                <c:pt idx="85">
                  <c:v>95.811446904276366</c:v>
                </c:pt>
                <c:pt idx="86">
                  <c:v>96.444493728309567</c:v>
                </c:pt>
                <c:pt idx="87">
                  <c:v>97.077145192448739</c:v>
                </c:pt>
                <c:pt idx="88">
                  <c:v>97.709623818903154</c:v>
                </c:pt>
                <c:pt idx="89">
                  <c:v>98.342149573339796</c:v>
                </c:pt>
                <c:pt idx="90">
                  <c:v>98.974940093683216</c:v>
                </c:pt>
                <c:pt idx="91">
                  <c:v>99.608210909678121</c:v>
                </c:pt>
                <c:pt idx="92">
                  <c:v>100.24217565344168</c:v>
                </c:pt>
                <c:pt idx="93">
                  <c:v>100.87704626120296</c:v>
                </c:pt>
                <c:pt idx="94">
                  <c:v>101.51303316639357</c:v>
                </c:pt>
                <c:pt idx="95">
                  <c:v>102.15034548421997</c:v>
                </c:pt>
                <c:pt idx="96">
                  <c:v>102.7891911878143</c:v>
                </c:pt>
                <c:pt idx="97">
                  <c:v>103.4297772760232</c:v>
                </c:pt>
                <c:pt idx="98">
                  <c:v>104.07230993285792</c:v>
                </c:pt>
                <c:pt idx="99">
                  <c:v>104.71699467859004</c:v>
                </c:pt>
                <c:pt idx="100">
                  <c:v>105.36403651243791</c:v>
                </c:pt>
                <c:pt idx="101">
                  <c:v>106.01364004674681</c:v>
                </c:pt>
                <c:pt idx="102">
                  <c:v>106.66600963252432</c:v>
                </c:pt>
                <c:pt idx="103">
                  <c:v>107.3213494761478</c:v>
                </c:pt>
                <c:pt idx="104">
                  <c:v>107.97986374701517</c:v>
                </c:pt>
                <c:pt idx="105">
                  <c:v>108.64175667586379</c:v>
                </c:pt>
                <c:pt idx="106">
                  <c:v>109.30723264343261</c:v>
                </c:pt>
                <c:pt idx="107">
                  <c:v>109.97649625909327</c:v>
                </c:pt>
                <c:pt idx="108">
                  <c:v>110.64975242902329</c:v>
                </c:pt>
                <c:pt idx="109">
                  <c:v>111.32720641344166</c:v>
                </c:pt>
                <c:pt idx="110">
                  <c:v>112.00906387237104</c:v>
                </c:pt>
                <c:pt idx="111">
                  <c:v>112.69553089933557</c:v>
                </c:pt>
                <c:pt idx="112">
                  <c:v>113.38681404234407</c:v>
                </c:pt>
                <c:pt idx="113">
                  <c:v>114.08312031145054</c:v>
                </c:pt>
                <c:pt idx="114">
                  <c:v>114.78465717212292</c:v>
                </c:pt>
                <c:pt idx="115">
                  <c:v>115.49163252359072</c:v>
                </c:pt>
                <c:pt idx="116">
                  <c:v>116.20425466128111</c:v>
                </c:pt>
                <c:pt idx="117">
                  <c:v>116.92273222239137</c:v>
                </c:pt>
                <c:pt idx="118">
                  <c:v>117.64727411358622</c:v>
                </c:pt>
                <c:pt idx="119">
                  <c:v>118.37808941974751</c:v>
                </c:pt>
                <c:pt idx="120">
                  <c:v>119.1153872926478</c:v>
                </c:pt>
                <c:pt idx="121">
                  <c:v>119.85937681836306</c:v>
                </c:pt>
                <c:pt idx="122">
                  <c:v>120.61026686218963</c:v>
                </c:pt>
                <c:pt idx="123">
                  <c:v>121.36826588978299</c:v>
                </c:pt>
                <c:pt idx="124">
                  <c:v>122.13358176319539</c:v>
                </c:pt>
                <c:pt idx="125">
                  <c:v>122.90642151045628</c:v>
                </c:pt>
                <c:pt idx="126">
                  <c:v>123.68699106731502</c:v>
                </c:pt>
                <c:pt idx="127">
                  <c:v>124.47549498975056</c:v>
                </c:pt>
                <c:pt idx="128">
                  <c:v>125.27213613585263</c:v>
                </c:pt>
                <c:pt idx="129">
                  <c:v>126.07711531569146</c:v>
                </c:pt>
                <c:pt idx="130">
                  <c:v>126.89063090782376</c:v>
                </c:pt>
                <c:pt idx="131">
                  <c:v>127.71287844113161</c:v>
                </c:pt>
                <c:pt idx="132">
                  <c:v>128.54405014076443</c:v>
                </c:pt>
                <c:pt idx="133">
                  <c:v>129.38433443704841</c:v>
                </c:pt>
                <c:pt idx="134">
                  <c:v>130.23391543635447</c:v>
                </c:pt>
                <c:pt idx="135">
                  <c:v>131.09297235306937</c:v>
                </c:pt>
                <c:pt idx="136">
                  <c:v>131.96167890200539</c:v>
                </c:pt>
                <c:pt idx="137">
                  <c:v>132.84020265080773</c:v>
                </c:pt>
                <c:pt idx="138">
                  <c:v>133.72870433218714</c:v>
                </c:pt>
                <c:pt idx="139">
                  <c:v>134.62733711611182</c:v>
                </c:pt>
                <c:pt idx="140">
                  <c:v>135.53624584244727</c:v>
                </c:pt>
                <c:pt idx="141">
                  <c:v>136.45556621493353</c:v>
                </c:pt>
                <c:pt idx="142">
                  <c:v>137.38542395783895</c:v>
                </c:pt>
                <c:pt idx="143">
                  <c:v>138.32593393712941</c:v>
                </c:pt>
                <c:pt idx="144">
                  <c:v>139.27719924854222</c:v>
                </c:pt>
                <c:pt idx="145">
                  <c:v>140.23931027555162</c:v>
                </c:pt>
                <c:pt idx="146">
                  <c:v>141.21234372086062</c:v>
                </c:pt>
                <c:pt idx="147">
                  <c:v>142.1963616157424</c:v>
                </c:pt>
                <c:pt idx="148">
                  <c:v>143.19141031228293</c:v>
                </c:pt>
                <c:pt idx="149">
                  <c:v>144.19751946433951</c:v>
                </c:pt>
                <c:pt idx="150">
                  <c:v>145.21470100381231</c:v>
                </c:pt>
                <c:pt idx="151">
                  <c:v>146.24294811962451</c:v>
                </c:pt>
                <c:pt idx="152">
                  <c:v>147.28223424760574</c:v>
                </c:pt>
                <c:pt idx="153">
                  <c:v>148.33251208025845</c:v>
                </c:pt>
                <c:pt idx="154">
                  <c:v>149.39371260613922</c:v>
                </c:pt>
                <c:pt idx="155">
                  <c:v>150.46574418929322</c:v>
                </c:pt>
                <c:pt idx="156">
                  <c:v>151.54849169981534</c:v>
                </c:pt>
                <c:pt idx="157">
                  <c:v>152.6418157071528</c:v>
                </c:pt>
                <c:pt idx="158">
                  <c:v>153.74555174819429</c:v>
                </c:pt>
                <c:pt idx="159">
                  <c:v>154.85950968248216</c:v>
                </c:pt>
                <c:pt idx="160">
                  <c:v>155.98347314701255</c:v>
                </c:pt>
                <c:pt idx="161">
                  <c:v>157.11719912303369</c:v>
                </c:pt>
                <c:pt idx="162">
                  <c:v>158.26041762699799</c:v>
                </c:pt>
                <c:pt idx="163">
                  <c:v>159.41283153733897</c:v>
                </c:pt>
                <c:pt idx="164">
                  <c:v>160.57411656802833</c:v>
                </c:pt>
                <c:pt idx="165">
                  <c:v>161.74392139890696</c:v>
                </c:pt>
                <c:pt idx="166">
                  <c:v>162.92186797156424</c:v>
                </c:pt>
                <c:pt idx="167">
                  <c:v>164.10755195807826</c:v>
                </c:pt>
                <c:pt idx="168">
                  <c:v>165.30054340822591</c:v>
                </c:pt>
                <c:pt idx="169">
                  <c:v>166.50038757883999</c:v>
                </c:pt>
                <c:pt idx="170">
                  <c:v>167.70660594686331</c:v>
                </c:pt>
                <c:pt idx="171">
                  <c:v>168.91869740534943</c:v>
                </c:pt>
                <c:pt idx="172">
                  <c:v>170.13613963923805</c:v>
                </c:pt>
                <c:pt idx="173">
                  <c:v>171.35839067521533</c:v>
                </c:pt>
                <c:pt idx="174">
                  <c:v>172.5848905974355</c:v>
                </c:pt>
                <c:pt idx="175">
                  <c:v>173.81506341835038</c:v>
                </c:pt>
                <c:pt idx="176">
                  <c:v>175.04831909146694</c:v>
                </c:pt>
                <c:pt idx="177">
                  <c:v>176.28405565055289</c:v>
                </c:pt>
                <c:pt idx="178">
                  <c:v>177.52166145771136</c:v>
                </c:pt>
                <c:pt idx="179">
                  <c:v>178.76051754091057</c:v>
                </c:pt>
                <c:pt idx="180">
                  <c:v>179.99876041239676</c:v>
                </c:pt>
              </c:numCache>
            </c:numRef>
          </c:xVal>
          <c:yVal>
            <c:numRef>
              <c:f>TraySol!$G$191:$G$371</c:f>
              <c:numCache>
                <c:formatCode>0.00</c:formatCode>
                <c:ptCount val="181"/>
                <c:pt idx="0">
                  <c:v>61.274999986470881</c:v>
                </c:pt>
                <c:pt idx="1">
                  <c:v>61.261474147957607</c:v>
                </c:pt>
                <c:pt idx="2">
                  <c:v>61.220935595326267</c:v>
                </c:pt>
                <c:pt idx="3">
                  <c:v>61.153500805292005</c:v>
                </c:pt>
                <c:pt idx="4">
                  <c:v>61.059362076748585</c:v>
                </c:pt>
                <c:pt idx="5">
                  <c:v>60.938784896351507</c:v>
                </c:pt>
                <c:pt idx="6">
                  <c:v>60.792104351070144</c:v>
                </c:pt>
                <c:pt idx="7">
                  <c:v>60.61972071266527</c:v>
                </c:pt>
                <c:pt idx="8">
                  <c:v>60.422094326395722</c:v>
                </c:pt>
                <c:pt idx="9">
                  <c:v>60.199739950246197</c:v>
                </c:pt>
                <c:pt idx="10">
                  <c:v>59.95322069780778</c:v>
                </c:pt>
                <c:pt idx="11">
                  <c:v>59.683141737891177</c:v>
                </c:pt>
                <c:pt idx="12">
                  <c:v>59.390143897703709</c:v>
                </c:pt>
                <c:pt idx="13">
                  <c:v>59.074897304998032</c:v>
                </c:pt>
                <c:pt idx="14">
                  <c:v>58.738095189227806</c:v>
                </c:pt>
                <c:pt idx="15">
                  <c:v>58.380447943724477</c:v>
                </c:pt>
                <c:pt idx="16">
                  <c:v>58.002677531501114</c:v>
                </c:pt>
                <c:pt idx="17">
                  <c:v>57.605512297635528</c:v>
                </c:pt>
                <c:pt idx="18">
                  <c:v>57.189682232236578</c:v>
                </c:pt>
                <c:pt idx="19">
                  <c:v>56.755914710494601</c:v>
                </c:pt>
                <c:pt idx="20">
                  <c:v>56.304930720772063</c:v>
                </c:pt>
                <c:pt idx="21">
                  <c:v>55.837441578408715</c:v>
                </c:pt>
                <c:pt idx="22">
                  <c:v>55.354146112018157</c:v>
                </c:pt>
                <c:pt idx="23">
                  <c:v>54.855728300512396</c:v>
                </c:pt>
                <c:pt idx="24">
                  <c:v>54.342855332767371</c:v>
                </c:pt>
                <c:pt idx="25">
                  <c:v>53.816176057520728</c:v>
                </c:pt>
                <c:pt idx="26">
                  <c:v>53.276319788511309</c:v>
                </c:pt>
                <c:pt idx="27">
                  <c:v>52.723895428750374</c:v>
                </c:pt>
                <c:pt idx="28">
                  <c:v>52.15949087787542</c:v>
                </c:pt>
                <c:pt idx="29">
                  <c:v>51.583672687522416</c:v>
                </c:pt>
                <c:pt idx="30">
                  <c:v>50.996985931317411</c:v>
                </c:pt>
                <c:pt idx="31">
                  <c:v>50.399954258233464</c:v>
                </c:pt>
                <c:pt idx="32">
                  <c:v>49.793080100505584</c:v>
                </c:pt>
                <c:pt idx="33">
                  <c:v>49.176845009904028</c:v>
                </c:pt>
                <c:pt idx="34">
                  <c:v>48.551710098822554</c:v>
                </c:pt>
                <c:pt idx="35">
                  <c:v>47.918116565255829</c:v>
                </c:pt>
                <c:pt idx="36">
                  <c:v>47.276486283257753</c:v>
                </c:pt>
                <c:pt idx="37">
                  <c:v>46.62722244284425</c:v>
                </c:pt>
                <c:pt idx="38">
                  <c:v>45.970710225504099</c:v>
                </c:pt>
                <c:pt idx="39">
                  <c:v>45.307317503492946</c:v>
                </c:pt>
                <c:pt idx="40">
                  <c:v>44.637395552903655</c:v>
                </c:pt>
                <c:pt idx="41">
                  <c:v>43.961279772131732</c:v>
                </c:pt>
                <c:pt idx="42">
                  <c:v>43.279290398794878</c:v>
                </c:pt>
                <c:pt idx="43">
                  <c:v>42.591733219430509</c:v>
                </c:pt>
                <c:pt idx="44">
                  <c:v>41.898900267397423</c:v>
                </c:pt>
                <c:pt idx="45">
                  <c:v>41.20107050536074</c:v>
                </c:pt>
                <c:pt idx="46">
                  <c:v>40.498510489557454</c:v>
                </c:pt>
                <c:pt idx="47">
                  <c:v>39.791475013737276</c:v>
                </c:pt>
                <c:pt idx="48">
                  <c:v>39.080207731263037</c:v>
                </c:pt>
                <c:pt idx="49">
                  <c:v>38.364941754350646</c:v>
                </c:pt>
                <c:pt idx="50">
                  <c:v>37.645900229840862</c:v>
                </c:pt>
                <c:pt idx="51">
                  <c:v>36.923296891235687</c:v>
                </c:pt>
                <c:pt idx="52">
                  <c:v>36.197336587010795</c:v>
                </c:pt>
                <c:pt idx="53">
                  <c:v>35.46821578544052</c:v>
                </c:pt>
                <c:pt idx="54">
                  <c:v>34.736123056351282</c:v>
                </c:pt>
                <c:pt idx="55">
                  <c:v>34.001239530360273</c:v>
                </c:pt>
                <c:pt idx="56">
                  <c:v>33.263739336264386</c:v>
                </c:pt>
                <c:pt idx="57">
                  <c:v>32.523790017325119</c:v>
                </c:pt>
                <c:pt idx="58">
                  <c:v>31.78155292725269</c:v>
                </c:pt>
                <c:pt idx="59">
                  <c:v>31.037183606732114</c:v>
                </c:pt>
                <c:pt idx="60">
                  <c:v>30.290832141356375</c:v>
                </c:pt>
                <c:pt idx="61">
                  <c:v>29.542643501843095</c:v>
                </c:pt>
                <c:pt idx="62">
                  <c:v>28.792757867410977</c:v>
                </c:pt>
                <c:pt idx="63">
                  <c:v>28.041310933184072</c:v>
                </c:pt>
                <c:pt idx="64">
                  <c:v>27.288434202477802</c:v>
                </c:pt>
                <c:pt idx="65">
                  <c:v>26.534255264800805</c:v>
                </c:pt>
                <c:pt idx="66">
                  <c:v>25.778898060383725</c:v>
                </c:pt>
                <c:pt idx="67">
                  <c:v>25.022483132019289</c:v>
                </c:pt>
                <c:pt idx="68">
                  <c:v>24.26512786497058</c:v>
                </c:pt>
                <c:pt idx="69">
                  <c:v>23.506946715674744</c:v>
                </c:pt>
                <c:pt idx="70">
                  <c:v>22.748051429939323</c:v>
                </c:pt>
                <c:pt idx="71">
                  <c:v>21.988551251298119</c:v>
                </c:pt>
                <c:pt idx="72">
                  <c:v>21.228553120163355</c:v>
                </c:pt>
                <c:pt idx="73">
                  <c:v>20.468161864381088</c:v>
                </c:pt>
                <c:pt idx="74">
                  <c:v>19.707480381767411</c:v>
                </c:pt>
                <c:pt idx="75">
                  <c:v>18.946609815174924</c:v>
                </c:pt>
                <c:pt idx="76">
                  <c:v>18.185649720611266</c:v>
                </c:pt>
                <c:pt idx="77">
                  <c:v>17.424698228904589</c:v>
                </c:pt>
                <c:pt idx="78">
                  <c:v>16.663852201386263</c:v>
                </c:pt>
                <c:pt idx="79">
                  <c:v>15.903207380035639</c:v>
                </c:pt>
                <c:pt idx="80">
                  <c:v>15.142858532509067</c:v>
                </c:pt>
                <c:pt idx="81">
                  <c:v>14.38289959245283</c:v>
                </c:pt>
                <c:pt idx="82">
                  <c:v>13.623423795478274</c:v>
                </c:pt>
                <c:pt idx="83">
                  <c:v>12.864523811157568</c:v>
                </c:pt>
                <c:pt idx="84">
                  <c:v>12.106291871378801</c:v>
                </c:pt>
                <c:pt idx="85">
                  <c:v>11.34881989538134</c:v>
                </c:pt>
                <c:pt idx="86">
                  <c:v>10.592199611774291</c:v>
                </c:pt>
                <c:pt idx="87">
                  <c:v>9.8365226778249024</c:v>
                </c:pt>
                <c:pt idx="88">
                  <c:v>9.0818807962871801</c:v>
                </c:pt>
                <c:pt idx="89">
                  <c:v>8.3283658300265415</c:v>
                </c:pt>
                <c:pt idx="90">
                  <c:v>7.5760699146809571</c:v>
                </c:pt>
                <c:pt idx="91">
                  <c:v>6.8250855695852266</c:v>
                </c:pt>
                <c:pt idx="92">
                  <c:v>6.0755058071720214</c:v>
                </c:pt>
                <c:pt idx="93">
                  <c:v>5.3274242410489165</c:v>
                </c:pt>
                <c:pt idx="94">
                  <c:v>4.5809351929388811</c:v>
                </c:pt>
                <c:pt idx="95">
                  <c:v>3.8361337986585511</c:v>
                </c:pt>
                <c:pt idx="96">
                  <c:v>3.0931161132957499</c:v>
                </c:pt>
                <c:pt idx="97">
                  <c:v>2.351979215736236</c:v>
                </c:pt>
                <c:pt idx="98">
                  <c:v>1.6128213126762461</c:v>
                </c:pt>
                <c:pt idx="99">
                  <c:v>0.8757418422456027</c:v>
                </c:pt>
                <c:pt idx="100">
                  <c:v>0.14084157735281622</c:v>
                </c:pt>
                <c:pt idx="101">
                  <c:v>-0.59177727114867196</c:v>
                </c:pt>
                <c:pt idx="102">
                  <c:v>-1.3220109513879379</c:v>
                </c:pt>
                <c:pt idx="103">
                  <c:v>-2.0497540674261927</c:v>
                </c:pt>
                <c:pt idx="104">
                  <c:v>-2.7748994761710435</c:v>
                </c:pt>
                <c:pt idx="105">
                  <c:v>-3.4973381842137456</c:v>
                </c:pt>
                <c:pt idx="106">
                  <c:v>-4.2169592445628439</c:v>
                </c:pt>
                <c:pt idx="107">
                  <c:v>-4.9336496532648511</c:v>
                </c:pt>
                <c:pt idx="108">
                  <c:v>-5.64729424592025</c:v>
                </c:pt>
                <c:pt idx="109">
                  <c:v>-6.3577755941218044</c:v>
                </c:pt>
                <c:pt idx="110">
                  <c:v>-7.0649739018626008</c:v>
                </c:pt>
                <c:pt idx="111">
                  <c:v>-7.768766901982417</c:v>
                </c:pt>
                <c:pt idx="112">
                  <c:v>-8.4690297527441203</c:v>
                </c:pt>
                <c:pt idx="113">
                  <c:v>-9.1656349346565662</c:v>
                </c:pt>
                <c:pt idx="114">
                  <c:v>-9.8584521476862932</c:v>
                </c:pt>
                <c:pt idx="115">
                  <c:v>-10.547348209028954</c:v>
                </c:pt>
                <c:pt idx="116">
                  <c:v>-11.232186951641495</c:v>
                </c:pt>
                <c:pt idx="117">
                  <c:v>-11.912829123767835</c:v>
                </c:pt>
                <c:pt idx="118">
                  <c:v>-12.589132289726095</c:v>
                </c:pt>
                <c:pt idx="119">
                  <c:v>-13.260950732261179</c:v>
                </c:pt>
                <c:pt idx="120">
                  <c:v>-13.92813535680645</c:v>
                </c:pt>
                <c:pt idx="121">
                  <c:v>-14.590533598038959</c:v>
                </c:pt>
                <c:pt idx="122">
                  <c:v>-15.247989329157519</c:v>
                </c:pt>
                <c:pt idx="123">
                  <c:v>-15.90034277435862</c:v>
                </c:pt>
                <c:pt idx="124">
                  <c:v>-16.547430425034705</c:v>
                </c:pt>
                <c:pt idx="125">
                  <c:v>-17.189084960270492</c:v>
                </c:pt>
                <c:pt idx="126">
                  <c:v>-17.82513517226694</c:v>
                </c:pt>
                <c:pt idx="127">
                  <c:v>-18.455405897378313</c:v>
                </c:pt>
                <c:pt idx="128">
                  <c:v>-19.079717953505593</c:v>
                </c:pt>
                <c:pt idx="129">
                  <c:v>-19.697888084649875</c:v>
                </c:pt>
                <c:pt idx="130">
                  <c:v>-20.30972891348938</c:v>
                </c:pt>
                <c:pt idx="131">
                  <c:v>-20.915048902906662</c:v>
                </c:pt>
                <c:pt idx="132">
                  <c:v>-21.513652327454764</c:v>
                </c:pt>
                <c:pt idx="133">
                  <c:v>-22.105339255812964</c:v>
                </c:pt>
                <c:pt idx="134">
                  <c:v>-22.689905545344772</c:v>
                </c:pt>
                <c:pt idx="135">
                  <c:v>-23.267142849929328</c:v>
                </c:pt>
                <c:pt idx="136">
                  <c:v>-23.836838642295533</c:v>
                </c:pt>
                <c:pt idx="137">
                  <c:v>-24.398776252138916</c:v>
                </c:pt>
                <c:pt idx="138">
                  <c:v>-24.95273492135081</c:v>
                </c:pt>
                <c:pt idx="139">
                  <c:v>-25.498489877728744</c:v>
                </c:pt>
                <c:pt idx="140">
                  <c:v>-26.035812428570011</c:v>
                </c:pt>
                <c:pt idx="141">
                  <c:v>-26.564470075573482</c:v>
                </c:pt>
                <c:pt idx="142">
                  <c:v>-27.084226652484247</c:v>
                </c:pt>
                <c:pt idx="143">
                  <c:v>-27.594842486914047</c:v>
                </c:pt>
                <c:pt idx="144">
                  <c:v>-28.096074587750607</c:v>
                </c:pt>
                <c:pt idx="145">
                  <c:v>-28.58767685953228</c:v>
                </c:pt>
                <c:pt idx="146">
                  <c:v>-29.069400345107127</c:v>
                </c:pt>
                <c:pt idx="147">
                  <c:v>-29.540993497816345</c:v>
                </c:pt>
                <c:pt idx="148">
                  <c:v>-30.002202484336692</c:v>
                </c:pt>
                <c:pt idx="149">
                  <c:v>-30.452771519187039</c:v>
                </c:pt>
                <c:pt idx="150">
                  <c:v>-30.892443231743741</c:v>
                </c:pt>
                <c:pt idx="151">
                  <c:v>-31.320959066420812</c:v>
                </c:pt>
                <c:pt idx="152">
                  <c:v>-31.738059716449854</c:v>
                </c:pt>
                <c:pt idx="153">
                  <c:v>-32.143485591442612</c:v>
                </c:pt>
                <c:pt idx="154">
                  <c:v>-32.536977318633276</c:v>
                </c:pt>
                <c:pt idx="155">
                  <c:v>-32.918276277381409</c:v>
                </c:pt>
                <c:pt idx="156">
                  <c:v>-33.287125166168607</c:v>
                </c:pt>
                <c:pt idx="157">
                  <c:v>-33.643268600945333</c:v>
                </c:pt>
                <c:pt idx="158">
                  <c:v>-33.986453743282141</c:v>
                </c:pt>
                <c:pt idx="159">
                  <c:v>-34.316430956355219</c:v>
                </c:pt>
                <c:pt idx="160">
                  <c:v>-34.632954486354095</c:v>
                </c:pt>
                <c:pt idx="161">
                  <c:v>-34.9357831664462</c:v>
                </c:pt>
                <c:pt idx="162">
                  <c:v>-35.224681139976013</c:v>
                </c:pt>
                <c:pt idx="163">
                  <c:v>-35.499418599121441</c:v>
                </c:pt>
                <c:pt idx="164">
                  <c:v>-35.759772534788112</c:v>
                </c:pt>
                <c:pt idx="165">
                  <c:v>-36.005527493102051</c:v>
                </c:pt>
                <c:pt idx="166">
                  <c:v>-36.236476333470918</c:v>
                </c:pt>
                <c:pt idx="167">
                  <c:v>-36.452420982836514</c:v>
                </c:pt>
                <c:pt idx="168">
                  <c:v>-36.653173180445705</c:v>
                </c:pt>
                <c:pt idx="169">
                  <c:v>-36.838555207232275</c:v>
                </c:pt>
                <c:pt idx="170">
                  <c:v>-37.008400593739196</c:v>
                </c:pt>
                <c:pt idx="171">
                  <c:v>-37.162554800427344</c:v>
                </c:pt>
                <c:pt idx="172">
                  <c:v>-37.300875864220345</c:v>
                </c:pt>
                <c:pt idx="173">
                  <c:v>-37.423235005229373</c:v>
                </c:pt>
                <c:pt idx="174">
                  <c:v>-37.529517187793687</c:v>
                </c:pt>
                <c:pt idx="175">
                  <c:v>-37.619621630258976</c:v>
                </c:pt>
                <c:pt idx="176">
                  <c:v>-37.693462258300301</c:v>
                </c:pt>
                <c:pt idx="177">
                  <c:v>-37.750968097071734</c:v>
                </c:pt>
                <c:pt idx="178">
                  <c:v>-37.792083598026721</c:v>
                </c:pt>
                <c:pt idx="179">
                  <c:v>-37.81676889689389</c:v>
                </c:pt>
                <c:pt idx="180">
                  <c:v>-37.824999991768223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13F8-461E-92AB-F8EE4836A2EC}"/>
            </c:ext>
          </c:extLst>
        </c:ser>
        <c:ser>
          <c:idx val="24"/>
          <c:order val="24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TraySol!$K$191:$K$371</c:f>
              <c:numCache>
                <c:formatCode>0.00</c:formatCode>
                <c:ptCount val="181"/>
                <c:pt idx="0">
                  <c:v>1.5413447353594351E-3</c:v>
                </c:pt>
                <c:pt idx="1">
                  <c:v>1.5411292666668182</c:v>
                </c:pt>
                <c:pt idx="2">
                  <c:v>3.0809686692833047</c:v>
                </c:pt>
                <c:pt idx="3">
                  <c:v>4.6182363737591707</c:v>
                </c:pt>
                <c:pt idx="4">
                  <c:v>6.1516664841947666</c:v>
                </c:pt>
                <c:pt idx="5">
                  <c:v>7.6800167111045026</c:v>
                </c:pt>
                <c:pt idx="6">
                  <c:v>9.2020756880470653</c:v>
                </c:pt>
                <c:pt idx="7">
                  <c:v>10.716669834794835</c:v>
                </c:pt>
                <c:pt idx="8">
                  <c:v>12.222669677417878</c:v>
                </c:pt>
                <c:pt idx="9">
                  <c:v>13.718995549944374</c:v>
                </c:pt>
                <c:pt idx="10">
                  <c:v>15.20462261798572</c:v>
                </c:pt>
                <c:pt idx="11">
                  <c:v>16.678585181266207</c:v>
                </c:pt>
                <c:pt idx="12">
                  <c:v>18.139980228747671</c:v>
                </c:pt>
                <c:pt idx="13">
                  <c:v>19.587970236412133</c:v>
                </c:pt>
                <c:pt idx="14">
                  <c:v>21.021785213241433</c:v>
                </c:pt>
                <c:pt idx="15">
                  <c:v>22.440724015068746</c:v>
                </c:pt>
                <c:pt idx="16">
                  <c:v>23.844154958431638</c:v>
                </c:pt>
                <c:pt idx="17">
                  <c:v>25.231515777097272</c:v>
                </c:pt>
                <c:pt idx="18">
                  <c:v>26.602312972414374</c:v>
                </c:pt>
                <c:pt idx="19">
                  <c:v>27.95612061503272</c:v>
                </c:pt>
                <c:pt idx="20">
                  <c:v>29.292578659872721</c:v>
                </c:pt>
                <c:pt idx="21">
                  <c:v>30.61139083862939</c:v>
                </c:pt>
                <c:pt idx="22">
                  <c:v>31.912322194741147</c:v>
                </c:pt>
                <c:pt idx="23">
                  <c:v>33.195196324846698</c:v>
                </c:pt>
                <c:pt idx="24">
                  <c:v>34.459892388536041</c:v>
                </c:pt>
                <c:pt idx="25">
                  <c:v>35.706341944918158</c:v>
                </c:pt>
                <c:pt idx="26">
                  <c:v>36.934525670421507</c:v>
                </c:pt>
                <c:pt idx="27">
                  <c:v>38.144470007550417</c:v>
                </c:pt>
                <c:pt idx="28">
                  <c:v>39.336243789250901</c:v>
                </c:pt>
                <c:pt idx="29">
                  <c:v>40.509954878287154</c:v>
                </c:pt>
                <c:pt idx="30">
                  <c:v>41.665746855752879</c:v>
                </c:pt>
                <c:pt idx="31">
                  <c:v>42.803795787680201</c:v>
                </c:pt>
                <c:pt idx="32">
                  <c:v>43.92430709376525</c:v>
                </c:pt>
                <c:pt idx="33">
                  <c:v>45.027512537588109</c:v>
                </c:pt>
                <c:pt idx="34">
                  <c:v>46.113667353422798</c:v>
                </c:pt>
                <c:pt idx="35">
                  <c:v>47.183047520843807</c:v>
                </c:pt>
                <c:pt idx="36">
                  <c:v>48.235947194862078</c:v>
                </c:pt>
                <c:pt idx="37">
                  <c:v>49.272676296266461</c:v>
                </c:pt>
                <c:pt idx="38">
                  <c:v>50.293558264197195</c:v>
                </c:pt>
                <c:pt idx="39">
                  <c:v>51.298927970723433</c:v>
                </c:pt>
                <c:pt idx="40">
                  <c:v>52.289129795306422</c:v>
                </c:pt>
                <c:pt idx="41">
                  <c:v>53.264515855481719</c:v>
                </c:pt>
                <c:pt idx="42">
                  <c:v>54.225444388853411</c:v>
                </c:pt>
                <c:pt idx="43">
                  <c:v>55.172278280527308</c:v>
                </c:pt>
                <c:pt idx="44">
                  <c:v>56.105383729391718</c:v>
                </c:pt>
                <c:pt idx="45">
                  <c:v>57.025129046143419</c:v>
                </c:pt>
                <c:pt idx="46">
                  <c:v>57.931883575634238</c:v>
                </c:pt>
                <c:pt idx="47">
                  <c:v>58.826016735940712</c:v>
                </c:pt>
                <c:pt idx="48">
                  <c:v>59.707897166520169</c:v>
                </c:pt>
                <c:pt idx="49">
                  <c:v>60.577891977881563</c:v>
                </c:pt>
                <c:pt idx="50">
                  <c:v>61.436366095350223</c:v>
                </c:pt>
                <c:pt idx="51">
                  <c:v>62.283681689726301</c:v>
                </c:pt>
                <c:pt idx="52">
                  <c:v>63.120197687905922</c:v>
                </c:pt>
                <c:pt idx="53">
                  <c:v>63.946269356844923</c:v>
                </c:pt>
                <c:pt idx="54">
                  <c:v>64.762247954579621</c:v>
                </c:pt>
                <c:pt idx="55">
                  <c:v>65.568480442373186</c:v>
                </c:pt>
                <c:pt idx="56">
                  <c:v>66.365309252417248</c:v>
                </c:pt>
                <c:pt idx="57">
                  <c:v>67.153072105881947</c:v>
                </c:pt>
                <c:pt idx="58">
                  <c:v>67.932101876469645</c:v>
                </c:pt>
                <c:pt idx="59">
                  <c:v>68.702726494979316</c:v>
                </c:pt>
                <c:pt idx="60">
                  <c:v>69.465268890732489</c:v>
                </c:pt>
                <c:pt idx="61">
                  <c:v>70.220046966040769</c:v>
                </c:pt>
                <c:pt idx="62">
                  <c:v>70.967373600209257</c:v>
                </c:pt>
                <c:pt idx="63">
                  <c:v>71.707556679869313</c:v>
                </c:pt>
                <c:pt idx="64">
                  <c:v>72.440899152715417</c:v>
                </c:pt>
                <c:pt idx="65">
                  <c:v>73.167699101985633</c:v>
                </c:pt>
                <c:pt idx="66">
                  <c:v>73.888249839272106</c:v>
                </c:pt>
                <c:pt idx="67">
                  <c:v>74.602840013478996</c:v>
                </c:pt>
                <c:pt idx="68">
                  <c:v>75.311753733958568</c:v>
                </c:pt>
                <c:pt idx="69">
                  <c:v>76.01527070605384</c:v>
                </c:pt>
                <c:pt idx="70">
                  <c:v>76.71366637745939</c:v>
                </c:pt>
                <c:pt idx="71">
                  <c:v>77.407212093978046</c:v>
                </c:pt>
                <c:pt idx="72">
                  <c:v>78.096175263407233</c:v>
                </c:pt>
                <c:pt idx="73">
                  <c:v>78.780819526427152</c:v>
                </c:pt>
                <c:pt idx="74">
                  <c:v>79.461404933493668</c:v>
                </c:pt>
                <c:pt idx="75">
                  <c:v>80.138188126853791</c:v>
                </c:pt>
                <c:pt idx="76">
                  <c:v>80.811422526909467</c:v>
                </c:pt>
                <c:pt idx="77">
                  <c:v>81.481358522250432</c:v>
                </c:pt>
                <c:pt idx="78">
                  <c:v>82.148243662764926</c:v>
                </c:pt>
                <c:pt idx="79">
                  <c:v>82.812322855314093</c:v>
                </c:pt>
                <c:pt idx="80">
                  <c:v>83.473838561527728</c:v>
                </c:pt>
                <c:pt idx="81">
                  <c:v>84.133030997340924</c:v>
                </c:pt>
                <c:pt idx="82">
                  <c:v>84.790138333947411</c:v>
                </c:pt>
                <c:pt idx="83">
                  <c:v>85.44539689989567</c:v>
                </c:pt>
                <c:pt idx="84">
                  <c:v>86.099041384097163</c:v>
                </c:pt>
                <c:pt idx="85">
                  <c:v>86.751305039554367</c:v>
                </c:pt>
                <c:pt idx="86">
                  <c:v>87.402419887649685</c:v>
                </c:pt>
                <c:pt idx="87">
                  <c:v>88.052616922864786</c:v>
                </c:pt>
                <c:pt idx="88">
                  <c:v>88.70212631782276</c:v>
                </c:pt>
                <c:pt idx="89">
                  <c:v>89.351177628566433</c:v>
                </c:pt>
                <c:pt idx="90">
                  <c:v>90</c:v>
                </c:pt>
                <c:pt idx="91">
                  <c:v>90.648822371433553</c:v>
                </c:pt>
                <c:pt idx="92">
                  <c:v>91.29787368217724</c:v>
                </c:pt>
                <c:pt idx="93">
                  <c:v>91.947383077135214</c:v>
                </c:pt>
                <c:pt idx="94">
                  <c:v>92.597580112350315</c:v>
                </c:pt>
                <c:pt idx="95">
                  <c:v>93.248694960445661</c:v>
                </c:pt>
                <c:pt idx="96">
                  <c:v>93.900958615902852</c:v>
                </c:pt>
                <c:pt idx="97">
                  <c:v>94.55460310010433</c:v>
                </c:pt>
                <c:pt idx="98">
                  <c:v>95.209861666052589</c:v>
                </c:pt>
                <c:pt idx="99">
                  <c:v>95.866969002659062</c:v>
                </c:pt>
                <c:pt idx="100">
                  <c:v>96.526161438472258</c:v>
                </c:pt>
                <c:pt idx="101">
                  <c:v>97.187677144685907</c:v>
                </c:pt>
                <c:pt idx="102">
                  <c:v>97.851756337235074</c:v>
                </c:pt>
                <c:pt idx="103">
                  <c:v>98.518641477749568</c:v>
                </c:pt>
                <c:pt idx="104">
                  <c:v>99.188577473090547</c:v>
                </c:pt>
                <c:pt idx="105">
                  <c:v>99.861811873146223</c:v>
                </c:pt>
                <c:pt idx="106">
                  <c:v>100.53859506650633</c:v>
                </c:pt>
                <c:pt idx="107">
                  <c:v>101.21918047357285</c:v>
                </c:pt>
                <c:pt idx="108">
                  <c:v>101.90382473659277</c:v>
                </c:pt>
                <c:pt idx="109">
                  <c:v>102.59278790602195</c:v>
                </c:pt>
                <c:pt idx="110">
                  <c:v>103.28633362254061</c:v>
                </c:pt>
                <c:pt idx="111">
                  <c:v>103.98472929394615</c:v>
                </c:pt>
                <c:pt idx="112">
                  <c:v>104.68824626604145</c:v>
                </c:pt>
                <c:pt idx="113">
                  <c:v>105.397159986521</c:v>
                </c:pt>
                <c:pt idx="114">
                  <c:v>106.11175016072789</c:v>
                </c:pt>
                <c:pt idx="115">
                  <c:v>106.83230089801437</c:v>
                </c:pt>
                <c:pt idx="116">
                  <c:v>107.55910084728458</c:v>
                </c:pt>
                <c:pt idx="117">
                  <c:v>108.29244332013069</c:v>
                </c:pt>
                <c:pt idx="118">
                  <c:v>109.03262639979074</c:v>
                </c:pt>
                <c:pt idx="119">
                  <c:v>109.77995303395922</c:v>
                </c:pt>
                <c:pt idx="120">
                  <c:v>110.5347311092675</c:v>
                </c:pt>
                <c:pt idx="121">
                  <c:v>111.2972735050207</c:v>
                </c:pt>
                <c:pt idx="122">
                  <c:v>112.06789812353034</c:v>
                </c:pt>
                <c:pt idx="123">
                  <c:v>112.84692789411805</c:v>
                </c:pt>
                <c:pt idx="124">
                  <c:v>113.63469074758275</c:v>
                </c:pt>
                <c:pt idx="125">
                  <c:v>114.43151955762681</c:v>
                </c:pt>
                <c:pt idx="126">
                  <c:v>115.23775204542038</c:v>
                </c:pt>
                <c:pt idx="127">
                  <c:v>116.05373064315508</c:v>
                </c:pt>
                <c:pt idx="128">
                  <c:v>116.87980231209406</c:v>
                </c:pt>
                <c:pt idx="129">
                  <c:v>117.71631831027369</c:v>
                </c:pt>
                <c:pt idx="130">
                  <c:v>118.56363390464976</c:v>
                </c:pt>
                <c:pt idx="131">
                  <c:v>119.42210802211844</c:v>
                </c:pt>
                <c:pt idx="132">
                  <c:v>120.29210283347985</c:v>
                </c:pt>
                <c:pt idx="133">
                  <c:v>121.17398326405929</c:v>
                </c:pt>
                <c:pt idx="134">
                  <c:v>122.06811642436575</c:v>
                </c:pt>
                <c:pt idx="135">
                  <c:v>122.97487095385655</c:v>
                </c:pt>
                <c:pt idx="136">
                  <c:v>123.8946162706083</c:v>
                </c:pt>
                <c:pt idx="137">
                  <c:v>124.82772171947268</c:v>
                </c:pt>
                <c:pt idx="138">
                  <c:v>125.7745556111466</c:v>
                </c:pt>
                <c:pt idx="139">
                  <c:v>126.73548414451828</c:v>
                </c:pt>
                <c:pt idx="140">
                  <c:v>127.71087020469358</c:v>
                </c:pt>
                <c:pt idx="141">
                  <c:v>128.70107202927656</c:v>
                </c:pt>
                <c:pt idx="142">
                  <c:v>129.7064417358028</c:v>
                </c:pt>
                <c:pt idx="143">
                  <c:v>130.72732370373356</c:v>
                </c:pt>
                <c:pt idx="144">
                  <c:v>131.76405280513791</c:v>
                </c:pt>
                <c:pt idx="145">
                  <c:v>132.81695247915621</c:v>
                </c:pt>
                <c:pt idx="146">
                  <c:v>133.88633264657724</c:v>
                </c:pt>
                <c:pt idx="147">
                  <c:v>134.97248746241186</c:v>
                </c:pt>
                <c:pt idx="148">
                  <c:v>136.07569290623474</c:v>
                </c:pt>
                <c:pt idx="149">
                  <c:v>137.19620421231971</c:v>
                </c:pt>
                <c:pt idx="150">
                  <c:v>138.33425314424704</c:v>
                </c:pt>
                <c:pt idx="151">
                  <c:v>139.49004512171282</c:v>
                </c:pt>
                <c:pt idx="152">
                  <c:v>140.66375621074906</c:v>
                </c:pt>
                <c:pt idx="153">
                  <c:v>141.85552999244962</c:v>
                </c:pt>
                <c:pt idx="154">
                  <c:v>143.06547432957854</c:v>
                </c:pt>
                <c:pt idx="155">
                  <c:v>144.29365805508192</c:v>
                </c:pt>
                <c:pt idx="156">
                  <c:v>145.54010761146395</c:v>
                </c:pt>
                <c:pt idx="157">
                  <c:v>146.80480367515327</c:v>
                </c:pt>
                <c:pt idx="158">
                  <c:v>148.08767780525878</c:v>
                </c:pt>
                <c:pt idx="159">
                  <c:v>149.38860916137062</c:v>
                </c:pt>
                <c:pt idx="160">
                  <c:v>150.70742134012724</c:v>
                </c:pt>
                <c:pt idx="161">
                  <c:v>152.04387938496717</c:v>
                </c:pt>
                <c:pt idx="162">
                  <c:v>153.39768702758556</c:v>
                </c:pt>
                <c:pt idx="163">
                  <c:v>154.76848422290277</c:v>
                </c:pt>
                <c:pt idx="164">
                  <c:v>156.15584504156837</c:v>
                </c:pt>
                <c:pt idx="165">
                  <c:v>157.55927598493125</c:v>
                </c:pt>
                <c:pt idx="166">
                  <c:v>158.97821478675843</c:v>
                </c:pt>
                <c:pt idx="167">
                  <c:v>160.41202976358784</c:v>
                </c:pt>
                <c:pt idx="168">
                  <c:v>161.86001977125224</c:v>
                </c:pt>
                <c:pt idx="169">
                  <c:v>163.32141481873359</c:v>
                </c:pt>
                <c:pt idx="170">
                  <c:v>164.79537738201438</c:v>
                </c:pt>
                <c:pt idx="171">
                  <c:v>166.28100445005563</c:v>
                </c:pt>
                <c:pt idx="172">
                  <c:v>167.77733032258215</c:v>
                </c:pt>
                <c:pt idx="173">
                  <c:v>169.28333016520529</c:v>
                </c:pt>
                <c:pt idx="174">
                  <c:v>170.79792431195281</c:v>
                </c:pt>
                <c:pt idx="175">
                  <c:v>172.31998328889586</c:v>
                </c:pt>
                <c:pt idx="176">
                  <c:v>173.84833351580457</c:v>
                </c:pt>
                <c:pt idx="177">
                  <c:v>175.38176362624074</c:v>
                </c:pt>
                <c:pt idx="178">
                  <c:v>176.91903133071648</c:v>
                </c:pt>
                <c:pt idx="179">
                  <c:v>178.4588707333327</c:v>
                </c:pt>
                <c:pt idx="180">
                  <c:v>179.99845865502817</c:v>
                </c:pt>
              </c:numCache>
            </c:numRef>
          </c:xVal>
          <c:yVal>
            <c:numRef>
              <c:f>TraySol!$J$191:$J$371</c:f>
              <c:numCache>
                <c:formatCode>0.00</c:formatCode>
                <c:ptCount val="181"/>
                <c:pt idx="0">
                  <c:v>49.549999989764338</c:v>
                </c:pt>
                <c:pt idx="1">
                  <c:v>49.539765668063559</c:v>
                </c:pt>
                <c:pt idx="2">
                  <c:v>49.509078638609118</c:v>
                </c:pt>
                <c:pt idx="3">
                  <c:v>49.457986690195796</c:v>
                </c:pt>
                <c:pt idx="4">
                  <c:v>49.386569054205779</c:v>
                </c:pt>
                <c:pt idx="5">
                  <c:v>49.294935822924373</c:v>
                </c:pt>
                <c:pt idx="6">
                  <c:v>49.183227135421028</c:v>
                </c:pt>
                <c:pt idx="7">
                  <c:v>49.051612155250567</c:v>
                </c:pt>
                <c:pt idx="8">
                  <c:v>48.900287857244422</c:v>
                </c:pt>
                <c:pt idx="9">
                  <c:v>48.729477643397075</c:v>
                </c:pt>
                <c:pt idx="10">
                  <c:v>48.539429810009942</c:v>
                </c:pt>
                <c:pt idx="11">
                  <c:v>48.330415889796676</c:v>
                </c:pt>
                <c:pt idx="12">
                  <c:v>48.102728893569015</c:v>
                </c:pt>
                <c:pt idx="13">
                  <c:v>47.856681476423809</c:v>
                </c:pt>
                <c:pt idx="14">
                  <c:v>47.592604053074794</c:v>
                </c:pt>
                <c:pt idx="15">
                  <c:v>47.310842886169894</c:v>
                </c:pt>
                <c:pt idx="16">
                  <c:v>47.011758170175227</c:v>
                </c:pt>
                <c:pt idx="17">
                  <c:v>46.695722131766949</c:v>
                </c:pt>
                <c:pt idx="18">
                  <c:v>46.363117165734288</c:v>
                </c:pt>
                <c:pt idx="19">
                  <c:v>46.014334023247052</c:v>
                </c:pt>
                <c:pt idx="20">
                  <c:v>45.649770067057382</c:v>
                </c:pt>
                <c:pt idx="21">
                  <c:v>45.269827605867107</c:v>
                </c:pt>
                <c:pt idx="22">
                  <c:v>44.874912317763396</c:v>
                </c:pt>
                <c:pt idx="23">
                  <c:v>44.465431770367623</c:v>
                </c:pt>
                <c:pt idx="24">
                  <c:v>44.041794043201243</c:v>
                </c:pt>
                <c:pt idx="25">
                  <c:v>43.604406455786012</c:v>
                </c:pt>
                <c:pt idx="26">
                  <c:v>43.153674403191005</c:v>
                </c:pt>
                <c:pt idx="27">
                  <c:v>42.690000299132713</c:v>
                </c:pt>
                <c:pt idx="28">
                  <c:v>42.213782625336002</c:v>
                </c:pt>
                <c:pt idx="29">
                  <c:v>41.725415084673031</c:v>
                </c:pt>
                <c:pt idx="30">
                  <c:v>41.225285854611791</c:v>
                </c:pt>
                <c:pt idx="31">
                  <c:v>40.713776936713202</c:v>
                </c:pt>
                <c:pt idx="32">
                  <c:v>40.191263597304768</c:v>
                </c:pt>
                <c:pt idx="33">
                  <c:v>39.658113894012601</c:v>
                </c:pt>
                <c:pt idx="34">
                  <c:v>39.114688282534487</c:v>
                </c:pt>
                <c:pt idx="35">
                  <c:v>38.561339297868315</c:v>
                </c:pt>
                <c:pt idx="36">
                  <c:v>37.998411304152661</c:v>
                </c:pt>
                <c:pt idx="37">
                  <c:v>37.426240307313002</c:v>
                </c:pt>
                <c:pt idx="38">
                  <c:v>36.845153824822546</c:v>
                </c:pt>
                <c:pt idx="39">
                  <c:v>36.255470807063197</c:v>
                </c:pt>
                <c:pt idx="40">
                  <c:v>35.657501604998821</c:v>
                </c:pt>
                <c:pt idx="41">
                  <c:v>35.051547979135727</c:v>
                </c:pt>
                <c:pt idx="42">
                  <c:v>34.43790314503287</c:v>
                </c:pt>
                <c:pt idx="43">
                  <c:v>33.816851850930227</c:v>
                </c:pt>
                <c:pt idx="44">
                  <c:v>33.188670483375894</c:v>
                </c:pt>
                <c:pt idx="45">
                  <c:v>32.553627197049394</c:v>
                </c:pt>
                <c:pt idx="46">
                  <c:v>31.911982065289664</c:v>
                </c:pt>
                <c:pt idx="47">
                  <c:v>31.263987248142172</c:v>
                </c:pt>
                <c:pt idx="48">
                  <c:v>30.609887175033165</c:v>
                </c:pt>
                <c:pt idx="49">
                  <c:v>29.949918739460188</c:v>
                </c:pt>
                <c:pt idx="50">
                  <c:v>29.284311503354871</c:v>
                </c:pt>
                <c:pt idx="51">
                  <c:v>28.613287909023093</c:v>
                </c:pt>
                <c:pt idx="52">
                  <c:v>27.937063496802381</c:v>
                </c:pt>
                <c:pt idx="53">
                  <c:v>27.255847126792254</c:v>
                </c:pt>
                <c:pt idx="54">
                  <c:v>26.569841203213969</c:v>
                </c:pt>
                <c:pt idx="55">
                  <c:v>25.879241900139206</c:v>
                </c:pt>
                <c:pt idx="56">
                  <c:v>25.184239387495126</c:v>
                </c:pt>
                <c:pt idx="57">
                  <c:v>24.485018056406304</c:v>
                </c:pt>
                <c:pt idx="58">
                  <c:v>23.781756743071426</c:v>
                </c:pt>
                <c:pt idx="59">
                  <c:v>23.074628950498337</c:v>
                </c:pt>
                <c:pt idx="60">
                  <c:v>22.363803067532643</c:v>
                </c:pt>
                <c:pt idx="61">
                  <c:v>21.649442584715388</c:v>
                </c:pt>
                <c:pt idx="62">
                  <c:v>20.931706306595743</c:v>
                </c:pt>
                <c:pt idx="63">
                  <c:v>20.210748560203385</c:v>
                </c:pt>
                <c:pt idx="64">
                  <c:v>19.486719399456817</c:v>
                </c:pt>
                <c:pt idx="65">
                  <c:v>18.759764805345668</c:v>
                </c:pt>
                <c:pt idx="66">
                  <c:v>18.030026881780515</c:v>
                </c:pt>
                <c:pt idx="67">
                  <c:v>17.297644047051435</c:v>
                </c:pt>
                <c:pt idx="68">
                  <c:v>16.562751220879164</c:v>
                </c:pt>
                <c:pt idx="69">
                  <c:v>15.825480007079065</c:v>
                </c:pt>
                <c:pt idx="70">
                  <c:v>15.085958871889858</c:v>
                </c:pt>
                <c:pt idx="71">
                  <c:v>14.344313318047384</c:v>
                </c:pt>
                <c:pt idx="72">
                  <c:v>13.600666054705769</c:v>
                </c:pt>
                <c:pt idx="73">
                  <c:v>12.855137163330497</c:v>
                </c:pt>
                <c:pt idx="74">
                  <c:v>12.107844259703342</c:v>
                </c:pt>
                <c:pt idx="75">
                  <c:v>11.358902652195297</c:v>
                </c:pt>
                <c:pt idx="76">
                  <c:v>10.608425496474894</c:v>
                </c:pt>
                <c:pt idx="77">
                  <c:v>9.8565239468300518</c:v>
                </c:pt>
                <c:pt idx="78">
                  <c:v>9.1033073042901833</c:v>
                </c:pt>
                <c:pt idx="79">
                  <c:v>8.3488831617426627</c:v>
                </c:pt>
                <c:pt idx="80">
                  <c:v>7.5933575462427569</c:v>
                </c:pt>
                <c:pt idx="81">
                  <c:v>6.8368350587218742</c:v>
                </c:pt>
                <c:pt idx="82">
                  <c:v>6.0794190113021926</c:v>
                </c:pt>
                <c:pt idx="83">
                  <c:v>5.3212115624287577</c:v>
                </c:pt>
                <c:pt idx="84">
                  <c:v>4.5623138500328793</c:v>
                </c:pt>
                <c:pt idx="85">
                  <c:v>3.8028261229421929</c:v>
                </c:pt>
                <c:pt idx="86">
                  <c:v>3.0428478707544002</c:v>
                </c:pt>
                <c:pt idx="87">
                  <c:v>2.2824779523925116</c:v>
                </c:pt>
                <c:pt idx="88">
                  <c:v>1.5218147235605954</c:v>
                </c:pt>
                <c:pt idx="89">
                  <c:v>0.76095616331915039</c:v>
                </c:pt>
                <c:pt idx="90">
                  <c:v>0</c:v>
                </c:pt>
                <c:pt idx="91">
                  <c:v>-0.76095616331913618</c:v>
                </c:pt>
                <c:pt idx="92">
                  <c:v>-1.5218147235605954</c:v>
                </c:pt>
                <c:pt idx="93">
                  <c:v>-2.2824779523925116</c:v>
                </c:pt>
                <c:pt idx="94">
                  <c:v>-3.0428478707544002</c:v>
                </c:pt>
                <c:pt idx="95">
                  <c:v>-3.8028261229422071</c:v>
                </c:pt>
                <c:pt idx="96">
                  <c:v>-4.5623138500328935</c:v>
                </c:pt>
                <c:pt idx="97">
                  <c:v>-5.3212115624287577</c:v>
                </c:pt>
                <c:pt idx="98">
                  <c:v>-6.0794190113021926</c:v>
                </c:pt>
                <c:pt idx="99">
                  <c:v>-6.83683505872186</c:v>
                </c:pt>
                <c:pt idx="100">
                  <c:v>-7.5933575462427427</c:v>
                </c:pt>
                <c:pt idx="101">
                  <c:v>-8.3488831617426484</c:v>
                </c:pt>
                <c:pt idx="102">
                  <c:v>-9.1033073042901833</c:v>
                </c:pt>
                <c:pt idx="103">
                  <c:v>-9.8565239468300518</c:v>
                </c:pt>
                <c:pt idx="104">
                  <c:v>-10.608425496474908</c:v>
                </c:pt>
                <c:pt idx="105">
                  <c:v>-11.358902652195312</c:v>
                </c:pt>
                <c:pt idx="106">
                  <c:v>-12.107844259703327</c:v>
                </c:pt>
                <c:pt idx="107">
                  <c:v>-12.855137163330497</c:v>
                </c:pt>
                <c:pt idx="108">
                  <c:v>-13.600666054705769</c:v>
                </c:pt>
                <c:pt idx="109">
                  <c:v>-14.344313318047384</c:v>
                </c:pt>
                <c:pt idx="110">
                  <c:v>-15.085958871889858</c:v>
                </c:pt>
                <c:pt idx="111">
                  <c:v>-15.825480007079051</c:v>
                </c:pt>
                <c:pt idx="112">
                  <c:v>-16.562751220879179</c:v>
                </c:pt>
                <c:pt idx="113">
                  <c:v>-17.297644047051435</c:v>
                </c:pt>
                <c:pt idx="114">
                  <c:v>-18.030026881780515</c:v>
                </c:pt>
                <c:pt idx="115">
                  <c:v>-18.759764805345668</c:v>
                </c:pt>
                <c:pt idx="116">
                  <c:v>-19.486719399456817</c:v>
                </c:pt>
                <c:pt idx="117">
                  <c:v>-20.210748560203385</c:v>
                </c:pt>
                <c:pt idx="118">
                  <c:v>-20.931706306595743</c:v>
                </c:pt>
                <c:pt idx="119">
                  <c:v>-21.649442584715388</c:v>
                </c:pt>
                <c:pt idx="120">
                  <c:v>-22.363803067532629</c:v>
                </c:pt>
                <c:pt idx="121">
                  <c:v>-23.074628950498351</c:v>
                </c:pt>
                <c:pt idx="122">
                  <c:v>-23.781756743071412</c:v>
                </c:pt>
                <c:pt idx="123">
                  <c:v>-24.485018056406304</c:v>
                </c:pt>
                <c:pt idx="124">
                  <c:v>-25.184239387495126</c:v>
                </c:pt>
                <c:pt idx="125">
                  <c:v>-25.879241900139206</c:v>
                </c:pt>
                <c:pt idx="126">
                  <c:v>-26.569841203213969</c:v>
                </c:pt>
                <c:pt idx="127">
                  <c:v>-27.255847126792247</c:v>
                </c:pt>
                <c:pt idx="128">
                  <c:v>-27.937063496802367</c:v>
                </c:pt>
                <c:pt idx="129">
                  <c:v>-28.613287909023086</c:v>
                </c:pt>
                <c:pt idx="130">
                  <c:v>-29.284311503354871</c:v>
                </c:pt>
                <c:pt idx="131">
                  <c:v>-29.949918739460188</c:v>
                </c:pt>
                <c:pt idx="132">
                  <c:v>-30.609887175033165</c:v>
                </c:pt>
                <c:pt idx="133">
                  <c:v>-31.263987248142172</c:v>
                </c:pt>
                <c:pt idx="134">
                  <c:v>-31.911982065289664</c:v>
                </c:pt>
                <c:pt idx="135">
                  <c:v>-32.55362719704938</c:v>
                </c:pt>
                <c:pt idx="136">
                  <c:v>-33.188670483375901</c:v>
                </c:pt>
                <c:pt idx="137">
                  <c:v>-33.816851850930234</c:v>
                </c:pt>
                <c:pt idx="138">
                  <c:v>-34.437903145032863</c:v>
                </c:pt>
                <c:pt idx="139">
                  <c:v>-35.051547979135734</c:v>
                </c:pt>
                <c:pt idx="140">
                  <c:v>-35.657501604998814</c:v>
                </c:pt>
                <c:pt idx="141">
                  <c:v>-36.25547080706319</c:v>
                </c:pt>
                <c:pt idx="142">
                  <c:v>-36.845153824822546</c:v>
                </c:pt>
                <c:pt idx="143">
                  <c:v>-37.426240307313009</c:v>
                </c:pt>
                <c:pt idx="144">
                  <c:v>-37.998411304152654</c:v>
                </c:pt>
                <c:pt idx="145">
                  <c:v>-38.561339297868329</c:v>
                </c:pt>
                <c:pt idx="146">
                  <c:v>-39.114688282534502</c:v>
                </c:pt>
                <c:pt idx="147">
                  <c:v>-39.658113894012587</c:v>
                </c:pt>
                <c:pt idx="148">
                  <c:v>-40.191263597304754</c:v>
                </c:pt>
                <c:pt idx="149">
                  <c:v>-40.713776936713174</c:v>
                </c:pt>
                <c:pt idx="150">
                  <c:v>-41.225285854611769</c:v>
                </c:pt>
                <c:pt idx="151">
                  <c:v>-41.725415084673017</c:v>
                </c:pt>
                <c:pt idx="152">
                  <c:v>-42.213782625335995</c:v>
                </c:pt>
                <c:pt idx="153">
                  <c:v>-42.69000029913272</c:v>
                </c:pt>
                <c:pt idx="154">
                  <c:v>-43.153674403191019</c:v>
                </c:pt>
                <c:pt idx="155">
                  <c:v>-43.604406455786034</c:v>
                </c:pt>
                <c:pt idx="156">
                  <c:v>-44.041794043201236</c:v>
                </c:pt>
                <c:pt idx="157">
                  <c:v>-44.465431770367616</c:v>
                </c:pt>
                <c:pt idx="158">
                  <c:v>-44.874912317763375</c:v>
                </c:pt>
                <c:pt idx="159">
                  <c:v>-45.269827605867107</c:v>
                </c:pt>
                <c:pt idx="160">
                  <c:v>-45.649770067057375</c:v>
                </c:pt>
                <c:pt idx="161">
                  <c:v>-46.014334023247017</c:v>
                </c:pt>
                <c:pt idx="162">
                  <c:v>-46.36311716573428</c:v>
                </c:pt>
                <c:pt idx="163">
                  <c:v>-46.695722131766956</c:v>
                </c:pt>
                <c:pt idx="164">
                  <c:v>-47.011758170175227</c:v>
                </c:pt>
                <c:pt idx="165">
                  <c:v>-47.310842886169894</c:v>
                </c:pt>
                <c:pt idx="166">
                  <c:v>-47.59260405307478</c:v>
                </c:pt>
                <c:pt idx="167">
                  <c:v>-47.856681476423802</c:v>
                </c:pt>
                <c:pt idx="168">
                  <c:v>-48.102728893569008</c:v>
                </c:pt>
                <c:pt idx="169">
                  <c:v>-48.330415889796654</c:v>
                </c:pt>
                <c:pt idx="170">
                  <c:v>-48.539429810009949</c:v>
                </c:pt>
                <c:pt idx="171">
                  <c:v>-48.729477643397075</c:v>
                </c:pt>
                <c:pt idx="172">
                  <c:v>-48.900287857244422</c:v>
                </c:pt>
                <c:pt idx="173">
                  <c:v>-49.051612155250581</c:v>
                </c:pt>
                <c:pt idx="174">
                  <c:v>-49.183227135421021</c:v>
                </c:pt>
                <c:pt idx="175">
                  <c:v>-49.294935822924401</c:v>
                </c:pt>
                <c:pt idx="176">
                  <c:v>-49.386569054205751</c:v>
                </c:pt>
                <c:pt idx="177">
                  <c:v>-49.457986690195781</c:v>
                </c:pt>
                <c:pt idx="178">
                  <c:v>-49.509078638609111</c:v>
                </c:pt>
                <c:pt idx="179">
                  <c:v>-49.539765668063552</c:v>
                </c:pt>
                <c:pt idx="180">
                  <c:v>-49.549999989764331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13F8-461E-92AB-F8EE4836A2EC}"/>
            </c:ext>
          </c:extLst>
        </c:ser>
        <c:ser>
          <c:idx val="25"/>
          <c:order val="25"/>
          <c:tx>
            <c:strRef>
              <c:f>TraySol!$M$8</c:f>
              <c:strCache>
                <c:ptCount val="1"/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TraySol!$N$191:$N$371</c:f>
              <c:numCache>
                <c:formatCode>0.00</c:formatCode>
                <c:ptCount val="181"/>
                <c:pt idx="0">
                  <c:v>1.2395870151954635E-3</c:v>
                </c:pt>
                <c:pt idx="1">
                  <c:v>1.2394824590905875</c:v>
                </c:pt>
                <c:pt idx="2">
                  <c:v>2.4783385422886233</c:v>
                </c:pt>
                <c:pt idx="3">
                  <c:v>3.7159443494472151</c:v>
                </c:pt>
                <c:pt idx="4">
                  <c:v>4.9516809085330387</c:v>
                </c:pt>
                <c:pt idx="5">
                  <c:v>6.1849365816495974</c:v>
                </c:pt>
                <c:pt idx="6">
                  <c:v>7.4151094025643536</c:v>
                </c:pt>
                <c:pt idx="7">
                  <c:v>8.641609324784552</c:v>
                </c:pt>
                <c:pt idx="8">
                  <c:v>9.8638603607619402</c:v>
                </c:pt>
                <c:pt idx="9">
                  <c:v>11.081302594650388</c:v>
                </c:pt>
                <c:pt idx="10">
                  <c:v>12.293394053136455</c:v>
                </c:pt>
                <c:pt idx="11">
                  <c:v>13.499612421159807</c:v>
                </c:pt>
                <c:pt idx="12">
                  <c:v>14.699456591774208</c:v>
                </c:pt>
                <c:pt idx="13">
                  <c:v>15.892448041921787</c:v>
                </c:pt>
                <c:pt idx="14">
                  <c:v>17.078132028435672</c:v>
                </c:pt>
                <c:pt idx="15">
                  <c:v>18.256078601092888</c:v>
                </c:pt>
                <c:pt idx="16">
                  <c:v>19.425883431971748</c:v>
                </c:pt>
                <c:pt idx="17">
                  <c:v>20.587168462661108</c:v>
                </c:pt>
                <c:pt idx="18">
                  <c:v>21.739582373001991</c:v>
                </c:pt>
                <c:pt idx="19">
                  <c:v>22.882800876966307</c:v>
                </c:pt>
                <c:pt idx="20">
                  <c:v>24.016526852987489</c:v>
                </c:pt>
                <c:pt idx="21">
                  <c:v>25.14049031751777</c:v>
                </c:pt>
                <c:pt idx="22">
                  <c:v>26.254448251805723</c:v>
                </c:pt>
                <c:pt idx="23">
                  <c:v>27.358184292847202</c:v>
                </c:pt>
                <c:pt idx="24">
                  <c:v>28.451508300184653</c:v>
                </c:pt>
                <c:pt idx="25">
                  <c:v>29.534255810706785</c:v>
                </c:pt>
                <c:pt idx="26">
                  <c:v>30.606287393860786</c:v>
                </c:pt>
                <c:pt idx="27">
                  <c:v>31.667487919741522</c:v>
                </c:pt>
                <c:pt idx="28">
                  <c:v>32.717765752394257</c:v>
                </c:pt>
                <c:pt idx="29">
                  <c:v>33.757051880375521</c:v>
                </c:pt>
                <c:pt idx="30">
                  <c:v>34.785298996187692</c:v>
                </c:pt>
                <c:pt idx="31">
                  <c:v>35.802480535660493</c:v>
                </c:pt>
                <c:pt idx="32">
                  <c:v>36.808589687717102</c:v>
                </c:pt>
                <c:pt idx="33">
                  <c:v>37.803638384257589</c:v>
                </c:pt>
                <c:pt idx="34">
                  <c:v>38.787656279139348</c:v>
                </c:pt>
                <c:pt idx="35">
                  <c:v>39.760689724448433</c:v>
                </c:pt>
                <c:pt idx="36">
                  <c:v>40.722800751457854</c:v>
                </c:pt>
                <c:pt idx="37">
                  <c:v>41.674066062870615</c:v>
                </c:pt>
                <c:pt idx="38">
                  <c:v>42.614576042161097</c:v>
                </c:pt>
                <c:pt idx="39">
                  <c:v>43.544433785066474</c:v>
                </c:pt>
                <c:pt idx="40">
                  <c:v>44.463754157552714</c:v>
                </c:pt>
                <c:pt idx="41">
                  <c:v>45.372662883888161</c:v>
                </c:pt>
                <c:pt idx="42">
                  <c:v>46.271295667812829</c:v>
                </c:pt>
                <c:pt idx="43">
                  <c:v>47.159797349192267</c:v>
                </c:pt>
                <c:pt idx="44">
                  <c:v>48.038321097994611</c:v>
                </c:pt>
                <c:pt idx="45">
                  <c:v>48.907027646930629</c:v>
                </c:pt>
                <c:pt idx="46">
                  <c:v>49.766084563645563</c:v>
                </c:pt>
                <c:pt idx="47">
                  <c:v>50.615665562951605</c:v>
                </c:pt>
                <c:pt idx="48">
                  <c:v>51.455949859235574</c:v>
                </c:pt>
                <c:pt idx="49">
                  <c:v>52.2871215588684</c:v>
                </c:pt>
                <c:pt idx="50">
                  <c:v>53.109369092176252</c:v>
                </c:pt>
                <c:pt idx="51">
                  <c:v>53.922884684308528</c:v>
                </c:pt>
                <c:pt idx="52">
                  <c:v>54.727863864147388</c:v>
                </c:pt>
                <c:pt idx="53">
                  <c:v>55.524505010249449</c:v>
                </c:pt>
                <c:pt idx="54">
                  <c:v>56.313008932684987</c:v>
                </c:pt>
                <c:pt idx="55">
                  <c:v>57.09357848954371</c:v>
                </c:pt>
                <c:pt idx="56">
                  <c:v>57.86641823680462</c:v>
                </c:pt>
                <c:pt idx="57">
                  <c:v>58.631734110216996</c:v>
                </c:pt>
                <c:pt idx="58">
                  <c:v>59.389733137810367</c:v>
                </c:pt>
                <c:pt idx="59">
                  <c:v>60.140623181636947</c:v>
                </c:pt>
                <c:pt idx="60">
                  <c:v>60.884612707352176</c:v>
                </c:pt>
                <c:pt idx="61">
                  <c:v>61.621910580252461</c:v>
                </c:pt>
                <c:pt idx="62">
                  <c:v>62.352725886413772</c:v>
                </c:pt>
                <c:pt idx="63">
                  <c:v>63.077267777608625</c:v>
                </c:pt>
                <c:pt idx="64">
                  <c:v>63.795745338718902</c:v>
                </c:pt>
                <c:pt idx="65">
                  <c:v>64.508367476409262</c:v>
                </c:pt>
                <c:pt idx="66">
                  <c:v>65.21534282787708</c:v>
                </c:pt>
                <c:pt idx="67">
                  <c:v>65.916879688549443</c:v>
                </c:pt>
                <c:pt idx="68">
                  <c:v>66.613185957655929</c:v>
                </c:pt>
                <c:pt idx="69">
                  <c:v>67.304469100664434</c:v>
                </c:pt>
                <c:pt idx="70">
                  <c:v>67.990936127628942</c:v>
                </c:pt>
                <c:pt idx="71">
                  <c:v>68.672793586558342</c:v>
                </c:pt>
                <c:pt idx="72">
                  <c:v>69.350247570976705</c:v>
                </c:pt>
                <c:pt idx="73">
                  <c:v>70.023503740906747</c:v>
                </c:pt>
                <c:pt idx="74">
                  <c:v>70.692767356567387</c:v>
                </c:pt>
                <c:pt idx="75">
                  <c:v>71.358243324136211</c:v>
                </c:pt>
                <c:pt idx="76">
                  <c:v>72.020136252984827</c:v>
                </c:pt>
                <c:pt idx="77">
                  <c:v>72.678650523852198</c:v>
                </c:pt>
                <c:pt idx="78">
                  <c:v>73.333990367475664</c:v>
                </c:pt>
                <c:pt idx="79">
                  <c:v>73.986359953253185</c:v>
                </c:pt>
                <c:pt idx="80">
                  <c:v>74.635963487562066</c:v>
                </c:pt>
                <c:pt idx="81">
                  <c:v>75.283005321409959</c:v>
                </c:pt>
                <c:pt idx="82">
                  <c:v>75.92769006714208</c:v>
                </c:pt>
                <c:pt idx="83">
                  <c:v>76.570222723976798</c:v>
                </c:pt>
                <c:pt idx="84">
                  <c:v>77.210808812185704</c:v>
                </c:pt>
                <c:pt idx="85">
                  <c:v>77.849654515780031</c:v>
                </c:pt>
                <c:pt idx="86">
                  <c:v>78.486966833606445</c:v>
                </c:pt>
                <c:pt idx="87">
                  <c:v>79.122953738797023</c:v>
                </c:pt>
                <c:pt idx="88">
                  <c:v>79.757824346558309</c:v>
                </c:pt>
                <c:pt idx="89">
                  <c:v>80.391789090321879</c:v>
                </c:pt>
                <c:pt idx="90">
                  <c:v>81.02505990631677</c:v>
                </c:pt>
                <c:pt idx="91">
                  <c:v>81.657850426660204</c:v>
                </c:pt>
                <c:pt idx="92">
                  <c:v>82.290376181096832</c:v>
                </c:pt>
                <c:pt idx="93">
                  <c:v>82.922854807551246</c:v>
                </c:pt>
                <c:pt idx="94">
                  <c:v>83.555506271690433</c:v>
                </c:pt>
                <c:pt idx="95">
                  <c:v>84.188553095723648</c:v>
                </c:pt>
                <c:pt idx="96">
                  <c:v>84.822220596697392</c:v>
                </c:pt>
                <c:pt idx="97">
                  <c:v>85.456737134571554</c:v>
                </c:pt>
                <c:pt idx="98">
                  <c:v>86.092334370388983</c:v>
                </c:pt>
                <c:pt idx="99">
                  <c:v>86.729247534877089</c:v>
                </c:pt>
                <c:pt idx="100">
                  <c:v>87.367715707842535</c:v>
                </c:pt>
                <c:pt idx="101">
                  <c:v>88.007982108741956</c:v>
                </c:pt>
                <c:pt idx="102">
                  <c:v>88.650294398830212</c:v>
                </c:pt>
                <c:pt idx="103">
                  <c:v>89.294904995303582</c:v>
                </c:pt>
                <c:pt idx="104">
                  <c:v>89.942071397869043</c:v>
                </c:pt>
                <c:pt idx="105">
                  <c:v>90.59205652817846</c:v>
                </c:pt>
                <c:pt idx="106">
                  <c:v>91.245129082572134</c:v>
                </c:pt>
                <c:pt idx="107">
                  <c:v>91.901563898575148</c:v>
                </c:pt>
                <c:pt idx="108">
                  <c:v>92.561642335582917</c:v>
                </c:pt>
                <c:pt idx="109">
                  <c:v>93.225652670158667</c:v>
                </c:pt>
                <c:pt idx="110">
                  <c:v>93.893890506343126</c:v>
                </c:pt>
                <c:pt idx="111">
                  <c:v>94.566659201344009</c:v>
                </c:pt>
                <c:pt idx="112">
                  <c:v>95.244270306929437</c:v>
                </c:pt>
                <c:pt idx="113">
                  <c:v>95.927044026791492</c:v>
                </c:pt>
                <c:pt idx="114">
                  <c:v>96.615309690073772</c:v>
                </c:pt>
                <c:pt idx="115">
                  <c:v>97.30940624116397</c:v>
                </c:pt>
                <c:pt idx="116">
                  <c:v>98.009682745741344</c:v>
                </c:pt>
                <c:pt idx="117">
                  <c:v>98.716498912929794</c:v>
                </c:pt>
                <c:pt idx="118">
                  <c:v>99.430225633242358</c:v>
                </c:pt>
                <c:pt idx="119">
                  <c:v>100.15124553180306</c:v>
                </c:pt>
                <c:pt idx="120">
                  <c:v>100.87995353609496</c:v>
                </c:pt>
                <c:pt idx="121">
                  <c:v>101.61675745720216</c:v>
                </c:pt>
                <c:pt idx="122">
                  <c:v>102.36207858318178</c:v>
                </c:pt>
                <c:pt idx="123">
                  <c:v>103.11635228281321</c:v>
                </c:pt>
                <c:pt idx="124">
                  <c:v>103.88002861751612</c:v>
                </c:pt>
                <c:pt idx="125">
                  <c:v>104.6535729586989</c:v>
                </c:pt>
                <c:pt idx="126">
                  <c:v>105.43746660718385</c:v>
                </c:pt>
                <c:pt idx="127">
                  <c:v>106.23220741064191</c:v>
                </c:pt>
                <c:pt idx="128">
                  <c:v>107.03831037414851</c:v>
                </c:pt>
                <c:pt idx="129">
                  <c:v>107.85630825802775</c:v>
                </c:pt>
                <c:pt idx="130">
                  <c:v>108.68675215606753</c:v>
                </c:pt>
                <c:pt idx="131">
                  <c:v>109.53021204595281</c:v>
                </c:pt>
                <c:pt idx="132">
                  <c:v>110.38727730235658</c:v>
                </c:pt>
                <c:pt idx="133">
                  <c:v>111.25855716152992</c:v>
                </c:pt>
                <c:pt idx="134">
                  <c:v>112.14468112443295</c:v>
                </c:pt>
                <c:pt idx="135">
                  <c:v>113.04629928341829</c:v>
                </c:pt>
                <c:pt idx="136">
                  <c:v>113.96408255521193</c:v>
                </c:pt>
                <c:pt idx="137">
                  <c:v>114.89872280041064</c:v>
                </c:pt>
                <c:pt idx="138">
                  <c:v>115.85093280691952</c:v>
                </c:pt>
                <c:pt idx="139">
                  <c:v>116.82144611168327</c:v>
                </c:pt>
                <c:pt idx="140">
                  <c:v>117.81101663171353</c:v>
                </c:pt>
                <c:pt idx="141">
                  <c:v>118.82041807179571</c:v>
                </c:pt>
                <c:pt idx="142">
                  <c:v>119.85044307239026</c:v>
                </c:pt>
                <c:pt idx="143">
                  <c:v>120.90190205715841</c:v>
                </c:pt>
                <c:pt idx="144">
                  <c:v>121.97562173530687</c:v>
                </c:pt>
                <c:pt idx="145">
                  <c:v>123.07244320963331</c:v>
                </c:pt>
                <c:pt idx="146">
                  <c:v>124.19321963688586</c:v>
                </c:pt>
                <c:pt idx="147">
                  <c:v>125.33881338298239</c:v>
                </c:pt>
                <c:pt idx="148">
                  <c:v>126.51009261195979</c:v>
                </c:pt>
                <c:pt idx="149">
                  <c:v>127.70792724450818</c:v>
                </c:pt>
                <c:pt idx="150">
                  <c:v>128.93318421989724</c:v>
                </c:pt>
                <c:pt idx="151">
                  <c:v>130.18672199440829</c:v>
                </c:pt>
                <c:pt idx="152">
                  <c:v>131.46938421050857</c:v>
                </c:pt>
                <c:pt idx="153">
                  <c:v>132.78199247446835</c:v>
                </c:pt>
                <c:pt idx="154">
                  <c:v>134.12533818653253</c:v>
                </c:pt>
                <c:pt idx="155">
                  <c:v>135.50017337777768</c:v>
                </c:pt>
                <c:pt idx="156">
                  <c:v>136.90720052211444</c:v>
                </c:pt>
                <c:pt idx="157">
                  <c:v>138.34706131123542</c:v>
                </c:pt>
                <c:pt idx="158">
                  <c:v>139.82032440534303</c:v>
                </c:pt>
                <c:pt idx="159">
                  <c:v>141.32747220376697</c:v>
                </c:pt>
                <c:pt idx="160">
                  <c:v>142.86888671748815</c:v>
                </c:pt>
                <c:pt idx="161">
                  <c:v>144.44483467021672</c:v>
                </c:pt>
                <c:pt idx="162">
                  <c:v>146.05545200570472</c:v>
                </c:pt>
                <c:pt idx="163">
                  <c:v>147.7007280355937</c:v>
                </c:pt>
                <c:pt idx="164">
                  <c:v>149.38048952280437</c:v>
                </c:pt>
                <c:pt idx="165">
                  <c:v>151.0943850580455</c:v>
                </c:pt>
                <c:pt idx="166">
                  <c:v>152.84187014839497</c:v>
                </c:pt>
                <c:pt idx="167">
                  <c:v>154.6221934932029</c:v>
                </c:pt>
                <c:pt idx="168">
                  <c:v>156.43438496918338</c:v>
                </c:pt>
                <c:pt idx="169">
                  <c:v>158.27724587829297</c:v>
                </c:pt>
                <c:pt idx="170">
                  <c:v>160.14934202349434</c:v>
                </c:pt>
                <c:pt idx="171">
                  <c:v>162.04900016355725</c:v>
                </c:pt>
                <c:pt idx="172">
                  <c:v>163.97430835431209</c:v>
                </c:pt>
                <c:pt idx="173">
                  <c:v>165.92312060728992</c:v>
                </c:pt>
                <c:pt idx="174">
                  <c:v>167.89306618654422</c:v>
                </c:pt>
                <c:pt idx="175">
                  <c:v>169.88156372242676</c:v>
                </c:pt>
                <c:pt idx="176">
                  <c:v>171.88584015185106</c:v>
                </c:pt>
                <c:pt idx="177">
                  <c:v>173.90295430584456</c:v>
                </c:pt>
                <c:pt idx="178">
                  <c:v>175.92982476747747</c:v>
                </c:pt>
                <c:pt idx="179">
                  <c:v>177.96326142901609</c:v>
                </c:pt>
                <c:pt idx="180">
                  <c:v>179.99796270858758</c:v>
                </c:pt>
              </c:numCache>
            </c:numRef>
          </c:xVal>
          <c:yVal>
            <c:numRef>
              <c:f>TraySol!$M$191:$M$371</c:f>
              <c:numCache>
                <c:formatCode>0.00</c:formatCode>
                <c:ptCount val="181"/>
                <c:pt idx="0">
                  <c:v>37.82499999176823</c:v>
                </c:pt>
                <c:pt idx="1">
                  <c:v>37.816768896893876</c:v>
                </c:pt>
                <c:pt idx="2">
                  <c:v>37.792083598026721</c:v>
                </c:pt>
                <c:pt idx="3">
                  <c:v>37.750968097071734</c:v>
                </c:pt>
                <c:pt idx="4">
                  <c:v>37.693462258300293</c:v>
                </c:pt>
                <c:pt idx="5">
                  <c:v>37.619621630258969</c:v>
                </c:pt>
                <c:pt idx="6">
                  <c:v>37.529517187793694</c:v>
                </c:pt>
                <c:pt idx="7">
                  <c:v>37.42323500522938</c:v>
                </c:pt>
                <c:pt idx="8">
                  <c:v>37.300875864220345</c:v>
                </c:pt>
                <c:pt idx="9">
                  <c:v>37.162554800427365</c:v>
                </c:pt>
                <c:pt idx="10">
                  <c:v>37.008400593739218</c:v>
                </c:pt>
                <c:pt idx="11">
                  <c:v>36.838555207232297</c:v>
                </c:pt>
                <c:pt idx="12">
                  <c:v>36.653173180445698</c:v>
                </c:pt>
                <c:pt idx="13">
                  <c:v>36.4524209828365</c:v>
                </c:pt>
                <c:pt idx="14">
                  <c:v>36.236476333470939</c:v>
                </c:pt>
                <c:pt idx="15">
                  <c:v>36.005527493102079</c:v>
                </c:pt>
                <c:pt idx="16">
                  <c:v>35.759772534788098</c:v>
                </c:pt>
                <c:pt idx="17">
                  <c:v>35.499418599121427</c:v>
                </c:pt>
                <c:pt idx="18">
                  <c:v>35.22468113997602</c:v>
                </c:pt>
                <c:pt idx="19">
                  <c:v>34.9357831664462</c:v>
                </c:pt>
                <c:pt idx="20">
                  <c:v>34.632954486354095</c:v>
                </c:pt>
                <c:pt idx="21">
                  <c:v>34.316430956355234</c:v>
                </c:pt>
                <c:pt idx="22">
                  <c:v>33.986453743282141</c:v>
                </c:pt>
                <c:pt idx="23">
                  <c:v>33.643268600945341</c:v>
                </c:pt>
                <c:pt idx="24">
                  <c:v>33.287125166168614</c:v>
                </c:pt>
                <c:pt idx="25">
                  <c:v>32.918276277381409</c:v>
                </c:pt>
                <c:pt idx="26">
                  <c:v>32.536977318633276</c:v>
                </c:pt>
                <c:pt idx="27">
                  <c:v>32.143485591442612</c:v>
                </c:pt>
                <c:pt idx="28">
                  <c:v>31.738059716449847</c:v>
                </c:pt>
                <c:pt idx="29">
                  <c:v>31.320959066420798</c:v>
                </c:pt>
                <c:pt idx="30">
                  <c:v>30.892443231743741</c:v>
                </c:pt>
                <c:pt idx="31">
                  <c:v>30.452771519187046</c:v>
                </c:pt>
                <c:pt idx="32">
                  <c:v>30.002202484336692</c:v>
                </c:pt>
                <c:pt idx="33">
                  <c:v>29.540993497816352</c:v>
                </c:pt>
                <c:pt idx="34">
                  <c:v>29.069400345107134</c:v>
                </c:pt>
                <c:pt idx="35">
                  <c:v>28.587676859532259</c:v>
                </c:pt>
                <c:pt idx="36">
                  <c:v>28.096074587750593</c:v>
                </c:pt>
                <c:pt idx="37">
                  <c:v>27.594842486914033</c:v>
                </c:pt>
                <c:pt idx="38">
                  <c:v>27.084226652484226</c:v>
                </c:pt>
                <c:pt idx="39">
                  <c:v>26.564470075573482</c:v>
                </c:pt>
                <c:pt idx="40">
                  <c:v>26.035812428570026</c:v>
                </c:pt>
                <c:pt idx="41">
                  <c:v>25.498489877728744</c:v>
                </c:pt>
                <c:pt idx="42">
                  <c:v>24.952734921350824</c:v>
                </c:pt>
                <c:pt idx="43">
                  <c:v>24.398776252138916</c:v>
                </c:pt>
                <c:pt idx="44">
                  <c:v>23.836838642295533</c:v>
                </c:pt>
                <c:pt idx="45">
                  <c:v>23.267142849929328</c:v>
                </c:pt>
                <c:pt idx="46">
                  <c:v>22.689905545344757</c:v>
                </c:pt>
                <c:pt idx="47">
                  <c:v>22.105339255812964</c:v>
                </c:pt>
                <c:pt idx="48">
                  <c:v>21.513652327454764</c:v>
                </c:pt>
                <c:pt idx="49">
                  <c:v>20.915048902906662</c:v>
                </c:pt>
                <c:pt idx="50">
                  <c:v>20.30972891348938</c:v>
                </c:pt>
                <c:pt idx="51">
                  <c:v>19.697888084649875</c:v>
                </c:pt>
                <c:pt idx="52">
                  <c:v>19.079717953505593</c:v>
                </c:pt>
                <c:pt idx="53">
                  <c:v>18.455405897378313</c:v>
                </c:pt>
                <c:pt idx="54">
                  <c:v>17.82513517226694</c:v>
                </c:pt>
                <c:pt idx="55">
                  <c:v>17.189084960270492</c:v>
                </c:pt>
                <c:pt idx="56">
                  <c:v>16.547430425034705</c:v>
                </c:pt>
                <c:pt idx="57">
                  <c:v>15.90034277435862</c:v>
                </c:pt>
                <c:pt idx="58">
                  <c:v>15.247989329157519</c:v>
                </c:pt>
                <c:pt idx="59">
                  <c:v>14.590533598038959</c:v>
                </c:pt>
                <c:pt idx="60">
                  <c:v>13.928135356806465</c:v>
                </c:pt>
                <c:pt idx="61">
                  <c:v>13.260950732261193</c:v>
                </c:pt>
                <c:pt idx="62">
                  <c:v>12.589132289726095</c:v>
                </c:pt>
                <c:pt idx="63">
                  <c:v>11.912829123767835</c:v>
                </c:pt>
                <c:pt idx="64">
                  <c:v>11.232186951641495</c:v>
                </c:pt>
                <c:pt idx="65">
                  <c:v>10.547348209028954</c:v>
                </c:pt>
                <c:pt idx="66">
                  <c:v>9.858452147686279</c:v>
                </c:pt>
                <c:pt idx="67">
                  <c:v>9.1656349346565662</c:v>
                </c:pt>
                <c:pt idx="68">
                  <c:v>8.4690297527441203</c:v>
                </c:pt>
                <c:pt idx="69">
                  <c:v>7.768766901982417</c:v>
                </c:pt>
                <c:pt idx="70">
                  <c:v>7.064973901862615</c:v>
                </c:pt>
                <c:pt idx="71">
                  <c:v>6.3577755941218044</c:v>
                </c:pt>
                <c:pt idx="72">
                  <c:v>5.64729424592025</c:v>
                </c:pt>
                <c:pt idx="73">
                  <c:v>4.9336496532648511</c:v>
                </c:pt>
                <c:pt idx="74">
                  <c:v>4.2169592445628439</c:v>
                </c:pt>
                <c:pt idx="75">
                  <c:v>3.4973381842137456</c:v>
                </c:pt>
                <c:pt idx="76">
                  <c:v>2.7748994761710435</c:v>
                </c:pt>
                <c:pt idx="77">
                  <c:v>2.0497540674261927</c:v>
                </c:pt>
                <c:pt idx="78">
                  <c:v>1.3220109513879521</c:v>
                </c:pt>
                <c:pt idx="79">
                  <c:v>0.59177727114867196</c:v>
                </c:pt>
                <c:pt idx="80">
                  <c:v>-0.14084157735280201</c:v>
                </c:pt>
                <c:pt idx="81">
                  <c:v>-0.8757418422456027</c:v>
                </c:pt>
                <c:pt idx="82">
                  <c:v>-1.6128213126762461</c:v>
                </c:pt>
                <c:pt idx="83">
                  <c:v>-2.351979215736236</c:v>
                </c:pt>
                <c:pt idx="84">
                  <c:v>-3.0931161132957499</c:v>
                </c:pt>
                <c:pt idx="85">
                  <c:v>-3.8361337986585511</c:v>
                </c:pt>
                <c:pt idx="86">
                  <c:v>-4.5809351929388953</c:v>
                </c:pt>
                <c:pt idx="87">
                  <c:v>-5.3274242410489023</c:v>
                </c:pt>
                <c:pt idx="88">
                  <c:v>-6.0755058071720072</c:v>
                </c:pt>
                <c:pt idx="89">
                  <c:v>-6.8250855695852266</c:v>
                </c:pt>
                <c:pt idx="90">
                  <c:v>-7.5760699146809429</c:v>
                </c:pt>
                <c:pt idx="91">
                  <c:v>-8.3283658300265415</c:v>
                </c:pt>
                <c:pt idx="92">
                  <c:v>-9.0818807962871659</c:v>
                </c:pt>
                <c:pt idx="93">
                  <c:v>-9.8365226778248882</c:v>
                </c:pt>
                <c:pt idx="94">
                  <c:v>-10.592199611774291</c:v>
                </c:pt>
                <c:pt idx="95">
                  <c:v>-11.348819895381354</c:v>
                </c:pt>
                <c:pt idx="96">
                  <c:v>-12.106291871378801</c:v>
                </c:pt>
                <c:pt idx="97">
                  <c:v>-12.864523811157554</c:v>
                </c:pt>
                <c:pt idx="98">
                  <c:v>-13.623423795478274</c:v>
                </c:pt>
                <c:pt idx="99">
                  <c:v>-14.38289959245283</c:v>
                </c:pt>
                <c:pt idx="100">
                  <c:v>-15.142858532509067</c:v>
                </c:pt>
                <c:pt idx="101">
                  <c:v>-15.903207380035624</c:v>
                </c:pt>
                <c:pt idx="102">
                  <c:v>-16.663852201386263</c:v>
                </c:pt>
                <c:pt idx="103">
                  <c:v>-17.424698228904589</c:v>
                </c:pt>
                <c:pt idx="104">
                  <c:v>-18.185649720611266</c:v>
                </c:pt>
                <c:pt idx="105">
                  <c:v>-18.946609815174938</c:v>
                </c:pt>
                <c:pt idx="106">
                  <c:v>-19.707480381767397</c:v>
                </c:pt>
                <c:pt idx="107">
                  <c:v>-20.468161864381074</c:v>
                </c:pt>
                <c:pt idx="108">
                  <c:v>-21.228553120163355</c:v>
                </c:pt>
                <c:pt idx="109">
                  <c:v>-21.988551251298119</c:v>
                </c:pt>
                <c:pt idx="110">
                  <c:v>-22.748051429939323</c:v>
                </c:pt>
                <c:pt idx="111">
                  <c:v>-23.506946715674744</c:v>
                </c:pt>
                <c:pt idx="112">
                  <c:v>-24.26512786497058</c:v>
                </c:pt>
                <c:pt idx="113">
                  <c:v>-25.022483132019289</c:v>
                </c:pt>
                <c:pt idx="114">
                  <c:v>-25.778898060383739</c:v>
                </c:pt>
                <c:pt idx="115">
                  <c:v>-26.534255264800805</c:v>
                </c:pt>
                <c:pt idx="116">
                  <c:v>-27.288434202477802</c:v>
                </c:pt>
                <c:pt idx="117">
                  <c:v>-28.041310933184079</c:v>
                </c:pt>
                <c:pt idx="118">
                  <c:v>-28.79275786741097</c:v>
                </c:pt>
                <c:pt idx="119">
                  <c:v>-29.542643501843074</c:v>
                </c:pt>
                <c:pt idx="120">
                  <c:v>-30.290832141356347</c:v>
                </c:pt>
                <c:pt idx="121">
                  <c:v>-31.037183606732114</c:v>
                </c:pt>
                <c:pt idx="122">
                  <c:v>-31.78155292725269</c:v>
                </c:pt>
                <c:pt idx="123">
                  <c:v>-32.523790017325098</c:v>
                </c:pt>
                <c:pt idx="124">
                  <c:v>-33.263739336264393</c:v>
                </c:pt>
                <c:pt idx="125">
                  <c:v>-34.00123953036028</c:v>
                </c:pt>
                <c:pt idx="126">
                  <c:v>-34.736123056351275</c:v>
                </c:pt>
                <c:pt idx="127">
                  <c:v>-35.46821578544052</c:v>
                </c:pt>
                <c:pt idx="128">
                  <c:v>-36.197336587010795</c:v>
                </c:pt>
                <c:pt idx="129">
                  <c:v>-36.923296891235665</c:v>
                </c:pt>
                <c:pt idx="130">
                  <c:v>-37.645900229840876</c:v>
                </c:pt>
                <c:pt idx="131">
                  <c:v>-38.364941754350639</c:v>
                </c:pt>
                <c:pt idx="132">
                  <c:v>-39.080207731263044</c:v>
                </c:pt>
                <c:pt idx="133">
                  <c:v>-39.791475013737283</c:v>
                </c:pt>
                <c:pt idx="134">
                  <c:v>-40.498510489557447</c:v>
                </c:pt>
                <c:pt idx="135">
                  <c:v>-41.201070505360718</c:v>
                </c:pt>
                <c:pt idx="136">
                  <c:v>-41.898900267397408</c:v>
                </c:pt>
                <c:pt idx="137">
                  <c:v>-42.591733219430523</c:v>
                </c:pt>
                <c:pt idx="138">
                  <c:v>-43.27929039879487</c:v>
                </c:pt>
                <c:pt idx="139">
                  <c:v>-43.961279772131718</c:v>
                </c:pt>
                <c:pt idx="140">
                  <c:v>-44.637395552903627</c:v>
                </c:pt>
                <c:pt idx="141">
                  <c:v>-45.307317503492925</c:v>
                </c:pt>
                <c:pt idx="142">
                  <c:v>-45.970710225504092</c:v>
                </c:pt>
                <c:pt idx="143">
                  <c:v>-46.627222442844271</c:v>
                </c:pt>
                <c:pt idx="144">
                  <c:v>-47.276486283257753</c:v>
                </c:pt>
                <c:pt idx="145">
                  <c:v>-47.918116565255843</c:v>
                </c:pt>
                <c:pt idx="146">
                  <c:v>-48.551710098822554</c:v>
                </c:pt>
                <c:pt idx="147">
                  <c:v>-49.176845009904014</c:v>
                </c:pt>
                <c:pt idx="148">
                  <c:v>-49.793080100505563</c:v>
                </c:pt>
                <c:pt idx="149">
                  <c:v>-50.399954258233436</c:v>
                </c:pt>
                <c:pt idx="150">
                  <c:v>-50.996985931317397</c:v>
                </c:pt>
                <c:pt idx="151">
                  <c:v>-51.583672687522409</c:v>
                </c:pt>
                <c:pt idx="152">
                  <c:v>-52.159490877875413</c:v>
                </c:pt>
                <c:pt idx="153">
                  <c:v>-52.723895428750353</c:v>
                </c:pt>
                <c:pt idx="154">
                  <c:v>-53.27631978851133</c:v>
                </c:pt>
                <c:pt idx="155">
                  <c:v>-53.816176057520721</c:v>
                </c:pt>
                <c:pt idx="156">
                  <c:v>-54.342855332767385</c:v>
                </c:pt>
                <c:pt idx="157">
                  <c:v>-54.855728300512396</c:v>
                </c:pt>
                <c:pt idx="158">
                  <c:v>-55.354146112018128</c:v>
                </c:pt>
                <c:pt idx="159">
                  <c:v>-55.837441578408715</c:v>
                </c:pt>
                <c:pt idx="160">
                  <c:v>-56.304930720772063</c:v>
                </c:pt>
                <c:pt idx="161">
                  <c:v>-56.755914710494608</c:v>
                </c:pt>
                <c:pt idx="162">
                  <c:v>-57.189682232236578</c:v>
                </c:pt>
                <c:pt idx="163">
                  <c:v>-57.605512297635528</c:v>
                </c:pt>
                <c:pt idx="164">
                  <c:v>-58.002677531501092</c:v>
                </c:pt>
                <c:pt idx="165">
                  <c:v>-58.380447943724448</c:v>
                </c:pt>
                <c:pt idx="166">
                  <c:v>-58.738095189227835</c:v>
                </c:pt>
                <c:pt idx="167">
                  <c:v>-59.074897304998046</c:v>
                </c:pt>
                <c:pt idx="168">
                  <c:v>-59.390143897703723</c:v>
                </c:pt>
                <c:pt idx="169">
                  <c:v>-59.683141737891162</c:v>
                </c:pt>
                <c:pt idx="170">
                  <c:v>-59.953220697807751</c:v>
                </c:pt>
                <c:pt idx="171">
                  <c:v>-60.199739950246226</c:v>
                </c:pt>
                <c:pt idx="172">
                  <c:v>-60.422094326395751</c:v>
                </c:pt>
                <c:pt idx="173">
                  <c:v>-60.61972071266527</c:v>
                </c:pt>
                <c:pt idx="174">
                  <c:v>-60.792104351070151</c:v>
                </c:pt>
                <c:pt idx="175">
                  <c:v>-60.938784896351507</c:v>
                </c:pt>
                <c:pt idx="176">
                  <c:v>-61.059362076748585</c:v>
                </c:pt>
                <c:pt idx="177">
                  <c:v>-61.153500805291969</c:v>
                </c:pt>
                <c:pt idx="178">
                  <c:v>-61.220935595326267</c:v>
                </c:pt>
                <c:pt idx="179">
                  <c:v>-61.261474147957614</c:v>
                </c:pt>
                <c:pt idx="180">
                  <c:v>-61.274999986470874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13F8-461E-92AB-F8EE4836A2EC}"/>
            </c:ext>
          </c:extLst>
        </c:ser>
        <c:ser>
          <c:idx val="26"/>
          <c:order val="26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TraySol!$Q$191:$Q$371</c:f>
              <c:numCache>
                <c:formatCode>0.00</c:formatCode>
                <c:ptCount val="181"/>
                <c:pt idx="0">
                  <c:v>1.0215814641510717E-3</c:v>
                </c:pt>
                <c:pt idx="1">
                  <c:v>1.0215237798052461</c:v>
                </c:pt>
                <c:pt idx="2">
                  <c:v>2.0427058229372999</c:v>
                </c:pt>
                <c:pt idx="3">
                  <c:v>3.063205314733775</c:v>
                </c:pt>
                <c:pt idx="4">
                  <c:v>4.0826832787299825</c:v>
                </c:pt>
                <c:pt idx="5">
                  <c:v>5.1008034812478664</c:v>
                </c:pt>
                <c:pt idx="6">
                  <c:v>6.1172333187750887</c:v>
                </c:pt>
                <c:pt idx="7">
                  <c:v>7.1316446827073863</c:v>
                </c:pt>
                <c:pt idx="8">
                  <c:v>8.1437147963056979</c:v>
                </c:pt>
                <c:pt idx="9">
                  <c:v>9.153127019028803</c:v>
                </c:pt>
                <c:pt idx="10">
                  <c:v>10.159571613785886</c:v>
                </c:pt>
                <c:pt idx="11">
                  <c:v>11.162746473064507</c:v>
                </c:pt>
                <c:pt idx="12">
                  <c:v>12.162357800344591</c:v>
                </c:pt>
                <c:pt idx="13">
                  <c:v>13.158120743689055</c:v>
                </c:pt>
                <c:pt idx="14">
                  <c:v>14.149759978911742</c:v>
                </c:pt>
                <c:pt idx="15">
                  <c:v>15.137010240230827</c:v>
                </c:pt>
                <c:pt idx="16">
                  <c:v>16.119616796843101</c:v>
                </c:pt>
                <c:pt idx="17">
                  <c:v>17.097335874369328</c:v>
                </c:pt>
                <c:pt idx="18">
                  <c:v>18.069935020626488</c:v>
                </c:pt>
                <c:pt idx="19">
                  <c:v>19.037193415676953</c:v>
                </c:pt>
                <c:pt idx="20">
                  <c:v>19.998902126566726</c:v>
                </c:pt>
                <c:pt idx="21">
                  <c:v>20.954864307605071</c:v>
                </c:pt>
                <c:pt idx="22">
                  <c:v>21.904895347443631</c:v>
                </c:pt>
                <c:pt idx="23">
                  <c:v>22.848822964579785</c:v>
                </c:pt>
                <c:pt idx="24">
                  <c:v>23.786487253242122</c:v>
                </c:pt>
                <c:pt idx="25">
                  <c:v>24.717740681899052</c:v>
                </c:pt>
                <c:pt idx="26">
                  <c:v>25.642448046884358</c:v>
                </c:pt>
                <c:pt idx="27">
                  <c:v>26.560486383833311</c:v>
                </c:pt>
                <c:pt idx="28">
                  <c:v>27.471744839787981</c:v>
                </c:pt>
                <c:pt idx="29">
                  <c:v>28.37612450895233</c:v>
                </c:pt>
                <c:pt idx="30">
                  <c:v>29.273538235161276</c:v>
                </c:pt>
                <c:pt idx="31">
                  <c:v>30.163910384174883</c:v>
                </c:pt>
                <c:pt idx="32">
                  <c:v>31.047176588920873</c:v>
                </c:pt>
                <c:pt idx="33">
                  <c:v>31.923283470792565</c:v>
                </c:pt>
                <c:pt idx="34">
                  <c:v>32.792188340060179</c:v>
                </c:pt>
                <c:pt idx="35">
                  <c:v>33.653858878383978</c:v>
                </c:pt>
                <c:pt idx="36">
                  <c:v>34.50827280632393</c:v>
                </c:pt>
                <c:pt idx="37">
                  <c:v>35.355417538628167</c:v>
                </c:pt>
                <c:pt idx="38">
                  <c:v>36.195289829956778</c:v>
                </c:pt>
                <c:pt idx="39">
                  <c:v>37.027895413556443</c:v>
                </c:pt>
                <c:pt idx="40">
                  <c:v>37.853248635254126</c:v>
                </c:pt>
                <c:pt idx="41">
                  <c:v>38.671372084980504</c:v>
                </c:pt>
                <c:pt idx="42">
                  <c:v>39.482296227875871</c:v>
                </c:pt>
                <c:pt idx="43">
                  <c:v>40.286059036866874</c:v>
                </c:pt>
                <c:pt idx="44">
                  <c:v>41.08270562844271</c:v>
                </c:pt>
                <c:pt idx="45">
                  <c:v>41.872287903197325</c:v>
                </c:pt>
                <c:pt idx="46">
                  <c:v>42.654864192548267</c:v>
                </c:pt>
                <c:pt idx="47">
                  <c:v>43.430498912889846</c:v>
                </c:pt>
                <c:pt idx="48">
                  <c:v>44.199262228292064</c:v>
                </c:pt>
                <c:pt idx="49">
                  <c:v>44.961229722717434</c:v>
                </c:pt>
                <c:pt idx="50">
                  <c:v>45.716482082593124</c:v>
                </c:pt>
                <c:pt idx="51">
                  <c:v>46.465104790454376</c:v>
                </c:pt>
                <c:pt idx="52">
                  <c:v>47.207187830255577</c:v>
                </c:pt>
                <c:pt idx="53">
                  <c:v>47.942825404839517</c:v>
                </c:pt>
                <c:pt idx="54">
                  <c:v>48.672115665955133</c:v>
                </c:pt>
                <c:pt idx="55">
                  <c:v>49.395160457122799</c:v>
                </c:pt>
                <c:pt idx="56">
                  <c:v>50.112065069565197</c:v>
                </c:pt>
                <c:pt idx="57">
                  <c:v>50.822938011345904</c:v>
                </c:pt>
                <c:pt idx="58">
                  <c:v>51.527890789793538</c:v>
                </c:pt>
                <c:pt idx="59">
                  <c:v>52.227037707229478</c:v>
                </c:pt>
                <c:pt idx="60">
                  <c:v>52.92049566996748</c:v>
                </c:pt>
                <c:pt idx="61">
                  <c:v>53.608384010508821</c:v>
                </c:pt>
                <c:pt idx="62">
                  <c:v>54.290824322819688</c:v>
                </c:pt>
                <c:pt idx="63">
                  <c:v>54.967940310547071</c:v>
                </c:pt>
                <c:pt idx="64">
                  <c:v>55.639857648003279</c:v>
                </c:pt>
                <c:pt idx="65">
                  <c:v>56.306703853730937</c:v>
                </c:pt>
                <c:pt idx="66">
                  <c:v>56.968608176445123</c:v>
                </c:pt>
                <c:pt idx="67">
                  <c:v>57.625701493139601</c:v>
                </c:pt>
                <c:pt idx="68">
                  <c:v>58.278116219139051</c:v>
                </c:pt>
                <c:pt idx="69">
                  <c:v>58.925986229878234</c:v>
                </c:pt>
                <c:pt idx="70">
                  <c:v>59.569446794190583</c:v>
                </c:pt>
                <c:pt idx="71">
                  <c:v>60.208634518895373</c:v>
                </c:pt>
                <c:pt idx="72">
                  <c:v>60.843687304481833</c:v>
                </c:pt>
                <c:pt idx="73">
                  <c:v>61.474744311699702</c:v>
                </c:pt>
                <c:pt idx="74">
                  <c:v>62.101945938881371</c:v>
                </c:pt>
                <c:pt idx="75">
                  <c:v>62.725433809837817</c:v>
                </c:pt>
                <c:pt idx="76">
                  <c:v>63.345350772189569</c:v>
                </c:pt>
                <c:pt idx="77">
                  <c:v>63.961840906016711</c:v>
                </c:pt>
                <c:pt idx="78">
                  <c:v>64.575049542735314</c:v>
                </c:pt>
                <c:pt idx="79">
                  <c:v>65.185123294133774</c:v>
                </c:pt>
                <c:pt idx="80">
                  <c:v>65.792210091530677</c:v>
                </c:pt>
                <c:pt idx="81">
                  <c:v>66.396459235045896</c:v>
                </c:pt>
                <c:pt idx="82">
                  <c:v>66.998021453007624</c:v>
                </c:pt>
                <c:pt idx="83">
                  <c:v>67.597048971553235</c:v>
                </c:pt>
                <c:pt idx="84">
                  <c:v>68.193695594516214</c:v>
                </c:pt>
                <c:pt idx="85">
                  <c:v>68.788116793730438</c:v>
                </c:pt>
                <c:pt idx="86">
                  <c:v>69.38046980992209</c:v>
                </c:pt>
                <c:pt idx="87">
                  <c:v>69.970913764402567</c:v>
                </c:pt>
                <c:pt idx="88">
                  <c:v>70.559609781819873</c:v>
                </c:pt>
                <c:pt idx="89">
                  <c:v>71.146721124273284</c:v>
                </c:pt>
                <c:pt idx="90">
                  <c:v>71.732413337146653</c:v>
                </c:pt>
                <c:pt idx="91">
                  <c:v>72.316854407067865</c:v>
                </c:pt>
                <c:pt idx="92">
                  <c:v>72.900214932459207</c:v>
                </c:pt>
                <c:pt idx="93">
                  <c:v>73.482668307202459</c:v>
                </c:pt>
                <c:pt idx="94">
                  <c:v>74.064390918007234</c:v>
                </c:pt>
                <c:pt idx="95">
                  <c:v>74.645562356138072</c:v>
                </c:pt>
                <c:pt idx="96">
                  <c:v>75.226365644229773</c:v>
                </c:pt>
                <c:pt idx="97">
                  <c:v>75.806987478996916</c:v>
                </c:pt>
                <c:pt idx="98">
                  <c:v>76.387618490728045</c:v>
                </c:pt>
                <c:pt idx="99">
                  <c:v>76.968453520544116</c:v>
                </c:pt>
                <c:pt idx="100">
                  <c:v>77.549691916496897</c:v>
                </c:pt>
                <c:pt idx="101">
                  <c:v>78.131537849686993</c:v>
                </c:pt>
                <c:pt idx="102">
                  <c:v>78.714200651692693</c:v>
                </c:pt>
                <c:pt idx="103">
                  <c:v>79.297895174721162</c:v>
                </c:pt>
                <c:pt idx="104">
                  <c:v>79.882842176024226</c:v>
                </c:pt>
                <c:pt idx="105">
                  <c:v>80.469268728260758</c:v>
                </c:pt>
                <c:pt idx="106">
                  <c:v>81.057408657640792</c:v>
                </c:pt>
                <c:pt idx="107">
                  <c:v>81.647503011850915</c:v>
                </c:pt>
                <c:pt idx="108">
                  <c:v>82.239800559938104</c:v>
                </c:pt>
                <c:pt idx="109">
                  <c:v>82.834558326524387</c:v>
                </c:pt>
                <c:pt idx="110">
                  <c:v>83.432042162932007</c:v>
                </c:pt>
                <c:pt idx="111">
                  <c:v>84.032527358027437</c:v>
                </c:pt>
                <c:pt idx="112">
                  <c:v>84.636299291838085</c:v>
                </c:pt>
                <c:pt idx="113">
                  <c:v>85.243654135261863</c:v>
                </c:pt>
                <c:pt idx="114">
                  <c:v>85.854899599479353</c:v>
                </c:pt>
                <c:pt idx="115">
                  <c:v>86.470355738989568</c:v>
                </c:pt>
                <c:pt idx="116">
                  <c:v>87.090355812529666</c:v>
                </c:pt>
                <c:pt idx="117">
                  <c:v>87.715247206502724</c:v>
                </c:pt>
                <c:pt idx="118">
                  <c:v>88.345392425931863</c:v>
                </c:pt>
                <c:pt idx="119">
                  <c:v>88.981170158382341</c:v>
                </c:pt>
                <c:pt idx="120">
                  <c:v>89.622976416748969</c:v>
                </c:pt>
                <c:pt idx="121">
                  <c:v>90.271225767292492</c:v>
                </c:pt>
                <c:pt idx="122">
                  <c:v>90.926352649829269</c:v>
                </c:pt>
                <c:pt idx="123">
                  <c:v>91.588812797531816</c:v>
                </c:pt>
                <c:pt idx="124">
                  <c:v>92.259084764381299</c:v>
                </c:pt>
                <c:pt idx="125">
                  <c:v>92.937671568927385</c:v>
                </c:pt>
                <c:pt idx="126">
                  <c:v>93.625102463650578</c:v>
                </c:pt>
                <c:pt idx="127">
                  <c:v>94.32193483988209</c:v>
                </c:pt>
                <c:pt idx="128">
                  <c:v>95.028756278905846</c:v>
                </c:pt>
                <c:pt idx="129">
                  <c:v>95.746186760540212</c:v>
                </c:pt>
                <c:pt idx="130">
                  <c:v>96.47488104114764</c:v>
                </c:pt>
                <c:pt idx="131">
                  <c:v>97.215531213637846</c:v>
                </c:pt>
                <c:pt idx="132">
                  <c:v>97.968869462573707</c:v>
                </c:pt>
                <c:pt idx="133">
                  <c:v>98.735671027928873</c:v>
                </c:pt>
                <c:pt idx="134">
                  <c:v>99.516757391326294</c:v>
                </c:pt>
                <c:pt idx="135">
                  <c:v>100.31299969864267</c:v>
                </c:pt>
                <c:pt idx="136">
                  <c:v>101.12532243261462</c:v>
                </c:pt>
                <c:pt idx="137">
                  <c:v>101.95470734841398</c:v>
                </c:pt>
                <c:pt idx="138">
                  <c:v>102.80219768393988</c:v>
                </c:pt>
                <c:pt idx="139">
                  <c:v>103.66890265463144</c:v>
                </c:pt>
                <c:pt idx="140">
                  <c:v>104.55600223970887</c:v>
                </c:pt>
                <c:pt idx="141">
                  <c:v>105.46475226264212</c:v>
                </c:pt>
                <c:pt idx="142">
                  <c:v>106.39648976296724</c:v>
                </c:pt>
                <c:pt idx="143">
                  <c:v>107.35263864890442</c:v>
                </c:pt>
                <c:pt idx="144">
                  <c:v>108.33471561004707</c:v>
                </c:pt>
                <c:pt idx="145">
                  <c:v>109.34433625604082</c:v>
                </c:pt>
                <c:pt idx="146">
                  <c:v>110.38322142986695</c:v>
                </c:pt>
                <c:pt idx="147">
                  <c:v>111.45320362213174</c:v>
                </c:pt>
                <c:pt idx="148">
                  <c:v>112.55623338450086</c:v>
                </c:pt>
                <c:pt idx="149">
                  <c:v>113.69438560475903</c:v>
                </c:pt>
                <c:pt idx="150">
                  <c:v>114.86986546135728</c:v>
                </c:pt>
                <c:pt idx="151">
                  <c:v>116.08501381995345</c:v>
                </c:pt>
                <c:pt idx="152">
                  <c:v>117.34231176639956</c:v>
                </c:pt>
                <c:pt idx="153">
                  <c:v>118.6443838878016</c:v>
                </c:pt>
                <c:pt idx="154">
                  <c:v>119.99399981363393</c:v>
                </c:pt>
                <c:pt idx="155">
                  <c:v>121.39407341061546</c:v>
                </c:pt>
                <c:pt idx="156">
                  <c:v>122.84765888696609</c:v>
                </c:pt>
                <c:pt idx="157">
                  <c:v>124.35794290371732</c:v>
                </c:pt>
                <c:pt idx="158">
                  <c:v>125.92823161483791</c:v>
                </c:pt>
                <c:pt idx="159">
                  <c:v>127.56193136898094</c:v>
                </c:pt>
                <c:pt idx="160">
                  <c:v>129.26252161299379</c:v>
                </c:pt>
                <c:pt idx="161">
                  <c:v>131.03351835659254</c:v>
                </c:pt>
                <c:pt idx="162">
                  <c:v>132.87842641271089</c:v>
                </c:pt>
                <c:pt idx="163">
                  <c:v>134.80067855355327</c:v>
                </c:pt>
                <c:pt idx="164">
                  <c:v>136.80355976533534</c:v>
                </c:pt>
                <c:pt idx="165">
                  <c:v>138.89011500559741</c:v>
                </c:pt>
                <c:pt idx="166">
                  <c:v>141.06303933853658</c:v>
                </c:pt>
                <c:pt idx="167">
                  <c:v>143.32455012607085</c:v>
                </c:pt>
                <c:pt idx="168">
                  <c:v>145.67624216222393</c:v>
                </c:pt>
                <c:pt idx="169">
                  <c:v>148.1189283117387</c:v>
                </c:pt>
                <c:pt idx="170">
                  <c:v>150.65247035927621</c:v>
                </c:pt>
                <c:pt idx="171">
                  <c:v>153.27560732148834</c:v>
                </c:pt>
                <c:pt idx="172">
                  <c:v>155.98579123364038</c:v>
                </c:pt>
                <c:pt idx="173">
                  <c:v>158.77904306622582</c:v>
                </c:pt>
                <c:pt idx="174">
                  <c:v>161.64984348135388</c:v>
                </c:pt>
                <c:pt idx="175">
                  <c:v>164.59107402406201</c:v>
                </c:pt>
                <c:pt idx="176">
                  <c:v>167.59402346969077</c:v>
                </c:pt>
                <c:pt idx="177">
                  <c:v>170.64847096291882</c:v>
                </c:pt>
                <c:pt idx="178">
                  <c:v>173.74285215178844</c:v>
                </c:pt>
                <c:pt idx="179">
                  <c:v>176.86450707773403</c:v>
                </c:pt>
                <c:pt idx="180">
                  <c:v>179.99686218821742</c:v>
                </c:pt>
              </c:numCache>
            </c:numRef>
          </c:xVal>
          <c:yVal>
            <c:numRef>
              <c:f>TraySol!$P$191:$P$371</c:f>
              <c:numCache>
                <c:formatCode>0.00</c:formatCode>
                <c:ptCount val="181"/>
                <c:pt idx="0">
                  <c:v>26.099999993215945</c:v>
                </c:pt>
                <c:pt idx="1">
                  <c:v>26.093216319550955</c:v>
                </c:pt>
                <c:pt idx="2">
                  <c:v>26.07286970347846</c:v>
                </c:pt>
                <c:pt idx="3">
                  <c:v>26.038973413591947</c:v>
                </c:pt>
                <c:pt idx="4">
                  <c:v>25.991549506296309</c:v>
                </c:pt>
                <c:pt idx="5">
                  <c:v>25.930628763040346</c:v>
                </c:pt>
                <c:pt idx="6">
                  <c:v>25.856250593668761</c:v>
                </c:pt>
                <c:pt idx="7">
                  <c:v>25.768462913390351</c:v>
                </c:pt>
                <c:pt idx="8">
                  <c:v>25.667321994262224</c:v>
                </c:pt>
                <c:pt idx="9">
                  <c:v>25.552892292265781</c:v>
                </c:pt>
                <c:pt idx="10">
                  <c:v>25.425246251211618</c:v>
                </c:pt>
                <c:pt idx="11">
                  <c:v>25.284464084856637</c:v>
                </c:pt>
                <c:pt idx="12">
                  <c:v>25.130633538745585</c:v>
                </c:pt>
                <c:pt idx="13">
                  <c:v>24.963849633399988</c:v>
                </c:pt>
                <c:pt idx="14">
                  <c:v>24.784214390567854</c:v>
                </c:pt>
                <c:pt idx="15">
                  <c:v>24.591836544320088</c:v>
                </c:pt>
                <c:pt idx="16">
                  <c:v>24.386831238830112</c:v>
                </c:pt>
                <c:pt idx="17">
                  <c:v>24.169319714705679</c:v>
                </c:pt>
                <c:pt idx="18">
                  <c:v>23.939428985754262</c:v>
                </c:pt>
                <c:pt idx="19">
                  <c:v>23.697291508057063</c:v>
                </c:pt>
                <c:pt idx="20">
                  <c:v>23.44304484320368</c:v>
                </c:pt>
                <c:pt idx="21">
                  <c:v>23.176831317499548</c:v>
                </c:pt>
                <c:pt idx="22">
                  <c:v>22.898797678903492</c:v>
                </c:pt>
                <c:pt idx="23">
                  <c:v>22.609094753385008</c:v>
                </c:pt>
                <c:pt idx="24">
                  <c:v>22.307877102310755</c:v>
                </c:pt>
                <c:pt idx="25">
                  <c:v>21.995302682381151</c:v>
                </c:pt>
                <c:pt idx="26">
                  <c:v>21.671532509538594</c:v>
                </c:pt>
                <c:pt idx="27">
                  <c:v>21.3367303281658</c:v>
                </c:pt>
                <c:pt idx="28">
                  <c:v>20.991062286782707</c:v>
                </c:pt>
                <c:pt idx="29">
                  <c:v>20.634696621338165</c:v>
                </c:pt>
                <c:pt idx="30">
                  <c:v>20.267803347078484</c:v>
                </c:pt>
                <c:pt idx="31">
                  <c:v>19.890553959860227</c:v>
                </c:pt>
                <c:pt idx="32">
                  <c:v>19.503121147661915</c:v>
                </c:pt>
                <c:pt idx="33">
                  <c:v>19.105678512936919</c:v>
                </c:pt>
                <c:pt idx="34">
                  <c:v>18.69840030634299</c:v>
                </c:pt>
                <c:pt idx="35">
                  <c:v>18.281461172279094</c:v>
                </c:pt>
                <c:pt idx="36">
                  <c:v>17.855035906561582</c:v>
                </c:pt>
                <c:pt idx="37">
                  <c:v>17.419299226477975</c:v>
                </c:pt>
                <c:pt idx="38">
                  <c:v>16.974425553368818</c:v>
                </c:pt>
                <c:pt idx="39">
                  <c:v>16.520588807806803</c:v>
                </c:pt>
                <c:pt idx="40">
                  <c:v>16.057962217367219</c:v>
                </c:pt>
                <c:pt idx="41">
                  <c:v>15.586718136915522</c:v>
                </c:pt>
                <c:pt idx="42">
                  <c:v>15.107027881276025</c:v>
                </c:pt>
                <c:pt idx="43">
                  <c:v>14.619061570090977</c:v>
                </c:pt>
                <c:pt idx="44">
                  <c:v>14.122987984629759</c:v>
                </c:pt>
                <c:pt idx="45">
                  <c:v>13.618974436266711</c:v>
                </c:pt>
                <c:pt idx="46">
                  <c:v>13.107186646308477</c:v>
                </c:pt>
                <c:pt idx="47">
                  <c:v>12.587788636822182</c:v>
                </c:pt>
                <c:pt idx="48">
                  <c:v>12.060942632089777</c:v>
                </c:pt>
                <c:pt idx="49">
                  <c:v>11.526808970293615</c:v>
                </c:pt>
                <c:pt idx="50">
                  <c:v>10.985546025023979</c:v>
                </c:pt>
                <c:pt idx="51">
                  <c:v>10.437310136186113</c:v>
                </c:pt>
                <c:pt idx="52">
                  <c:v>9.8822555498793463</c:v>
                </c:pt>
                <c:pt idx="53">
                  <c:v>9.3205343668156218</c:v>
                </c:pt>
                <c:pt idx="54">
                  <c:v>8.7522964988450838</c:v>
                </c:pt>
                <c:pt idx="55">
                  <c:v>8.1776896331593036</c:v>
                </c:pt>
                <c:pt idx="56">
                  <c:v>7.5968592037467317</c:v>
                </c:pt>
                <c:pt idx="57">
                  <c:v>7.0099483696835563</c:v>
                </c:pt>
                <c:pt idx="58">
                  <c:v>6.4170979998515492</c:v>
                </c:pt>
                <c:pt idx="59">
                  <c:v>5.8184466636858474</c:v>
                </c:pt>
                <c:pt idx="60">
                  <c:v>5.2141306275678545</c:v>
                </c:pt>
                <c:pt idx="61">
                  <c:v>4.6042838564919464</c:v>
                </c:pt>
                <c:pt idx="62">
                  <c:v>3.989038020649275</c:v>
                </c:pt>
                <c:pt idx="63">
                  <c:v>3.3685225065867854</c:v>
                </c:pt>
                <c:pt idx="64">
                  <c:v>2.7428644326159599</c:v>
                </c:pt>
                <c:pt idx="65">
                  <c:v>2.1121886681613375</c:v>
                </c:pt>
                <c:pt idx="66">
                  <c:v>1.4766178567556807</c:v>
                </c:pt>
                <c:pt idx="67">
                  <c:v>0.83627244240523169</c:v>
                </c:pt>
                <c:pt idx="68">
                  <c:v>0.19127069906508609</c:v>
                </c:pt>
                <c:pt idx="69">
                  <c:v>-0.45827123701879202</c:v>
                </c:pt>
                <c:pt idx="70">
                  <c:v>-1.1122393323278743</c:v>
                </c:pt>
                <c:pt idx="71">
                  <c:v>-1.7705216186599841</c:v>
                </c:pt>
                <c:pt idx="72">
                  <c:v>-2.4330081534839962</c:v>
                </c:pt>
                <c:pt idx="73">
                  <c:v>-3.0995909782386946</c:v>
                </c:pt>
                <c:pt idx="74">
                  <c:v>-3.7701640747393554</c:v>
                </c:pt>
                <c:pt idx="75">
                  <c:v>-4.444623319840403</c:v>
                </c:pt>
                <c:pt idx="76">
                  <c:v>-5.1228664384874918</c:v>
                </c:pt>
                <c:pt idx="77">
                  <c:v>-5.8047929552779323</c:v>
                </c:pt>
                <c:pt idx="78">
                  <c:v>-6.4903041446345497</c:v>
                </c:pt>
                <c:pt idx="79">
                  <c:v>-7.179302979683797</c:v>
                </c:pt>
                <c:pt idx="80">
                  <c:v>-7.8716940799156276</c:v>
                </c:pt>
                <c:pt idx="81">
                  <c:v>-8.5673836576896036</c:v>
                </c:pt>
                <c:pt idx="82">
                  <c:v>-9.2662794636380852</c:v>
                </c:pt>
                <c:pt idx="83">
                  <c:v>-9.9682907310052542</c:v>
                </c:pt>
                <c:pt idx="84">
                  <c:v>-10.673328118947495</c:v>
                </c:pt>
                <c:pt idx="85">
                  <c:v>-11.381303654808576</c:v>
                </c:pt>
                <c:pt idx="86">
                  <c:v>-12.092130675370186</c:v>
                </c:pt>
                <c:pt idx="87">
                  <c:v>-12.805723767066226</c:v>
                </c:pt>
                <c:pt idx="88">
                  <c:v>-13.521998705136923</c:v>
                </c:pt>
                <c:pt idx="89">
                  <c:v>-14.240872391685485</c:v>
                </c:pt>
                <c:pt idx="90">
                  <c:v>-14.962262792588504</c:v>
                </c:pt>
                <c:pt idx="91">
                  <c:v>-15.686088873196809</c:v>
                </c:pt>
                <c:pt idx="92">
                  <c:v>-16.412270532751563</c:v>
                </c:pt>
                <c:pt idx="93">
                  <c:v>-17.140728537425289</c:v>
                </c:pt>
                <c:pt idx="94">
                  <c:v>-17.871384451884524</c:v>
                </c:pt>
                <c:pt idx="95">
                  <c:v>-18.604160569254645</c:v>
                </c:pt>
                <c:pt idx="96">
                  <c:v>-19.338979839352987</c:v>
                </c:pt>
                <c:pt idx="97">
                  <c:v>-20.075765795038791</c:v>
                </c:pt>
                <c:pt idx="98">
                  <c:v>-20.814442476512085</c:v>
                </c:pt>
                <c:pt idx="99">
                  <c:v>-21.554934353374108</c:v>
                </c:pt>
                <c:pt idx="100">
                  <c:v>-22.297166244243058</c:v>
                </c:pt>
                <c:pt idx="101">
                  <c:v>-23.041063233696775</c:v>
                </c:pt>
                <c:pt idx="102">
                  <c:v>-23.786550586291412</c:v>
                </c:pt>
                <c:pt idx="103">
                  <c:v>-24.533553657380722</c:v>
                </c:pt>
                <c:pt idx="104">
                  <c:v>-25.281997800433345</c:v>
                </c:pt>
                <c:pt idx="105">
                  <c:v>-26.031808270516393</c:v>
                </c:pt>
                <c:pt idx="106">
                  <c:v>-26.78291012358217</c:v>
                </c:pt>
                <c:pt idx="107">
                  <c:v>-27.535228111160293</c:v>
                </c:pt>
                <c:pt idx="108">
                  <c:v>-28.288686570018896</c:v>
                </c:pt>
                <c:pt idx="109">
                  <c:v>-29.043209306318403</c:v>
                </c:pt>
                <c:pt idx="110">
                  <c:v>-29.798719473734465</c:v>
                </c:pt>
                <c:pt idx="111">
                  <c:v>-30.555139444977669</c:v>
                </c:pt>
                <c:pt idx="112">
                  <c:v>-31.312390676082131</c:v>
                </c:pt>
                <c:pt idx="113">
                  <c:v>-32.070393562774328</c:v>
                </c:pt>
                <c:pt idx="114">
                  <c:v>-32.829067288167096</c:v>
                </c:pt>
                <c:pt idx="115">
                  <c:v>-33.58832966094927</c:v>
                </c:pt>
                <c:pt idx="116">
                  <c:v>-34.348096943160314</c:v>
                </c:pt>
                <c:pt idx="117">
                  <c:v>-35.108283666549085</c:v>
                </c:pt>
                <c:pt idx="118">
                  <c:v>-35.868802436415365</c:v>
                </c:pt>
                <c:pt idx="119">
                  <c:v>-36.629563721722931</c:v>
                </c:pt>
                <c:pt idx="120">
                  <c:v>-37.390475630150405</c:v>
                </c:pt>
                <c:pt idx="121">
                  <c:v>-38.151443666609623</c:v>
                </c:pt>
                <c:pt idx="122">
                  <c:v>-38.912370473611503</c:v>
                </c:pt>
                <c:pt idx="123">
                  <c:v>-39.673155551692474</c:v>
                </c:pt>
                <c:pt idx="124">
                  <c:v>-40.43369495792885</c:v>
                </c:pt>
                <c:pt idx="125">
                  <c:v>-41.193880980361769</c:v>
                </c:pt>
                <c:pt idx="126">
                  <c:v>-41.953601785927418</c:v>
                </c:pt>
                <c:pt idx="127">
                  <c:v>-42.71274103923588</c:v>
                </c:pt>
                <c:pt idx="128">
                  <c:v>-43.471177489260754</c:v>
                </c:pt>
                <c:pt idx="129">
                  <c:v>-44.228784520695029</c:v>
                </c:pt>
                <c:pt idx="130">
                  <c:v>-44.985429666383766</c:v>
                </c:pt>
                <c:pt idx="131">
                  <c:v>-45.740974076869662</c:v>
                </c:pt>
                <c:pt idx="132">
                  <c:v>-46.495271942668722</c:v>
                </c:pt>
                <c:pt idx="133">
                  <c:v>-47.248169864437358</c:v>
                </c:pt>
                <c:pt idx="134">
                  <c:v>-47.999506165689667</c:v>
                </c:pt>
                <c:pt idx="135">
                  <c:v>-48.74911014217389</c:v>
                </c:pt>
                <c:pt idx="136">
                  <c:v>-49.496801241421821</c:v>
                </c:pt>
                <c:pt idx="137">
                  <c:v>-50.242388165336081</c:v>
                </c:pt>
                <c:pt idx="138">
                  <c:v>-50.985667887985556</c:v>
                </c:pt>
                <c:pt idx="139">
                  <c:v>-51.72642458003844</c:v>
                </c:pt>
                <c:pt idx="140">
                  <c:v>-52.46442843047808</c:v>
                </c:pt>
                <c:pt idx="141">
                  <c:v>-53.199434355435557</c:v>
                </c:pt>
                <c:pt idx="142">
                  <c:v>-53.931180583142009</c:v>
                </c:pt>
                <c:pt idx="143">
                  <c:v>-54.659387103181132</c:v>
                </c:pt>
                <c:pt idx="144">
                  <c:v>-55.383753967437315</c:v>
                </c:pt>
                <c:pt idx="145">
                  <c:v>-56.103959429432564</c:v>
                </c:pt>
                <c:pt idx="146">
                  <c:v>-56.819657908188418</c:v>
                </c:pt>
                <c:pt idx="147">
                  <c:v>-57.530477762419792</c:v>
                </c:pt>
                <c:pt idx="148">
                  <c:v>-58.2360188608763</c:v>
                </c:pt>
                <c:pt idx="149">
                  <c:v>-58.935849935142386</c:v>
                </c:pt>
                <c:pt idx="150">
                  <c:v>-59.629505702376548</c:v>
                </c:pt>
                <c:pt idx="151">
                  <c:v>-60.316483747561989</c:v>
                </c:pt>
                <c:pt idx="152">
                  <c:v>-60.996241158164707</c:v>
                </c:pt>
                <c:pt idx="153">
                  <c:v>-61.668190909043432</c:v>
                </c:pt>
                <c:pt idx="154">
                  <c:v>-62.331698002516987</c:v>
                </c:pt>
                <c:pt idx="155">
                  <c:v>-62.986075378252366</c:v>
                </c:pt>
                <c:pt idx="156">
                  <c:v>-63.630579620800347</c:v>
                </c:pt>
                <c:pt idx="157">
                  <c:v>-64.264406509984013</c:v>
                </c:pt>
                <c:pt idx="158">
                  <c:v>-64.886686481846823</c:v>
                </c:pt>
                <c:pt idx="159">
                  <c:v>-65.496480096458157</c:v>
                </c:pt>
                <c:pt idx="160">
                  <c:v>-66.092773644480303</c:v>
                </c:pt>
                <c:pt idx="161">
                  <c:v>-66.674475067810391</c:v>
                </c:pt>
                <c:pt idx="162">
                  <c:v>-67.240410421222862</c:v>
                </c:pt>
                <c:pt idx="163">
                  <c:v>-67.789321161505086</c:v>
                </c:pt>
                <c:pt idx="164">
                  <c:v>-68.319862616757689</c:v>
                </c:pt>
                <c:pt idx="165">
                  <c:v>-68.830604058393163</c:v>
                </c:pt>
                <c:pt idx="166">
                  <c:v>-69.320030866760533</c:v>
                </c:pt>
                <c:pt idx="167">
                  <c:v>-69.786549340272416</c:v>
                </c:pt>
                <c:pt idx="168">
                  <c:v>-70.22849473611609</c:v>
                </c:pt>
                <c:pt idx="169">
                  <c:v>-70.644143133345494</c:v>
                </c:pt>
                <c:pt idx="170">
                  <c:v>-71.031727658781108</c:v>
                </c:pt>
                <c:pt idx="171">
                  <c:v>-71.38945949390984</c:v>
                </c:pt>
                <c:pt idx="172">
                  <c:v>-71.715553870047017</c:v>
                </c:pt>
                <c:pt idx="173">
                  <c:v>-72.008260949196284</c:v>
                </c:pt>
                <c:pt idx="174">
                  <c:v>-72.265901081663372</c:v>
                </c:pt>
                <c:pt idx="175">
                  <c:v>-72.486903449432617</c:v>
                </c:pt>
                <c:pt idx="176">
                  <c:v>-72.669846590265507</c:v>
                </c:pt>
                <c:pt idx="177">
                  <c:v>-72.813498817786297</c:v>
                </c:pt>
                <c:pt idx="178">
                  <c:v>-72.916856189892371</c:v>
                </c:pt>
                <c:pt idx="179">
                  <c:v>-72.97917551605326</c:v>
                </c:pt>
                <c:pt idx="180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13F8-461E-92AB-F8EE4836A2EC}"/>
            </c:ext>
          </c:extLst>
        </c:ser>
        <c:ser>
          <c:idx val="27"/>
          <c:order val="27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TraySol!$T$40:$T$190</c:f>
              <c:numCache>
                <c:formatCode>0.00</c:formatCode>
                <c:ptCount val="151"/>
                <c:pt idx="0">
                  <c:v>-124.37652773282451</c:v>
                </c:pt>
                <c:pt idx="1">
                  <c:v>-123.14371787983315</c:v>
                </c:pt>
                <c:pt idx="2">
                  <c:v>-121.94262901143678</c:v>
                </c:pt>
                <c:pt idx="3">
                  <c:v>-120.77196807926961</c:v>
                </c:pt>
                <c:pt idx="4">
                  <c:v>-119.630469369127</c:v>
                </c:pt>
                <c:pt idx="5">
                  <c:v>-118.51689831323721</c:v>
                </c:pt>
                <c:pt idx="6">
                  <c:v>-117.43005437496758</c:v>
                </c:pt>
                <c:pt idx="7">
                  <c:v>-116.3687731410637</c:v>
                </c:pt>
                <c:pt idx="8">
                  <c:v>-115.33192774234395</c:v>
                </c:pt>
                <c:pt idx="9">
                  <c:v>-114.31842971006607</c:v>
                </c:pt>
                <c:pt idx="10">
                  <c:v>-113.32722936222687</c:v>
                </c:pt>
                <c:pt idx="11">
                  <c:v>-112.35731580205416</c:v>
                </c:pt>
                <c:pt idx="12">
                  <c:v>-111.407716599973</c:v>
                </c:pt>
                <c:pt idx="13">
                  <c:v>-110.47749722042801</c:v>
                </c:pt>
                <c:pt idx="14">
                  <c:v>-109.56576024609332</c:v>
                </c:pt>
                <c:pt idx="15">
                  <c:v>-108.67164444416248</c:v>
                </c:pt>
                <c:pt idx="16">
                  <c:v>-107.79432371251858</c:v>
                </c:pt>
                <c:pt idx="17">
                  <c:v>-106.93300593756668</c:v>
                </c:pt>
                <c:pt idx="18">
                  <c:v>-106.08693179028124</c:v>
                </c:pt>
                <c:pt idx="19">
                  <c:v>-105.25537348250961</c:v>
                </c:pt>
                <c:pt idx="20">
                  <c:v>-104.43763350169222</c:v>
                </c:pt>
                <c:pt idx="21">
                  <c:v>-103.63304333884057</c:v>
                </c:pt>
                <c:pt idx="22">
                  <c:v>-102.84096222178997</c:v>
                </c:pt>
                <c:pt idx="23">
                  <c:v>-102.0607758633452</c:v>
                </c:pt>
                <c:pt idx="24">
                  <c:v>-101.29189523191565</c:v>
                </c:pt>
                <c:pt idx="25">
                  <c:v>-100.53375535053364</c:v>
                </c:pt>
                <c:pt idx="26">
                  <c:v>-99.785814128727395</c:v>
                </c:pt>
                <c:pt idx="27">
                  <c:v>-99.047551230534779</c:v>
                </c:pt>
                <c:pt idx="28">
                  <c:v>-98.318466980960125</c:v>
                </c:pt>
                <c:pt idx="29">
                  <c:v>-97.598081312370482</c:v>
                </c:pt>
                <c:pt idx="30">
                  <c:v>-96.885932751662921</c:v>
                </c:pt>
                <c:pt idx="31">
                  <c:v>-96.181577448499695</c:v>
                </c:pt>
                <c:pt idx="32">
                  <c:v>-95.484588244474594</c:v>
                </c:pt>
                <c:pt idx="33">
                  <c:v>-94.79455378273029</c:v>
                </c:pt>
                <c:pt idx="34">
                  <c:v>-94.111077657276752</c:v>
                </c:pt>
                <c:pt idx="35">
                  <c:v>-93.433777601052711</c:v>
                </c:pt>
                <c:pt idx="36">
                  <c:v>-92.762284711616374</c:v>
                </c:pt>
                <c:pt idx="37">
                  <c:v>-92.096242713236393</c:v>
                </c:pt>
                <c:pt idx="38">
                  <c:v>-91.435307254077415</c:v>
                </c:pt>
                <c:pt idx="39">
                  <c:v>-90.779145237123714</c:v>
                </c:pt>
                <c:pt idx="40">
                  <c:v>-90.127434183458419</c:v>
                </c:pt>
                <c:pt idx="41">
                  <c:v>-89.479861626510299</c:v>
                </c:pt>
                <c:pt idx="42">
                  <c:v>-88.836124535886881</c:v>
                </c:pt>
                <c:pt idx="43">
                  <c:v>-88.195928769435255</c:v>
                </c:pt>
                <c:pt idx="44">
                  <c:v>-87.558988552201541</c:v>
                </c:pt>
                <c:pt idx="45">
                  <c:v>-86.925025980998385</c:v>
                </c:pt>
                <c:pt idx="46">
                  <c:v>-86.293770553333957</c:v>
                </c:pt>
                <c:pt idx="47">
                  <c:v>-85.664958719504114</c:v>
                </c:pt>
                <c:pt idx="48">
                  <c:v>-85.038333456700244</c:v>
                </c:pt>
                <c:pt idx="49">
                  <c:v>-84.413643864039003</c:v>
                </c:pt>
                <c:pt idx="50">
                  <c:v>-83.790644777475109</c:v>
                </c:pt>
                <c:pt idx="51">
                  <c:v>-83.169096403613295</c:v>
                </c:pt>
                <c:pt idx="52">
                  <c:v>-82.548763971491127</c:v>
                </c:pt>
                <c:pt idx="53">
                  <c:v>-81.929417401460384</c:v>
                </c:pt>
                <c:pt idx="54">
                  <c:v>-81.31083099034889</c:v>
                </c:pt>
                <c:pt idx="55">
                  <c:v>-80.692783112139281</c:v>
                </c:pt>
                <c:pt idx="56">
                  <c:v>-80.075055933455033</c:v>
                </c:pt>
                <c:pt idx="57">
                  <c:v>-79.457435143195553</c:v>
                </c:pt>
                <c:pt idx="58">
                  <c:v>-78.839709695714717</c:v>
                </c:pt>
                <c:pt idx="59">
                  <c:v>-78.221671566986927</c:v>
                </c:pt>
                <c:pt idx="60">
                  <c:v>-77.603115523254857</c:v>
                </c:pt>
                <c:pt idx="61">
                  <c:v>-76.983838901701134</c:v>
                </c:pt>
                <c:pt idx="62">
                  <c:v>-76.363641402734217</c:v>
                </c:pt>
                <c:pt idx="63">
                  <c:v>-75.742324893524994</c:v>
                </c:pt>
                <c:pt idx="64">
                  <c:v>-75.119693222477508</c:v>
                </c:pt>
                <c:pt idx="65">
                  <c:v>-74.495552044361432</c:v>
                </c:pt>
                <c:pt idx="66">
                  <c:v>-73.869708655879521</c:v>
                </c:pt>
                <c:pt idx="67">
                  <c:v>-73.241971841486844</c:v>
                </c:pt>
                <c:pt idx="68">
                  <c:v>-72.612151729322449</c:v>
                </c:pt>
                <c:pt idx="69">
                  <c:v>-71.980059657157966</c:v>
                </c:pt>
                <c:pt idx="70">
                  <c:v>-71.345508048309384</c:v>
                </c:pt>
                <c:pt idx="71">
                  <c:v>-70.708310297502749</c:v>
                </c:pt>
                <c:pt idx="72">
                  <c:v>-70.068280666725713</c:v>
                </c:pt>
                <c:pt idx="73">
                  <c:v>-69.425234191140163</c:v>
                </c:pt>
                <c:pt idx="74">
                  <c:v>-68.778986595173208</c:v>
                </c:pt>
                <c:pt idx="75">
                  <c:v>-68.129354218946531</c:v>
                </c:pt>
                <c:pt idx="76">
                  <c:v>-67.47615395524565</c:v>
                </c:pt>
                <c:pt idx="77">
                  <c:v>-66.819203197273552</c:v>
                </c:pt>
                <c:pt idx="78">
                  <c:v>-66.158319797474618</c:v>
                </c:pt>
                <c:pt idx="79">
                  <c:v>-65.493322037756769</c:v>
                </c:pt>
                <c:pt idx="80">
                  <c:v>-64.824028611481083</c:v>
                </c:pt>
                <c:pt idx="81">
                  <c:v>-64.150258617629049</c:v>
                </c:pt>
                <c:pt idx="82">
                  <c:v>-63.471831567598322</c:v>
                </c:pt>
                <c:pt idx="83">
                  <c:v>-62.788567405116886</c:v>
                </c:pt>
                <c:pt idx="84">
                  <c:v>-62.100286539804102</c:v>
                </c:pt>
                <c:pt idx="85">
                  <c:v>-61.406809894944224</c:v>
                </c:pt>
                <c:pt idx="86">
                  <c:v>-60.707958970073228</c:v>
                </c:pt>
                <c:pt idx="87">
                  <c:v>-60.003555919012399</c:v>
                </c:pt>
                <c:pt idx="88">
                  <c:v>-59.293423644013316</c:v>
                </c:pt>
                <c:pt idx="89">
                  <c:v>-58.577385906705132</c:v>
                </c:pt>
                <c:pt idx="90">
                  <c:v>-57.855267456559552</c:v>
                </c:pt>
                <c:pt idx="91">
                  <c:v>-57.126894177606651</c:v>
                </c:pt>
                <c:pt idx="92">
                  <c:v>-56.392093254149501</c:v>
                </c:pt>
                <c:pt idx="93">
                  <c:v>-55.650693356232225</c:v>
                </c:pt>
                <c:pt idx="94">
                  <c:v>-54.902524845617521</c:v>
                </c:pt>
                <c:pt idx="95">
                  <c:v>-54.147420003021487</c:v>
                </c:pt>
                <c:pt idx="96">
                  <c:v>-53.385213277337876</c:v>
                </c:pt>
                <c:pt idx="97">
                  <c:v>-52.615741557556646</c:v>
                </c:pt>
                <c:pt idx="98">
                  <c:v>-51.838844468043952</c:v>
                </c:pt>
                <c:pt idx="99">
                  <c:v>-51.054364687799179</c:v>
                </c:pt>
                <c:pt idx="100">
                  <c:v>-50.26214829424076</c:v>
                </c:pt>
                <c:pt idx="101">
                  <c:v>-49.462045131990706</c:v>
                </c:pt>
                <c:pt idx="102">
                  <c:v>-48.653909207031631</c:v>
                </c:pt>
                <c:pt idx="103">
                  <c:v>-47.83759910649367</c:v>
                </c:pt>
                <c:pt idx="104">
                  <c:v>-47.012978444194211</c:v>
                </c:pt>
                <c:pt idx="105">
                  <c:v>-46.179916331896571</c:v>
                </c:pt>
                <c:pt idx="106">
                  <c:v>-45.338287876076244</c:v>
                </c:pt>
                <c:pt idx="107">
                  <c:v>-44.487974699780693</c:v>
                </c:pt>
                <c:pt idx="108">
                  <c:v>-43.628865488945046</c:v>
                </c:pt>
                <c:pt idx="109">
                  <c:v>-42.760856562273759</c:v>
                </c:pt>
                <c:pt idx="110">
                  <c:v>-41.883852463524327</c:v>
                </c:pt>
                <c:pt idx="111">
                  <c:v>-40.997766574729141</c:v>
                </c:pt>
                <c:pt idx="112">
                  <c:v>-40.102521748565636</c:v>
                </c:pt>
                <c:pt idx="113">
                  <c:v>-39.198050957738701</c:v>
                </c:pt>
                <c:pt idx="114">
                  <c:v>-38.284297958867086</c:v>
                </c:pt>
                <c:pt idx="115">
                  <c:v>-37.361217967978625</c:v>
                </c:pt>
                <c:pt idx="116">
                  <c:v>-36.428778344310466</c:v>
                </c:pt>
                <c:pt idx="117">
                  <c:v>-35.486959278693035</c:v>
                </c:pt>
                <c:pt idx="118">
                  <c:v>-34.535754482369249</c:v>
                </c:pt>
                <c:pt idx="119">
                  <c:v>-33.575171871668715</c:v>
                </c:pt>
                <c:pt idx="120">
                  <c:v>-32.605234243532813</c:v>
                </c:pt>
                <c:pt idx="121">
                  <c:v>-31.62597993646866</c:v>
                </c:pt>
                <c:pt idx="122">
                  <c:v>-30.637463471114327</c:v>
                </c:pt>
                <c:pt idx="123">
                  <c:v>-29.639756164229698</c:v>
                </c:pt>
                <c:pt idx="124">
                  <c:v>-28.632946709594595</c:v>
                </c:pt>
                <c:pt idx="125">
                  <c:v>-27.61714171901388</c:v>
                </c:pt>
                <c:pt idx="126">
                  <c:v>-26.592466216404016</c:v>
                </c:pt>
                <c:pt idx="127">
                  <c:v>-25.559064077779997</c:v>
                </c:pt>
                <c:pt idx="128">
                  <c:v>-24.51709840988493</c:v>
                </c:pt>
                <c:pt idx="129">
                  <c:v>-23.466751860221198</c:v>
                </c:pt>
                <c:pt idx="130">
                  <c:v>-22.408226851355522</c:v>
                </c:pt>
                <c:pt idx="131">
                  <c:v>-21.341745732593445</c:v>
                </c:pt>
                <c:pt idx="132">
                  <c:v>-20.267550842458853</c:v>
                </c:pt>
                <c:pt idx="133">
                  <c:v>-19.185904475875457</c:v>
                </c:pt>
                <c:pt idx="134">
                  <c:v>-18.097088750528407</c:v>
                </c:pt>
                <c:pt idx="135">
                  <c:v>-17.001405367602221</c:v>
                </c:pt>
                <c:pt idx="136">
                  <c:v>-15.899175262913031</c:v>
                </c:pt>
                <c:pt idx="137">
                  <c:v>-14.79073814541804</c:v>
                </c:pt>
                <c:pt idx="138">
                  <c:v>-13.676451921132312</c:v>
                </c:pt>
                <c:pt idx="139">
                  <c:v>-12.556692001653323</c:v>
                </c:pt>
                <c:pt idx="140">
                  <c:v>-11.431850497722815</c:v>
                </c:pt>
                <c:pt idx="141">
                  <c:v>-10.30233529957262</c:v>
                </c:pt>
                <c:pt idx="142">
                  <c:v>-9.1685690471407497</c:v>
                </c:pt>
                <c:pt idx="143">
                  <c:v>-8.0309879946157121</c:v>
                </c:pt>
                <c:pt idx="144">
                  <c:v>-6.8900407751315154</c:v>
                </c:pt>
                <c:pt idx="145">
                  <c:v>-5.7461870727650073</c:v>
                </c:pt>
                <c:pt idx="146">
                  <c:v>-4.5998962102581649</c:v>
                </c:pt>
                <c:pt idx="147">
                  <c:v>-3.4516456620721296</c:v>
                </c:pt>
                <c:pt idx="148">
                  <c:v>-2.301919503453425</c:v>
                </c:pt>
                <c:pt idx="149">
                  <c:v>-1.1512068071264505</c:v>
                </c:pt>
                <c:pt idx="150">
                  <c:v>-1.151289623710297E-3</c:v>
                </c:pt>
              </c:numCache>
            </c:numRef>
          </c:xVal>
          <c:yVal>
            <c:numRef>
              <c:f>TraySol!$S$40:$S$190</c:f>
              <c:numCache>
                <c:formatCode>0.00</c:formatCode>
                <c:ptCount val="151"/>
                <c:pt idx="0">
                  <c:v>-54.407700845040551</c:v>
                </c:pt>
                <c:pt idx="1">
                  <c:v>-53.775042392495777</c:v>
                </c:pt>
                <c:pt idx="2">
                  <c:v>-53.133546279096464</c:v>
                </c:pt>
                <c:pt idx="3">
                  <c:v>-52.483716500278064</c:v>
                </c:pt>
                <c:pt idx="4">
                  <c:v>-51.826030337622825</c:v>
                </c:pt>
                <c:pt idx="5">
                  <c:v>-51.16093963074286</c:v>
                </c:pt>
                <c:pt idx="6">
                  <c:v>-50.488872055008557</c:v>
                </c:pt>
                <c:pt idx="7">
                  <c:v>-49.810232389613105</c:v>
                </c:pt>
                <c:pt idx="8">
                  <c:v>-49.125403763784021</c:v>
                </c:pt>
                <c:pt idx="9">
                  <c:v>-48.434748871773621</c:v>
                </c:pt>
                <c:pt idx="10">
                  <c:v>-47.73861114962321</c:v>
                </c:pt>
                <c:pt idx="11">
                  <c:v>-47.037315908665931</c:v>
                </c:pt>
                <c:pt idx="12">
                  <c:v>-46.331171422349058</c:v>
                </c:pt>
                <c:pt idx="13">
                  <c:v>-45.62046996427776</c:v>
                </c:pt>
                <c:pt idx="14">
                  <c:v>-44.905488796443677</c:v>
                </c:pt>
                <c:pt idx="15">
                  <c:v>-44.18649110744758</c:v>
                </c:pt>
                <c:pt idx="16">
                  <c:v>-43.463726901187101</c:v>
                </c:pt>
                <c:pt idx="17">
                  <c:v>-42.737433836993347</c:v>
                </c:pt>
                <c:pt idx="18">
                  <c:v>-42.007838022582035</c:v>
                </c:pt>
                <c:pt idx="19">
                  <c:v>-41.275154761468343</c:v>
                </c:pt>
                <c:pt idx="20">
                  <c:v>-40.539589256691158</c:v>
                </c:pt>
                <c:pt idx="21">
                  <c:v>-39.801337272819666</c:v>
                </c:pt>
                <c:pt idx="22">
                  <c:v>-39.060585758292262</c:v>
                </c:pt>
                <c:pt idx="23">
                  <c:v>-38.317513430166713</c:v>
                </c:pt>
                <c:pt idx="24">
                  <c:v>-37.572291323359337</c:v>
                </c:pt>
                <c:pt idx="25">
                  <c:v>-36.825083306421789</c:v>
                </c:pt>
                <c:pt idx="26">
                  <c:v>-36.076046565855592</c:v>
                </c:pt>
                <c:pt idx="27">
                  <c:v>-35.325332060903406</c:v>
                </c:pt>
                <c:pt idx="28">
                  <c:v>-34.573084950680638</c:v>
                </c:pt>
                <c:pt idx="29">
                  <c:v>-33.81944499543394</c:v>
                </c:pt>
                <c:pt idx="30">
                  <c:v>-33.064546933626374</c:v>
                </c:pt>
                <c:pt idx="31">
                  <c:v>-32.308520836465277</c:v>
                </c:pt>
                <c:pt idx="32">
                  <c:v>-31.551492441400399</c:v>
                </c:pt>
                <c:pt idx="33">
                  <c:v>-30.793583466035273</c:v>
                </c:pt>
                <c:pt idx="34">
                  <c:v>-30.03491190380997</c:v>
                </c:pt>
                <c:pt idx="35">
                  <c:v>-29.275592302732306</c:v>
                </c:pt>
                <c:pt idx="36">
                  <c:v>-28.515736028356116</c:v>
                </c:pt>
                <c:pt idx="37">
                  <c:v>-27.755451512129284</c:v>
                </c:pt>
                <c:pt idx="38">
                  <c:v>-26.994844486163601</c:v>
                </c:pt>
                <c:pt idx="39">
                  <c:v>-26.234018205409825</c:v>
                </c:pt>
                <c:pt idx="40">
                  <c:v>-25.47307365815702</c:v>
                </c:pt>
                <c:pt idx="41">
                  <c:v>-24.712109765715539</c:v>
                </c:pt>
                <c:pt idx="42">
                  <c:v>-23.9512235720847</c:v>
                </c:pt>
                <c:pt idx="43">
                  <c:v>-23.190510424354002</c:v>
                </c:pt>
                <c:pt idx="44">
                  <c:v>-22.430064144535876</c:v>
                </c:pt>
                <c:pt idx="45">
                  <c:v>-21.66997719348123</c:v>
                </c:pt>
                <c:pt idx="46">
                  <c:v>-20.910340827485342</c:v>
                </c:pt>
                <c:pt idx="47">
                  <c:v>-20.151245248150829</c:v>
                </c:pt>
                <c:pt idx="48">
                  <c:v>-19.392779746035799</c:v>
                </c:pt>
                <c:pt idx="49">
                  <c:v>-18.635032838579804</c:v>
                </c:pt>
                <c:pt idx="50">
                  <c:v>-17.878092402767265</c:v>
                </c:pt>
                <c:pt idx="51">
                  <c:v>-17.122045802956464</c:v>
                </c:pt>
                <c:pt idx="52">
                  <c:v>-16.366980014273068</c:v>
                </c:pt>
                <c:pt idx="53">
                  <c:v>-15.612981741940956</c:v>
                </c:pt>
                <c:pt idx="54">
                  <c:v>-14.860137536896175</c:v>
                </c:pt>
                <c:pt idx="55">
                  <c:v>-14.108533908007388</c:v>
                </c:pt>
                <c:pt idx="56">
                  <c:v>-13.358257431203214</c:v>
                </c:pt>
                <c:pt idx="57">
                  <c:v>-12.609394855785524</c:v>
                </c:pt>
                <c:pt idx="58">
                  <c:v>-11.862033208188592</c:v>
                </c:pt>
                <c:pt idx="59">
                  <c:v>-11.116259893424541</c:v>
                </c:pt>
                <c:pt idx="60">
                  <c:v>-10.372162794438054</c:v>
                </c:pt>
                <c:pt idx="61">
                  <c:v>-9.6298303695761689</c:v>
                </c:pt>
                <c:pt idx="62">
                  <c:v>-8.8893517483625999</c:v>
                </c:pt>
                <c:pt idx="63">
                  <c:v>-8.1508168257504678</c:v>
                </c:pt>
                <c:pt idx="64">
                  <c:v>-7.4143163550120619</c:v>
                </c:pt>
                <c:pt idx="65">
                  <c:v>-6.6799420394096813</c:v>
                </c:pt>
                <c:pt idx="66">
                  <c:v>-5.9477866227767748</c:v>
                </c:pt>
                <c:pt idx="67">
                  <c:v>-5.2179439791249536</c:v>
                </c:pt>
                <c:pt idx="68">
                  <c:v>-4.4905092013778471</c:v>
                </c:pt>
                <c:pt idx="69">
                  <c:v>-3.765578689319085</c:v>
                </c:pt>
                <c:pt idx="70">
                  <c:v>-3.0432502368275749</c:v>
                </c:pt>
                <c:pt idx="71">
                  <c:v>-2.3236231184588405</c:v>
                </c:pt>
                <c:pt idx="72">
                  <c:v>-1.6067981754170404</c:v>
                </c:pt>
                <c:pt idx="73">
                  <c:v>-0.8928779009474539</c:v>
                </c:pt>
                <c:pt idx="74">
                  <c:v>-0.18196652516398615</c:v>
                </c:pt>
                <c:pt idx="75">
                  <c:v>0.52582990068913205</c:v>
                </c:pt>
                <c:pt idx="76">
                  <c:v>1.2304034205583605</c:v>
                </c:pt>
                <c:pt idx="77">
                  <c:v>1.9316440905187591</c:v>
                </c:pt>
                <c:pt idx="78">
                  <c:v>2.6294398963795658</c:v>
                </c:pt>
                <c:pt idx="79">
                  <c:v>3.3236766720274176</c:v>
                </c:pt>
                <c:pt idx="80">
                  <c:v>4.0142380185956057</c:v>
                </c:pt>
                <c:pt idx="81">
                  <c:v>4.7010052245682203</c:v>
                </c:pt>
                <c:pt idx="82">
                  <c:v>5.3838571869490437</c:v>
                </c:pt>
                <c:pt idx="83">
                  <c:v>6.0626703336468779</c:v>
                </c:pt>
                <c:pt idx="84">
                  <c:v>6.7373185472529258</c:v>
                </c:pt>
                <c:pt idx="85">
                  <c:v>7.4076730904094035</c:v>
                </c:pt>
                <c:pt idx="86">
                  <c:v>8.0736025329950394</c:v>
                </c:pt>
                <c:pt idx="87">
                  <c:v>8.7349726813794035</c:v>
                </c:pt>
                <c:pt idx="88">
                  <c:v>9.3916465100263622</c:v>
                </c:pt>
                <c:pt idx="89">
                  <c:v>10.043484095756625</c:v>
                </c:pt>
                <c:pt idx="90">
                  <c:v>10.690342555009337</c:v>
                </c:pt>
                <c:pt idx="91">
                  <c:v>11.332075984475438</c:v>
                </c:pt>
                <c:pt idx="92">
                  <c:v>11.968535405507566</c:v>
                </c:pt>
                <c:pt idx="93">
                  <c:v>12.599568712746276</c:v>
                </c:pt>
                <c:pt idx="94">
                  <c:v>13.225020627436493</c:v>
                </c:pt>
                <c:pt idx="95">
                  <c:v>13.844732655944966</c:v>
                </c:pt>
                <c:pt idx="96">
                  <c:v>14.458543054024958</c:v>
                </c:pt>
                <c:pt idx="97">
                  <c:v>15.066286797412005</c:v>
                </c:pt>
                <c:pt idx="98">
                  <c:v>15.667795559371228</c:v>
                </c:pt>
                <c:pt idx="99">
                  <c:v>16.262897695853681</c:v>
                </c:pt>
                <c:pt idx="100">
                  <c:v>16.851418238955063</c:v>
                </c:pt>
                <c:pt idx="101">
                  <c:v>17.433178899406002</c:v>
                </c:pt>
                <c:pt idx="102">
                  <c:v>18.007998078856119</c:v>
                </c:pt>
                <c:pt idx="103">
                  <c:v>18.575690892746351</c:v>
                </c:pt>
                <c:pt idx="104">
                  <c:v>19.136069204592673</c:v>
                </c:pt>
                <c:pt idx="105">
                  <c:v>19.688941672530049</c:v>
                </c:pt>
                <c:pt idx="106">
                  <c:v>20.234113808986919</c:v>
                </c:pt>
                <c:pt idx="107">
                  <c:v>20.771388054377482</c:v>
                </c:pt>
                <c:pt idx="108">
                  <c:v>21.300563865708725</c:v>
                </c:pt>
                <c:pt idx="109">
                  <c:v>21.821437821004196</c:v>
                </c:pt>
                <c:pt idx="110">
                  <c:v>22.333803740441923</c:v>
                </c:pt>
                <c:pt idx="111">
                  <c:v>22.837452825090821</c:v>
                </c:pt>
                <c:pt idx="112">
                  <c:v>23.332173814108117</c:v>
                </c:pt>
                <c:pt idx="113">
                  <c:v>23.817753161225397</c:v>
                </c:pt>
                <c:pt idx="114">
                  <c:v>24.293975231305936</c:v>
                </c:pt>
                <c:pt idx="115">
                  <c:v>24.760622517695893</c:v>
                </c:pt>
                <c:pt idx="116">
                  <c:v>25.217475881019396</c:v>
                </c:pt>
                <c:pt idx="117">
                  <c:v>25.664314809978208</c:v>
                </c:pt>
                <c:pt idx="118">
                  <c:v>26.100917704612584</c:v>
                </c:pt>
                <c:pt idx="119">
                  <c:v>26.527062182358392</c:v>
                </c:pt>
                <c:pt idx="120">
                  <c:v>26.942525407097222</c:v>
                </c:pt>
                <c:pt idx="121">
                  <c:v>27.347084441240156</c:v>
                </c:pt>
                <c:pt idx="122">
                  <c:v>27.740516620713066</c:v>
                </c:pt>
                <c:pt idx="123">
                  <c:v>28.122599952520027</c:v>
                </c:pt>
                <c:pt idx="124">
                  <c:v>28.493113534355807</c:v>
                </c:pt>
                <c:pt idx="125">
                  <c:v>28.851837995515474</c:v>
                </c:pt>
                <c:pt idx="126">
                  <c:v>29.198555958113587</c:v>
                </c:pt>
                <c:pt idx="127">
                  <c:v>29.533052517377655</c:v>
                </c:pt>
                <c:pt idx="128">
                  <c:v>29.85511573952374</c:v>
                </c:pt>
                <c:pt idx="129">
                  <c:v>30.164537175457902</c:v>
                </c:pt>
                <c:pt idx="130">
                  <c:v>30.461112388280561</c:v>
                </c:pt>
                <c:pt idx="131">
                  <c:v>30.744641492305263</c:v>
                </c:pt>
                <c:pt idx="132">
                  <c:v>31.014929701041353</c:v>
                </c:pt>
                <c:pt idx="133">
                  <c:v>31.271787881338732</c:v>
                </c:pt>
                <c:pt idx="134">
                  <c:v>31.515033110655878</c:v>
                </c:pt>
                <c:pt idx="135">
                  <c:v>31.744489234193374</c:v>
                </c:pt>
                <c:pt idx="136">
                  <c:v>31.95998741844334</c:v>
                </c:pt>
                <c:pt idx="137">
                  <c:v>32.161366697539627</c:v>
                </c:pt>
                <c:pt idx="138">
                  <c:v>32.348474508666108</c:v>
                </c:pt>
                <c:pt idx="139">
                  <c:v>32.521167212689136</c:v>
                </c:pt>
                <c:pt idx="140">
                  <c:v>32.679310596134542</c:v>
                </c:pt>
                <c:pt idx="141">
                  <c:v>32.82278035062869</c:v>
                </c:pt>
                <c:pt idx="142">
                  <c:v>32.951462525973341</c:v>
                </c:pt>
                <c:pt idx="143">
                  <c:v>33.065253953125207</c:v>
                </c:pt>
                <c:pt idx="144">
                  <c:v>33.164062633504003</c:v>
                </c:pt>
                <c:pt idx="145">
                  <c:v>33.247808091258563</c:v>
                </c:pt>
                <c:pt idx="146">
                  <c:v>33.316421685376902</c:v>
                </c:pt>
                <c:pt idx="147">
                  <c:v>33.36984687883043</c:v>
                </c:pt>
                <c:pt idx="148">
                  <c:v>33.40803946229174</c:v>
                </c:pt>
                <c:pt idx="149">
                  <c:v>33.430967730354176</c:v>
                </c:pt>
                <c:pt idx="150">
                  <c:v>33.43861260095958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13F8-461E-92AB-F8EE4836A2EC}"/>
            </c:ext>
          </c:extLst>
        </c:ser>
        <c:ser>
          <c:idx val="58"/>
          <c:order val="58"/>
          <c:tx>
            <c:strRef>
              <c:f>TraySol!$Z$9</c:f>
              <c:strCache>
                <c:ptCount val="1"/>
                <c:pt idx="0">
                  <c:v>w = -9</c:v>
                </c:pt>
              </c:strCache>
            </c:strRef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TraySol!$V$55:$V$59</c:f>
              <c:numCache>
                <c:formatCode>0.00</c:formatCode>
                <c:ptCount val="5"/>
                <c:pt idx="0">
                  <c:v>-138.12771209680267</c:v>
                </c:pt>
                <c:pt idx="1">
                  <c:v>-131.09297235306937</c:v>
                </c:pt>
                <c:pt idx="2">
                  <c:v>-122.97487095385655</c:v>
                </c:pt>
                <c:pt idx="3">
                  <c:v>-113.04629928341829</c:v>
                </c:pt>
                <c:pt idx="4">
                  <c:v>-100.31299969864267</c:v>
                </c:pt>
              </c:numCache>
            </c:numRef>
          </c:xVal>
          <c:yVal>
            <c:numRef>
              <c:f>TraySol!$Z$55:$Z$59</c:f>
              <c:numCache>
                <c:formatCode>0.00</c:formatCode>
                <c:ptCount val="5"/>
                <c:pt idx="0">
                  <c:v>-13.618974436266711</c:v>
                </c:pt>
                <c:pt idx="1">
                  <c:v>-23.267142849929328</c:v>
                </c:pt>
                <c:pt idx="2">
                  <c:v>-32.55362719704938</c:v>
                </c:pt>
                <c:pt idx="3">
                  <c:v>-41.201070505360718</c:v>
                </c:pt>
                <c:pt idx="4">
                  <c:v>-48.74911014217389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13F8-461E-92AB-F8EE4836A2EC}"/>
            </c:ext>
          </c:extLst>
        </c:ser>
        <c:ser>
          <c:idx val="59"/>
          <c:order val="59"/>
          <c:tx>
            <c:strRef>
              <c:f>TraySol!$Y$9</c:f>
              <c:strCache>
                <c:ptCount val="1"/>
                <c:pt idx="0">
                  <c:v>w = -10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TraySol!$V$40:$V$44</c:f>
              <c:numCache>
                <c:formatCode>0.00</c:formatCode>
                <c:ptCount val="5"/>
                <c:pt idx="0">
                  <c:v>-150.72646176483875</c:v>
                </c:pt>
                <c:pt idx="1">
                  <c:v>-145.21470100381231</c:v>
                </c:pt>
                <c:pt idx="2">
                  <c:v>-138.33425314424704</c:v>
                </c:pt>
                <c:pt idx="3">
                  <c:v>-128.93318421989724</c:v>
                </c:pt>
                <c:pt idx="4">
                  <c:v>-114.86986546135728</c:v>
                </c:pt>
              </c:numCache>
            </c:numRef>
          </c:xVal>
          <c:yVal>
            <c:numRef>
              <c:f>TraySol!$Y$40:$Y$44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13F8-461E-92AB-F8EE4836A2EC}"/>
            </c:ext>
          </c:extLst>
        </c:ser>
        <c:ser>
          <c:idx val="60"/>
          <c:order val="60"/>
          <c:tx>
            <c:strRef>
              <c:f>TraySol!$AR$9</c:f>
              <c:strCache>
                <c:ptCount val="1"/>
                <c:pt idx="0">
                  <c:v>w = 9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TraySol!$V$326:$V$330</c:f>
              <c:numCache>
                <c:formatCode>0.00</c:formatCode>
                <c:ptCount val="5"/>
                <c:pt idx="0">
                  <c:v>138.12771209680267</c:v>
                </c:pt>
                <c:pt idx="1">
                  <c:v>131.09297235306937</c:v>
                </c:pt>
                <c:pt idx="2">
                  <c:v>122.97487095385655</c:v>
                </c:pt>
                <c:pt idx="3">
                  <c:v>113.04629928341829</c:v>
                </c:pt>
                <c:pt idx="4">
                  <c:v>100.31299969864267</c:v>
                </c:pt>
              </c:numCache>
            </c:numRef>
          </c:xVal>
          <c:yVal>
            <c:numRef>
              <c:f>TraySol!$AR$326:$AR$330</c:f>
              <c:numCache>
                <c:formatCode>0.00</c:formatCode>
                <c:ptCount val="5"/>
                <c:pt idx="0">
                  <c:v>-13.618974436266711</c:v>
                </c:pt>
                <c:pt idx="1">
                  <c:v>-23.267142849929328</c:v>
                </c:pt>
                <c:pt idx="2">
                  <c:v>-32.55362719704938</c:v>
                </c:pt>
                <c:pt idx="3">
                  <c:v>-41.201070505360718</c:v>
                </c:pt>
                <c:pt idx="4">
                  <c:v>-48.74911014217389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13F8-461E-92AB-F8EE4836A2EC}"/>
            </c:ext>
          </c:extLst>
        </c:ser>
        <c:ser>
          <c:idx val="61"/>
          <c:order val="61"/>
          <c:tx>
            <c:strRef>
              <c:f>TraySol!$AS$9</c:f>
              <c:strCache>
                <c:ptCount val="1"/>
                <c:pt idx="0">
                  <c:v>w = 10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TraySol!$V$341:$V$345</c:f>
              <c:numCache>
                <c:formatCode>0.00</c:formatCode>
                <c:ptCount val="5"/>
                <c:pt idx="0">
                  <c:v>150.72646176483875</c:v>
                </c:pt>
                <c:pt idx="1">
                  <c:v>145.21470100381231</c:v>
                </c:pt>
                <c:pt idx="2">
                  <c:v>138.33425314424704</c:v>
                </c:pt>
                <c:pt idx="3">
                  <c:v>128.93318421989724</c:v>
                </c:pt>
                <c:pt idx="4">
                  <c:v>114.86986546135728</c:v>
                </c:pt>
              </c:numCache>
            </c:numRef>
          </c:xVal>
          <c:yVal>
            <c:numRef>
              <c:f>TraySol!$AS$341:$AS$345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13F8-461E-92AB-F8EE4836A2EC}"/>
            </c:ext>
          </c:extLst>
        </c:ser>
        <c:ser>
          <c:idx val="62"/>
          <c:order val="62"/>
          <c:tx>
            <c:strRef>
              <c:f>TraySol!$X$9</c:f>
              <c:strCache>
                <c:ptCount val="1"/>
                <c:pt idx="0">
                  <c:v>w = -11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TraySol!$V$25:$V$29</c:f>
              <c:numCache>
                <c:formatCode>0.00</c:formatCode>
                <c:ptCount val="5"/>
                <c:pt idx="0">
                  <c:v>-164.86298975976919</c:v>
                </c:pt>
                <c:pt idx="1">
                  <c:v>-161.74392139890696</c:v>
                </c:pt>
                <c:pt idx="2">
                  <c:v>-157.55927598493125</c:v>
                </c:pt>
                <c:pt idx="3">
                  <c:v>-151.0943850580455</c:v>
                </c:pt>
                <c:pt idx="4">
                  <c:v>-138.89011500559741</c:v>
                </c:pt>
              </c:numCache>
            </c:numRef>
          </c:xVal>
          <c:yVal>
            <c:numRef>
              <c:f>TraySol!$X$25:$X$29</c:f>
              <c:numCache>
                <c:formatCode>0.00</c:formatCode>
                <c:ptCount val="5"/>
                <c:pt idx="0">
                  <c:v>-24.591836544320088</c:v>
                </c:pt>
                <c:pt idx="1">
                  <c:v>-36.005527493102051</c:v>
                </c:pt>
                <c:pt idx="2">
                  <c:v>-47.310842886169894</c:v>
                </c:pt>
                <c:pt idx="3">
                  <c:v>-58.380447943724448</c:v>
                </c:pt>
                <c:pt idx="4">
                  <c:v>-68.830604058393163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13F8-461E-92AB-F8EE4836A2EC}"/>
            </c:ext>
          </c:extLst>
        </c:ser>
        <c:ser>
          <c:idx val="63"/>
          <c:order val="63"/>
          <c:tx>
            <c:strRef>
              <c:f>TraySol!$AT$9</c:f>
              <c:strCache>
                <c:ptCount val="1"/>
                <c:pt idx="0">
                  <c:v>w = 11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TraySol!$V$356:$V$360</c:f>
              <c:numCache>
                <c:formatCode>0.00</c:formatCode>
                <c:ptCount val="5"/>
                <c:pt idx="0">
                  <c:v>164.86298975976919</c:v>
                </c:pt>
                <c:pt idx="1">
                  <c:v>161.74392139890696</c:v>
                </c:pt>
                <c:pt idx="2">
                  <c:v>157.55927598493125</c:v>
                </c:pt>
                <c:pt idx="3">
                  <c:v>151.0943850580455</c:v>
                </c:pt>
                <c:pt idx="4">
                  <c:v>138.89011500559741</c:v>
                </c:pt>
              </c:numCache>
            </c:numRef>
          </c:xVal>
          <c:yVal>
            <c:numRef>
              <c:f>TraySol!$AT$356:$AT$360</c:f>
              <c:numCache>
                <c:formatCode>0.00</c:formatCode>
                <c:ptCount val="5"/>
                <c:pt idx="0">
                  <c:v>-24.591836544320088</c:v>
                </c:pt>
                <c:pt idx="1">
                  <c:v>-36.005527493102051</c:v>
                </c:pt>
                <c:pt idx="2">
                  <c:v>-47.310842886169894</c:v>
                </c:pt>
                <c:pt idx="3">
                  <c:v>-58.380447943724448</c:v>
                </c:pt>
                <c:pt idx="4">
                  <c:v>-68.830604058393163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F-13F8-461E-92AB-F8EE4836A2EC}"/>
            </c:ext>
          </c:extLst>
        </c:ser>
        <c:ser>
          <c:idx val="64"/>
          <c:order val="64"/>
          <c:tx>
            <c:strRef>
              <c:f>TraySol!$W$9</c:f>
              <c:strCache>
                <c:ptCount val="1"/>
                <c:pt idx="0">
                  <c:v>w = -12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TraySol!$V$10:$V$14</c:f>
              <c:numCache>
                <c:formatCode>0.00</c:formatCode>
                <c:ptCount val="5"/>
                <c:pt idx="0">
                  <c:v>-179.99897841996292</c:v>
                </c:pt>
                <c:pt idx="1">
                  <c:v>-179.99876041239676</c:v>
                </c:pt>
                <c:pt idx="2">
                  <c:v>-179.99845865502817</c:v>
                </c:pt>
                <c:pt idx="3">
                  <c:v>-179.99796270858758</c:v>
                </c:pt>
                <c:pt idx="4">
                  <c:v>-179.99686218821742</c:v>
                </c:pt>
              </c:numCache>
            </c:numRef>
          </c:xVal>
          <c:yVal>
            <c:numRef>
              <c:f>TraySol!$W$10:$W$14</c:f>
              <c:numCache>
                <c:formatCode>0.00</c:formatCode>
                <c:ptCount val="5"/>
                <c:pt idx="0">
                  <c:v>-26.09999999321596</c:v>
                </c:pt>
                <c:pt idx="1">
                  <c:v>-37.824999991768223</c:v>
                </c:pt>
                <c:pt idx="2">
                  <c:v>-49.549999989764331</c:v>
                </c:pt>
                <c:pt idx="3">
                  <c:v>-61.274999986470874</c:v>
                </c:pt>
                <c:pt idx="4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0-13F8-461E-92AB-F8EE4836A2EC}"/>
            </c:ext>
          </c:extLst>
        </c:ser>
        <c:ser>
          <c:idx val="65"/>
          <c:order val="65"/>
          <c:tx>
            <c:strRef>
              <c:f>TraySol!$AU$9</c:f>
              <c:strCache>
                <c:ptCount val="1"/>
                <c:pt idx="0">
                  <c:v>w = 12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TraySol!$V$371:$V$375</c:f>
              <c:numCache>
                <c:formatCode>0.00</c:formatCode>
                <c:ptCount val="5"/>
                <c:pt idx="0">
                  <c:v>179.99897841996292</c:v>
                </c:pt>
                <c:pt idx="1">
                  <c:v>179.99876041239676</c:v>
                </c:pt>
                <c:pt idx="2">
                  <c:v>179.99845865502817</c:v>
                </c:pt>
                <c:pt idx="3">
                  <c:v>179.99796270858758</c:v>
                </c:pt>
                <c:pt idx="4">
                  <c:v>179.99686218821742</c:v>
                </c:pt>
              </c:numCache>
            </c:numRef>
          </c:xVal>
          <c:yVal>
            <c:numRef>
              <c:f>TraySol!$AU$371:$AU$375</c:f>
              <c:numCache>
                <c:formatCode>General</c:formatCode>
                <c:ptCount val="5"/>
                <c:pt idx="0" formatCode="0.00">
                  <c:v>-26.09999999321596</c:v>
                </c:pt>
                <c:pt idx="1">
                  <c:v>-37.824999991768223</c:v>
                </c:pt>
                <c:pt idx="2">
                  <c:v>-49.549999989764331</c:v>
                </c:pt>
                <c:pt idx="3">
                  <c:v>-61.274999986470874</c:v>
                </c:pt>
                <c:pt idx="4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1-13F8-461E-92AB-F8EE4836A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943744"/>
        <c:axId val="246945280"/>
      </c:scatterChart>
      <c:valAx>
        <c:axId val="231723392"/>
        <c:scaling>
          <c:orientation val="minMax"/>
          <c:max val="180"/>
          <c:min val="-180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 sz="1400"/>
                  <a:t>Acimut (º)</a:t>
                </a:r>
              </a:p>
            </c:rich>
          </c:tx>
          <c:layout>
            <c:manualLayout>
              <c:xMode val="edge"/>
              <c:yMode val="edge"/>
              <c:x val="0.44127036561203709"/>
              <c:y val="0.9243132672186825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31725312"/>
        <c:crosses val="autoZero"/>
        <c:crossBetween val="midCat"/>
        <c:majorUnit val="30"/>
      </c:valAx>
      <c:valAx>
        <c:axId val="231725312"/>
        <c:scaling>
          <c:orientation val="minMax"/>
          <c:max val="9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31723392"/>
        <c:crossesAt val="0"/>
        <c:crossBetween val="midCat"/>
        <c:majorUnit val="10"/>
      </c:valAx>
      <c:valAx>
        <c:axId val="246943744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246945280"/>
        <c:crossesAt val="0"/>
        <c:crossBetween val="midCat"/>
      </c:valAx>
      <c:valAx>
        <c:axId val="246945280"/>
        <c:scaling>
          <c:orientation val="minMax"/>
          <c:max val="90"/>
          <c:min val="0"/>
        </c:scaling>
        <c:delete val="0"/>
        <c:axPos val="l"/>
        <c:numFmt formatCode="0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400"/>
            </a:pPr>
            <a:endParaRPr lang="es-ES"/>
          </a:p>
        </c:txPr>
        <c:crossAx val="246943744"/>
        <c:crosses val="autoZero"/>
        <c:crossBetween val="midCat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 verticalDpi="36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 sz="1400"/>
              <a:t>Elevación (º</a:t>
            </a:r>
            <a:r>
              <a:rPr lang="es-ES" sz="1400" baseline="0"/>
              <a:t>)</a:t>
            </a:r>
            <a:endParaRPr lang="es-ES" sz="1400"/>
          </a:p>
        </c:rich>
      </c:tx>
      <c:layout>
        <c:manualLayout>
          <c:xMode val="edge"/>
          <c:yMode val="edge"/>
          <c:x val="6.3761615463393692E-2"/>
          <c:y val="2.92340197760985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4354638890682533E-2"/>
          <c:y val="8.9229649726371166E-2"/>
          <c:w val="0.87085150599556327"/>
          <c:h val="0.76566302306861278"/>
        </c:manualLayout>
      </c:layout>
      <c:scatterChart>
        <c:scatterStyle val="lineMarker"/>
        <c:varyColors val="0"/>
        <c:ser>
          <c:idx val="29"/>
          <c:order val="24"/>
          <c:tx>
            <c:strRef>
              <c:f>TraySol!$D$7</c:f>
              <c:strCache>
                <c:ptCount val="1"/>
                <c:pt idx="0">
                  <c:v>SJUN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TraySol!$E$40:$E$190</c:f>
              <c:numCache>
                <c:formatCode>0.00</c:formatCode>
                <c:ptCount val="151"/>
                <c:pt idx="0">
                  <c:v>-150.72646176483875</c:v>
                </c:pt>
                <c:pt idx="1">
                  <c:v>-149.83608961582513</c:v>
                </c:pt>
                <c:pt idx="2">
                  <c:v>-148.95282341107912</c:v>
                </c:pt>
                <c:pt idx="3">
                  <c:v>-148.07671652920746</c:v>
                </c:pt>
                <c:pt idx="4">
                  <c:v>-147.20781165993984</c:v>
                </c:pt>
                <c:pt idx="5">
                  <c:v>-146.34614112161603</c:v>
                </c:pt>
                <c:pt idx="6">
                  <c:v>-145.49172719367604</c:v>
                </c:pt>
                <c:pt idx="7">
                  <c:v>-144.64458246137184</c:v>
                </c:pt>
                <c:pt idx="8">
                  <c:v>-143.80471017004322</c:v>
                </c:pt>
                <c:pt idx="9">
                  <c:v>-142.97210458644355</c:v>
                </c:pt>
                <c:pt idx="10">
                  <c:v>-142.14675136474588</c:v>
                </c:pt>
                <c:pt idx="11">
                  <c:v>-141.32862791501947</c:v>
                </c:pt>
                <c:pt idx="12">
                  <c:v>-140.51770377212412</c:v>
                </c:pt>
                <c:pt idx="13">
                  <c:v>-139.71394096313313</c:v>
                </c:pt>
                <c:pt idx="14">
                  <c:v>-138.91729437155729</c:v>
                </c:pt>
                <c:pt idx="15">
                  <c:v>-138.12771209680267</c:v>
                </c:pt>
                <c:pt idx="16">
                  <c:v>-137.34513580745173</c:v>
                </c:pt>
                <c:pt idx="17">
                  <c:v>-136.56950108711015</c:v>
                </c:pt>
                <c:pt idx="18">
                  <c:v>-135.80073777170796</c:v>
                </c:pt>
                <c:pt idx="19">
                  <c:v>-135.03877027728257</c:v>
                </c:pt>
                <c:pt idx="20">
                  <c:v>-134.2835179174069</c:v>
                </c:pt>
                <c:pt idx="21">
                  <c:v>-133.5348952095456</c:v>
                </c:pt>
                <c:pt idx="22">
                  <c:v>-132.79281216974442</c:v>
                </c:pt>
                <c:pt idx="23">
                  <c:v>-132.05717459516049</c:v>
                </c:pt>
                <c:pt idx="24">
                  <c:v>-131.32788433404485</c:v>
                </c:pt>
                <c:pt idx="25">
                  <c:v>-130.60483954287719</c:v>
                </c:pt>
                <c:pt idx="26">
                  <c:v>-129.8879349304348</c:v>
                </c:pt>
                <c:pt idx="27">
                  <c:v>-129.17706198865409</c:v>
                </c:pt>
                <c:pt idx="28">
                  <c:v>-128.47210921020647</c:v>
                </c:pt>
                <c:pt idx="29">
                  <c:v>-127.77296229277052</c:v>
                </c:pt>
                <c:pt idx="30">
                  <c:v>-127.07950433003251</c:v>
                </c:pt>
                <c:pt idx="31">
                  <c:v>-126.39161598949117</c:v>
                </c:pt>
                <c:pt idx="32">
                  <c:v>-125.70917567718031</c:v>
                </c:pt>
                <c:pt idx="33">
                  <c:v>-125.03205968945294</c:v>
                </c:pt>
                <c:pt idx="34">
                  <c:v>-124.36014235199674</c:v>
                </c:pt>
                <c:pt idx="35">
                  <c:v>-123.69329614626908</c:v>
                </c:pt>
                <c:pt idx="36">
                  <c:v>-123.03139182355487</c:v>
                </c:pt>
                <c:pt idx="37">
                  <c:v>-122.37429850686038</c:v>
                </c:pt>
                <c:pt idx="38">
                  <c:v>-121.72188378086094</c:v>
                </c:pt>
                <c:pt idx="39">
                  <c:v>-121.07401377012177</c:v>
                </c:pt>
                <c:pt idx="40">
                  <c:v>-120.43055320580943</c:v>
                </c:pt>
                <c:pt idx="41">
                  <c:v>-119.79136548110462</c:v>
                </c:pt>
                <c:pt idx="42">
                  <c:v>-119.15631269551814</c:v>
                </c:pt>
                <c:pt idx="43">
                  <c:v>-118.52525568830031</c:v>
                </c:pt>
                <c:pt idx="44">
                  <c:v>-117.89805406111864</c:v>
                </c:pt>
                <c:pt idx="45">
                  <c:v>-117.27456619016218</c:v>
                </c:pt>
                <c:pt idx="46">
                  <c:v>-116.65464922781041</c:v>
                </c:pt>
                <c:pt idx="47">
                  <c:v>-116.03815909398328</c:v>
                </c:pt>
                <c:pt idx="48">
                  <c:v>-115.42495045726469</c:v>
                </c:pt>
                <c:pt idx="49">
                  <c:v>-114.81487670586623</c:v>
                </c:pt>
                <c:pt idx="50">
                  <c:v>-114.20778990846931</c:v>
                </c:pt>
                <c:pt idx="51">
                  <c:v>-113.60354076495409</c:v>
                </c:pt>
                <c:pt idx="52">
                  <c:v>-113.00197854699236</c:v>
                </c:pt>
                <c:pt idx="53">
                  <c:v>-112.40295102844676</c:v>
                </c:pt>
                <c:pt idx="54">
                  <c:v>-111.8063044054838</c:v>
                </c:pt>
                <c:pt idx="55">
                  <c:v>-111.21188320626956</c:v>
                </c:pt>
                <c:pt idx="56">
                  <c:v>-110.61953019007791</c:v>
                </c:pt>
                <c:pt idx="57">
                  <c:v>-110.02908623559742</c:v>
                </c:pt>
                <c:pt idx="58">
                  <c:v>-109.44039021818013</c:v>
                </c:pt>
                <c:pt idx="59">
                  <c:v>-108.8532788757267</c:v>
                </c:pt>
                <c:pt idx="60">
                  <c:v>-108.26758666285335</c:v>
                </c:pt>
                <c:pt idx="61">
                  <c:v>-107.68314559293212</c:v>
                </c:pt>
                <c:pt idx="62">
                  <c:v>-107.09978506754079</c:v>
                </c:pt>
                <c:pt idx="63">
                  <c:v>-106.51733169279753</c:v>
                </c:pt>
                <c:pt idx="64">
                  <c:v>-105.93560908199277</c:v>
                </c:pt>
                <c:pt idx="65">
                  <c:v>-105.35443764386193</c:v>
                </c:pt>
                <c:pt idx="66">
                  <c:v>-104.77363435577023</c:v>
                </c:pt>
                <c:pt idx="67">
                  <c:v>-104.19301252100308</c:v>
                </c:pt>
                <c:pt idx="68">
                  <c:v>-103.61238150927194</c:v>
                </c:pt>
                <c:pt idx="69">
                  <c:v>-103.03154647945588</c:v>
                </c:pt>
                <c:pt idx="70">
                  <c:v>-102.45030808350309</c:v>
                </c:pt>
                <c:pt idx="71">
                  <c:v>-101.86846215031299</c:v>
                </c:pt>
                <c:pt idx="72">
                  <c:v>-101.28579934830731</c:v>
                </c:pt>
                <c:pt idx="73">
                  <c:v>-100.70210482527884</c:v>
                </c:pt>
                <c:pt idx="74">
                  <c:v>-100.11715782397576</c:v>
                </c:pt>
                <c:pt idx="75">
                  <c:v>-99.530731271739242</c:v>
                </c:pt>
                <c:pt idx="76">
                  <c:v>-98.942591342359194</c:v>
                </c:pt>
                <c:pt idx="77">
                  <c:v>-98.352496988149085</c:v>
                </c:pt>
                <c:pt idx="78">
                  <c:v>-97.760199440061896</c:v>
                </c:pt>
                <c:pt idx="79">
                  <c:v>-97.165441673475613</c:v>
                </c:pt>
                <c:pt idx="80">
                  <c:v>-96.567957837067993</c:v>
                </c:pt>
                <c:pt idx="81">
                  <c:v>-95.967472641972577</c:v>
                </c:pt>
                <c:pt idx="82">
                  <c:v>-95.363700708161915</c:v>
                </c:pt>
                <c:pt idx="83">
                  <c:v>-94.756345864738122</c:v>
                </c:pt>
                <c:pt idx="84">
                  <c:v>-94.145100400520647</c:v>
                </c:pt>
                <c:pt idx="85">
                  <c:v>-93.529644261010446</c:v>
                </c:pt>
                <c:pt idx="86">
                  <c:v>-92.909644187470334</c:v>
                </c:pt>
                <c:pt idx="87">
                  <c:v>-92.284752793497262</c:v>
                </c:pt>
                <c:pt idx="88">
                  <c:v>-91.654607574068137</c:v>
                </c:pt>
                <c:pt idx="89">
                  <c:v>-91.018829841617659</c:v>
                </c:pt>
                <c:pt idx="90">
                  <c:v>-90.377023583250988</c:v>
                </c:pt>
                <c:pt idx="91">
                  <c:v>-89.728774232707508</c:v>
                </c:pt>
                <c:pt idx="92">
                  <c:v>-89.073647350170745</c:v>
                </c:pt>
                <c:pt idx="93">
                  <c:v>-88.411187202468184</c:v>
                </c:pt>
                <c:pt idx="94">
                  <c:v>-87.740915235618701</c:v>
                </c:pt>
                <c:pt idx="95">
                  <c:v>-87.062328431072615</c:v>
                </c:pt>
                <c:pt idx="96">
                  <c:v>-86.374897536349408</c:v>
                </c:pt>
                <c:pt idx="97">
                  <c:v>-85.678065160117939</c:v>
                </c:pt>
                <c:pt idx="98">
                  <c:v>-84.971243721094154</c:v>
                </c:pt>
                <c:pt idx="99">
                  <c:v>-84.253813239459788</c:v>
                </c:pt>
                <c:pt idx="100">
                  <c:v>-83.52511895885236</c:v>
                </c:pt>
                <c:pt idx="101">
                  <c:v>-82.78446878636214</c:v>
                </c:pt>
                <c:pt idx="102">
                  <c:v>-82.031130537426307</c:v>
                </c:pt>
                <c:pt idx="103">
                  <c:v>-81.264328972071112</c:v>
                </c:pt>
                <c:pt idx="104">
                  <c:v>-80.48324260867372</c:v>
                </c:pt>
                <c:pt idx="105">
                  <c:v>-79.687000301357344</c:v>
                </c:pt>
                <c:pt idx="106">
                  <c:v>-78.874677567385334</c:v>
                </c:pt>
                <c:pt idx="107">
                  <c:v>-78.045292651586038</c:v>
                </c:pt>
                <c:pt idx="108">
                  <c:v>-77.19780231606012</c:v>
                </c:pt>
                <c:pt idx="109">
                  <c:v>-76.331097345368562</c:v>
                </c:pt>
                <c:pt idx="110">
                  <c:v>-75.443997760291168</c:v>
                </c:pt>
                <c:pt idx="111">
                  <c:v>-74.535247737357906</c:v>
                </c:pt>
                <c:pt idx="112">
                  <c:v>-73.603510237032765</c:v>
                </c:pt>
                <c:pt idx="113">
                  <c:v>-72.647361351095554</c:v>
                </c:pt>
                <c:pt idx="114">
                  <c:v>-71.665284389952888</c:v>
                </c:pt>
                <c:pt idx="115">
                  <c:v>-70.655663743959181</c:v>
                </c:pt>
                <c:pt idx="116">
                  <c:v>-69.61677857013305</c:v>
                </c:pt>
                <c:pt idx="117">
                  <c:v>-68.546796377868276</c:v>
                </c:pt>
                <c:pt idx="118">
                  <c:v>-67.443766615499143</c:v>
                </c:pt>
                <c:pt idx="119">
                  <c:v>-66.305614395240937</c:v>
                </c:pt>
                <c:pt idx="120">
                  <c:v>-65.13013453864275</c:v>
                </c:pt>
                <c:pt idx="121">
                  <c:v>-63.914986180046505</c:v>
                </c:pt>
                <c:pt idx="122">
                  <c:v>-62.65768823360041</c:v>
                </c:pt>
                <c:pt idx="123">
                  <c:v>-61.355616112198412</c:v>
                </c:pt>
                <c:pt idx="124">
                  <c:v>-60.006000186366123</c:v>
                </c:pt>
                <c:pt idx="125">
                  <c:v>-58.605926589384609</c:v>
                </c:pt>
                <c:pt idx="126">
                  <c:v>-57.152341113033863</c:v>
                </c:pt>
                <c:pt idx="127">
                  <c:v>-55.642057096282635</c:v>
                </c:pt>
                <c:pt idx="128">
                  <c:v>-54.071768385162081</c:v>
                </c:pt>
                <c:pt idx="129">
                  <c:v>-52.438068631019092</c:v>
                </c:pt>
                <c:pt idx="130">
                  <c:v>-50.737478387006291</c:v>
                </c:pt>
                <c:pt idx="131">
                  <c:v>-48.966481643407519</c:v>
                </c:pt>
                <c:pt idx="132">
                  <c:v>-47.12157358728912</c:v>
                </c:pt>
                <c:pt idx="133">
                  <c:v>-45.199321446446717</c:v>
                </c:pt>
                <c:pt idx="134">
                  <c:v>-43.196440234664735</c:v>
                </c:pt>
                <c:pt idx="135">
                  <c:v>-41.109884994402513</c:v>
                </c:pt>
                <c:pt idx="136">
                  <c:v>-38.936960661463367</c:v>
                </c:pt>
                <c:pt idx="137">
                  <c:v>-36.675449873929125</c:v>
                </c:pt>
                <c:pt idx="138">
                  <c:v>-34.323757837776064</c:v>
                </c:pt>
                <c:pt idx="139">
                  <c:v>-31.881071688261308</c:v>
                </c:pt>
                <c:pt idx="140">
                  <c:v>-29.347529640723778</c:v>
                </c:pt>
                <c:pt idx="141">
                  <c:v>-26.724392678511297</c:v>
                </c:pt>
                <c:pt idx="142">
                  <c:v>-24.01420876635963</c:v>
                </c:pt>
                <c:pt idx="143">
                  <c:v>-21.220956933774321</c:v>
                </c:pt>
                <c:pt idx="144">
                  <c:v>-18.350156518646141</c:v>
                </c:pt>
                <c:pt idx="145">
                  <c:v>-15.40892597593769</c:v>
                </c:pt>
                <c:pt idx="146">
                  <c:v>-12.40597653030861</c:v>
                </c:pt>
                <c:pt idx="147">
                  <c:v>-9.3515290370814697</c:v>
                </c:pt>
                <c:pt idx="148">
                  <c:v>-6.257147848211539</c:v>
                </c:pt>
                <c:pt idx="149">
                  <c:v>-3.13549292226784</c:v>
                </c:pt>
                <c:pt idx="150">
                  <c:v>-3.1378138733201516E-3</c:v>
                </c:pt>
              </c:numCache>
            </c:numRef>
          </c:xVal>
          <c:yVal>
            <c:numRef>
              <c:f>TraySol!$D$40:$D$190</c:f>
              <c:numCache>
                <c:formatCode>0.00</c:formatCode>
                <c:ptCount val="151"/>
                <c:pt idx="0">
                  <c:v>-20.267803347078484</c:v>
                </c:pt>
                <c:pt idx="1">
                  <c:v>-19.890553959860227</c:v>
                </c:pt>
                <c:pt idx="2">
                  <c:v>-19.503121147661915</c:v>
                </c:pt>
                <c:pt idx="3">
                  <c:v>-19.105678512936919</c:v>
                </c:pt>
                <c:pt idx="4">
                  <c:v>-18.69840030634299</c:v>
                </c:pt>
                <c:pt idx="5">
                  <c:v>-18.281461172279094</c:v>
                </c:pt>
                <c:pt idx="6">
                  <c:v>-17.855035906561568</c:v>
                </c:pt>
                <c:pt idx="7">
                  <c:v>-17.419299226477975</c:v>
                </c:pt>
                <c:pt idx="8">
                  <c:v>-16.974425553368803</c:v>
                </c:pt>
                <c:pt idx="9">
                  <c:v>-16.520588807806803</c:v>
                </c:pt>
                <c:pt idx="10">
                  <c:v>-16.057962217367219</c:v>
                </c:pt>
                <c:pt idx="11">
                  <c:v>-15.586718136915522</c:v>
                </c:pt>
                <c:pt idx="12">
                  <c:v>-15.107027881276025</c:v>
                </c:pt>
                <c:pt idx="13">
                  <c:v>-14.619061570090977</c:v>
                </c:pt>
                <c:pt idx="14">
                  <c:v>-14.122987984629759</c:v>
                </c:pt>
                <c:pt idx="15">
                  <c:v>-13.618974436266711</c:v>
                </c:pt>
                <c:pt idx="16">
                  <c:v>-13.107186646308477</c:v>
                </c:pt>
                <c:pt idx="17">
                  <c:v>-12.587788636822182</c:v>
                </c:pt>
                <c:pt idx="18">
                  <c:v>-12.060942632089777</c:v>
                </c:pt>
                <c:pt idx="19">
                  <c:v>-11.526808970293615</c:v>
                </c:pt>
                <c:pt idx="20">
                  <c:v>-10.985546025023979</c:v>
                </c:pt>
                <c:pt idx="21">
                  <c:v>-10.437310136186113</c:v>
                </c:pt>
                <c:pt idx="22">
                  <c:v>-9.8822555498793463</c:v>
                </c:pt>
                <c:pt idx="23">
                  <c:v>-9.3205343668156218</c:v>
                </c:pt>
                <c:pt idx="24">
                  <c:v>-8.7522964988450696</c:v>
                </c:pt>
                <c:pt idx="25">
                  <c:v>-8.1776896331593036</c:v>
                </c:pt>
                <c:pt idx="26">
                  <c:v>-7.5968592037467317</c:v>
                </c:pt>
                <c:pt idx="27">
                  <c:v>-7.0099483696835563</c:v>
                </c:pt>
                <c:pt idx="28">
                  <c:v>-6.417097999851535</c:v>
                </c:pt>
                <c:pt idx="29">
                  <c:v>-5.8184466636858474</c:v>
                </c:pt>
                <c:pt idx="30">
                  <c:v>-5.2141306275678403</c:v>
                </c:pt>
                <c:pt idx="31">
                  <c:v>-4.6042838564919464</c:v>
                </c:pt>
                <c:pt idx="32">
                  <c:v>-3.989038020649275</c:v>
                </c:pt>
                <c:pt idx="33">
                  <c:v>-3.3685225065867854</c:v>
                </c:pt>
                <c:pt idx="34">
                  <c:v>-2.7428644326159741</c:v>
                </c:pt>
                <c:pt idx="35">
                  <c:v>-2.1121886681613375</c:v>
                </c:pt>
                <c:pt idx="36">
                  <c:v>-1.4766178567556807</c:v>
                </c:pt>
                <c:pt idx="37">
                  <c:v>-0.83627244240523169</c:v>
                </c:pt>
                <c:pt idx="38">
                  <c:v>-0.19127069906508609</c:v>
                </c:pt>
                <c:pt idx="39">
                  <c:v>0.45827123701879202</c:v>
                </c:pt>
                <c:pt idx="40">
                  <c:v>1.1122393323278743</c:v>
                </c:pt>
                <c:pt idx="41">
                  <c:v>1.7705216186599841</c:v>
                </c:pt>
                <c:pt idx="42">
                  <c:v>2.4330081534840104</c:v>
                </c:pt>
                <c:pt idx="43">
                  <c:v>3.0995909782386946</c:v>
                </c:pt>
                <c:pt idx="44">
                  <c:v>3.7701640747393554</c:v>
                </c:pt>
                <c:pt idx="45">
                  <c:v>4.444623319840403</c:v>
                </c:pt>
                <c:pt idx="46">
                  <c:v>5.1228664384874918</c:v>
                </c:pt>
                <c:pt idx="47">
                  <c:v>5.8047929552779323</c:v>
                </c:pt>
                <c:pt idx="48">
                  <c:v>6.4903041446345497</c:v>
                </c:pt>
                <c:pt idx="49">
                  <c:v>7.179302979683797</c:v>
                </c:pt>
                <c:pt idx="50">
                  <c:v>7.8716940799156419</c:v>
                </c:pt>
                <c:pt idx="51">
                  <c:v>8.5673836576896036</c:v>
                </c:pt>
                <c:pt idx="52">
                  <c:v>9.2662794636380994</c:v>
                </c:pt>
                <c:pt idx="53">
                  <c:v>9.9682907310052542</c:v>
                </c:pt>
                <c:pt idx="54">
                  <c:v>10.673328118947481</c:v>
                </c:pt>
                <c:pt idx="55">
                  <c:v>11.381303654808576</c:v>
                </c:pt>
                <c:pt idx="56">
                  <c:v>12.092130675370186</c:v>
                </c:pt>
                <c:pt idx="57">
                  <c:v>12.80572376706624</c:v>
                </c:pt>
                <c:pt idx="58">
                  <c:v>13.521998705136923</c:v>
                </c:pt>
                <c:pt idx="59">
                  <c:v>14.2408723916855</c:v>
                </c:pt>
                <c:pt idx="60">
                  <c:v>14.962262792588504</c:v>
                </c:pt>
                <c:pt idx="61">
                  <c:v>15.686088873196823</c:v>
                </c:pt>
                <c:pt idx="62">
                  <c:v>16.412270532751563</c:v>
                </c:pt>
                <c:pt idx="63">
                  <c:v>17.140728537425304</c:v>
                </c:pt>
                <c:pt idx="64">
                  <c:v>17.871384451884524</c:v>
                </c:pt>
                <c:pt idx="65">
                  <c:v>18.604160569254631</c:v>
                </c:pt>
                <c:pt idx="66">
                  <c:v>19.338979839352987</c:v>
                </c:pt>
                <c:pt idx="67">
                  <c:v>20.075765795038805</c:v>
                </c:pt>
                <c:pt idx="68">
                  <c:v>20.814442476512085</c:v>
                </c:pt>
                <c:pt idx="69">
                  <c:v>21.554934353374108</c:v>
                </c:pt>
                <c:pt idx="70">
                  <c:v>22.297166244243073</c:v>
                </c:pt>
                <c:pt idx="71">
                  <c:v>23.041063233696789</c:v>
                </c:pt>
                <c:pt idx="72">
                  <c:v>23.786550586291412</c:v>
                </c:pt>
                <c:pt idx="73">
                  <c:v>24.533553657380722</c:v>
                </c:pt>
                <c:pt idx="74">
                  <c:v>25.281997800433359</c:v>
                </c:pt>
                <c:pt idx="75">
                  <c:v>26.031808270516386</c:v>
                </c:pt>
                <c:pt idx="76">
                  <c:v>26.782910123582177</c:v>
                </c:pt>
                <c:pt idx="77">
                  <c:v>27.535228111160286</c:v>
                </c:pt>
                <c:pt idx="78">
                  <c:v>28.288686570018896</c:v>
                </c:pt>
                <c:pt idx="79">
                  <c:v>29.04320930631841</c:v>
                </c:pt>
                <c:pt idx="80">
                  <c:v>29.798719473734465</c:v>
                </c:pt>
                <c:pt idx="81">
                  <c:v>30.555139444977662</c:v>
                </c:pt>
                <c:pt idx="82">
                  <c:v>31.312390676082131</c:v>
                </c:pt>
                <c:pt idx="83">
                  <c:v>32.070393562774335</c:v>
                </c:pt>
                <c:pt idx="84">
                  <c:v>32.82906728816711</c:v>
                </c:pt>
                <c:pt idx="85">
                  <c:v>33.588329660949263</c:v>
                </c:pt>
                <c:pt idx="86">
                  <c:v>34.348096943160314</c:v>
                </c:pt>
                <c:pt idx="87">
                  <c:v>35.108283666549099</c:v>
                </c:pt>
                <c:pt idx="88">
                  <c:v>35.868802436415365</c:v>
                </c:pt>
                <c:pt idx="89">
                  <c:v>36.629563721722946</c:v>
                </c:pt>
                <c:pt idx="90">
                  <c:v>37.390475630150441</c:v>
                </c:pt>
                <c:pt idx="91">
                  <c:v>38.151443666609623</c:v>
                </c:pt>
                <c:pt idx="92">
                  <c:v>38.912370473611482</c:v>
                </c:pt>
                <c:pt idx="93">
                  <c:v>39.673155551692474</c:v>
                </c:pt>
                <c:pt idx="94">
                  <c:v>40.43369495792885</c:v>
                </c:pt>
                <c:pt idx="95">
                  <c:v>41.193880980361769</c:v>
                </c:pt>
                <c:pt idx="96">
                  <c:v>41.953601785927432</c:v>
                </c:pt>
                <c:pt idx="97">
                  <c:v>42.712741039235873</c:v>
                </c:pt>
                <c:pt idx="98">
                  <c:v>43.471177489260761</c:v>
                </c:pt>
                <c:pt idx="99">
                  <c:v>44.228784520695029</c:v>
                </c:pt>
                <c:pt idx="100">
                  <c:v>44.98542966638378</c:v>
                </c:pt>
                <c:pt idx="101">
                  <c:v>45.740974076869669</c:v>
                </c:pt>
                <c:pt idx="102">
                  <c:v>46.495271942668708</c:v>
                </c:pt>
                <c:pt idx="103">
                  <c:v>47.248169864437365</c:v>
                </c:pt>
                <c:pt idx="104">
                  <c:v>47.999506165689652</c:v>
                </c:pt>
                <c:pt idx="105">
                  <c:v>48.749110142173883</c:v>
                </c:pt>
                <c:pt idx="106">
                  <c:v>49.496801241421842</c:v>
                </c:pt>
                <c:pt idx="107">
                  <c:v>50.242388165336067</c:v>
                </c:pt>
                <c:pt idx="108">
                  <c:v>50.985667887985556</c:v>
                </c:pt>
                <c:pt idx="109">
                  <c:v>51.726424580038426</c:v>
                </c:pt>
                <c:pt idx="110">
                  <c:v>52.464428430478058</c:v>
                </c:pt>
                <c:pt idx="111">
                  <c:v>53.19943435543555</c:v>
                </c:pt>
                <c:pt idx="112">
                  <c:v>53.931180583142002</c:v>
                </c:pt>
                <c:pt idx="113">
                  <c:v>54.659387103181146</c:v>
                </c:pt>
                <c:pt idx="114">
                  <c:v>55.383753967437343</c:v>
                </c:pt>
                <c:pt idx="115">
                  <c:v>56.103959429432564</c:v>
                </c:pt>
                <c:pt idx="116">
                  <c:v>56.819657908188425</c:v>
                </c:pt>
                <c:pt idx="117">
                  <c:v>57.530477762419785</c:v>
                </c:pt>
                <c:pt idx="118">
                  <c:v>58.2360188608763</c:v>
                </c:pt>
                <c:pt idx="119">
                  <c:v>58.9358499351424</c:v>
                </c:pt>
                <c:pt idx="120">
                  <c:v>59.629505702376541</c:v>
                </c:pt>
                <c:pt idx="121">
                  <c:v>60.316483747562017</c:v>
                </c:pt>
                <c:pt idx="122">
                  <c:v>60.996241158164715</c:v>
                </c:pt>
                <c:pt idx="123">
                  <c:v>61.668190909043432</c:v>
                </c:pt>
                <c:pt idx="124">
                  <c:v>62.331698002516966</c:v>
                </c:pt>
                <c:pt idx="125">
                  <c:v>62.986075378252323</c:v>
                </c:pt>
                <c:pt idx="126">
                  <c:v>63.630579620800368</c:v>
                </c:pt>
                <c:pt idx="127">
                  <c:v>64.264406509984042</c:v>
                </c:pt>
                <c:pt idx="128">
                  <c:v>64.886686481846823</c:v>
                </c:pt>
                <c:pt idx="129">
                  <c:v>65.496480096458143</c:v>
                </c:pt>
                <c:pt idx="130">
                  <c:v>66.092773644480275</c:v>
                </c:pt>
                <c:pt idx="131">
                  <c:v>66.674475067810377</c:v>
                </c:pt>
                <c:pt idx="132">
                  <c:v>67.240410421222862</c:v>
                </c:pt>
                <c:pt idx="133">
                  <c:v>67.789321161505086</c:v>
                </c:pt>
                <c:pt idx="134">
                  <c:v>68.319862616757675</c:v>
                </c:pt>
                <c:pt idx="135">
                  <c:v>68.830604058393178</c:v>
                </c:pt>
                <c:pt idx="136">
                  <c:v>69.320030866760547</c:v>
                </c:pt>
                <c:pt idx="137">
                  <c:v>69.78654934027243</c:v>
                </c:pt>
                <c:pt idx="138">
                  <c:v>70.22849473611609</c:v>
                </c:pt>
                <c:pt idx="139">
                  <c:v>70.644143133345494</c:v>
                </c:pt>
                <c:pt idx="140">
                  <c:v>71.031727658781108</c:v>
                </c:pt>
                <c:pt idx="141">
                  <c:v>71.389459493909868</c:v>
                </c:pt>
                <c:pt idx="142">
                  <c:v>71.715553870047017</c:v>
                </c:pt>
                <c:pt idx="143">
                  <c:v>72.00826094919627</c:v>
                </c:pt>
                <c:pt idx="144">
                  <c:v>72.265901081663372</c:v>
                </c:pt>
                <c:pt idx="145">
                  <c:v>72.486903449432646</c:v>
                </c:pt>
                <c:pt idx="146">
                  <c:v>72.669846590265536</c:v>
                </c:pt>
                <c:pt idx="147">
                  <c:v>72.813498817786282</c:v>
                </c:pt>
                <c:pt idx="148">
                  <c:v>72.916856189892371</c:v>
                </c:pt>
                <c:pt idx="149">
                  <c:v>72.979175516053232</c:v>
                </c:pt>
                <c:pt idx="150">
                  <c:v>72.999999979162595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E-4EEB-B687-E1A9CCB68CAD}"/>
            </c:ext>
          </c:extLst>
        </c:ser>
        <c:ser>
          <c:idx val="31"/>
          <c:order val="25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TraySol!$K$40:$K$190</c:f>
              <c:numCache>
                <c:formatCode>0.00</c:formatCode>
                <c:ptCount val="151"/>
                <c:pt idx="0">
                  <c:v>-138.33425314424704</c:v>
                </c:pt>
                <c:pt idx="1">
                  <c:v>-137.19620421231971</c:v>
                </c:pt>
                <c:pt idx="2">
                  <c:v>-136.07569290623474</c:v>
                </c:pt>
                <c:pt idx="3">
                  <c:v>-134.97248746241186</c:v>
                </c:pt>
                <c:pt idx="4">
                  <c:v>-133.88633264657724</c:v>
                </c:pt>
                <c:pt idx="5">
                  <c:v>-132.81695247915621</c:v>
                </c:pt>
                <c:pt idx="6">
                  <c:v>-131.76405280513791</c:v>
                </c:pt>
                <c:pt idx="7">
                  <c:v>-130.72732370373356</c:v>
                </c:pt>
                <c:pt idx="8">
                  <c:v>-129.7064417358028</c:v>
                </c:pt>
                <c:pt idx="9">
                  <c:v>-128.70107202927656</c:v>
                </c:pt>
                <c:pt idx="10">
                  <c:v>-127.71087020469358</c:v>
                </c:pt>
                <c:pt idx="11">
                  <c:v>-126.73548414451828</c:v>
                </c:pt>
                <c:pt idx="12">
                  <c:v>-125.7745556111466</c:v>
                </c:pt>
                <c:pt idx="13">
                  <c:v>-124.82772171947268</c:v>
                </c:pt>
                <c:pt idx="14">
                  <c:v>-123.8946162706083</c:v>
                </c:pt>
                <c:pt idx="15">
                  <c:v>-122.97487095385655</c:v>
                </c:pt>
                <c:pt idx="16">
                  <c:v>-122.06811642436575</c:v>
                </c:pt>
                <c:pt idx="17">
                  <c:v>-121.17398326405929</c:v>
                </c:pt>
                <c:pt idx="18">
                  <c:v>-120.29210283347985</c:v>
                </c:pt>
                <c:pt idx="19">
                  <c:v>-119.42210802211844</c:v>
                </c:pt>
                <c:pt idx="20">
                  <c:v>-118.56363390464976</c:v>
                </c:pt>
                <c:pt idx="21">
                  <c:v>-117.71631831027369</c:v>
                </c:pt>
                <c:pt idx="22">
                  <c:v>-116.87980231209406</c:v>
                </c:pt>
                <c:pt idx="23">
                  <c:v>-116.05373064315508</c:v>
                </c:pt>
                <c:pt idx="24">
                  <c:v>-115.23775204542038</c:v>
                </c:pt>
                <c:pt idx="25">
                  <c:v>-114.43151955762681</c:v>
                </c:pt>
                <c:pt idx="26">
                  <c:v>-113.63469074758275</c:v>
                </c:pt>
                <c:pt idx="27">
                  <c:v>-112.84692789411805</c:v>
                </c:pt>
                <c:pt idx="28">
                  <c:v>-112.06789812353034</c:v>
                </c:pt>
                <c:pt idx="29">
                  <c:v>-111.2972735050207</c:v>
                </c:pt>
                <c:pt idx="30">
                  <c:v>-110.5347311092675</c:v>
                </c:pt>
                <c:pt idx="31">
                  <c:v>-109.77995303395922</c:v>
                </c:pt>
                <c:pt idx="32">
                  <c:v>-109.03262639979074</c:v>
                </c:pt>
                <c:pt idx="33">
                  <c:v>-108.29244332013069</c:v>
                </c:pt>
                <c:pt idx="34">
                  <c:v>-107.55910084728458</c:v>
                </c:pt>
                <c:pt idx="35">
                  <c:v>-106.83230089801437</c:v>
                </c:pt>
                <c:pt idx="36">
                  <c:v>-106.11175016072789</c:v>
                </c:pt>
                <c:pt idx="37">
                  <c:v>-105.397159986521</c:v>
                </c:pt>
                <c:pt idx="38">
                  <c:v>-104.68824626604145</c:v>
                </c:pt>
                <c:pt idx="39">
                  <c:v>-103.98472929394615</c:v>
                </c:pt>
                <c:pt idx="40">
                  <c:v>-103.28633362254061</c:v>
                </c:pt>
                <c:pt idx="41">
                  <c:v>-102.59278790602195</c:v>
                </c:pt>
                <c:pt idx="42">
                  <c:v>-101.90382473659277</c:v>
                </c:pt>
                <c:pt idx="43">
                  <c:v>-101.21918047357285</c:v>
                </c:pt>
                <c:pt idx="44">
                  <c:v>-100.53859506650633</c:v>
                </c:pt>
                <c:pt idx="45">
                  <c:v>-99.861811873146223</c:v>
                </c:pt>
                <c:pt idx="46">
                  <c:v>-99.188577473090547</c:v>
                </c:pt>
                <c:pt idx="47">
                  <c:v>-98.518641477749568</c:v>
                </c:pt>
                <c:pt idx="48">
                  <c:v>-97.851756337235074</c:v>
                </c:pt>
                <c:pt idx="49">
                  <c:v>-97.187677144685907</c:v>
                </c:pt>
                <c:pt idx="50">
                  <c:v>-96.526161438472258</c:v>
                </c:pt>
                <c:pt idx="51">
                  <c:v>-95.866969002659062</c:v>
                </c:pt>
                <c:pt idx="52">
                  <c:v>-95.209861666052589</c:v>
                </c:pt>
                <c:pt idx="53">
                  <c:v>-94.55460310010433</c:v>
                </c:pt>
                <c:pt idx="54">
                  <c:v>-93.900958615902852</c:v>
                </c:pt>
                <c:pt idx="55">
                  <c:v>-93.248694960445661</c:v>
                </c:pt>
                <c:pt idx="56">
                  <c:v>-92.597580112350315</c:v>
                </c:pt>
                <c:pt idx="57">
                  <c:v>-91.947383077135214</c:v>
                </c:pt>
                <c:pt idx="58">
                  <c:v>-91.29787368217724</c:v>
                </c:pt>
                <c:pt idx="59">
                  <c:v>-90.648822371433553</c:v>
                </c:pt>
                <c:pt idx="60">
                  <c:v>-90</c:v>
                </c:pt>
                <c:pt idx="61">
                  <c:v>-89.351177628566433</c:v>
                </c:pt>
                <c:pt idx="62">
                  <c:v>-88.70212631782276</c:v>
                </c:pt>
                <c:pt idx="63">
                  <c:v>-88.052616922864786</c:v>
                </c:pt>
                <c:pt idx="64">
                  <c:v>-87.402419887649685</c:v>
                </c:pt>
                <c:pt idx="65">
                  <c:v>-86.751305039554367</c:v>
                </c:pt>
                <c:pt idx="66">
                  <c:v>-86.099041384097163</c:v>
                </c:pt>
                <c:pt idx="67">
                  <c:v>-85.44539689989567</c:v>
                </c:pt>
                <c:pt idx="68">
                  <c:v>-84.790138333947411</c:v>
                </c:pt>
                <c:pt idx="69">
                  <c:v>-84.133030997340924</c:v>
                </c:pt>
                <c:pt idx="70">
                  <c:v>-83.473838561527728</c:v>
                </c:pt>
                <c:pt idx="71">
                  <c:v>-82.812322855314093</c:v>
                </c:pt>
                <c:pt idx="72">
                  <c:v>-82.148243662764926</c:v>
                </c:pt>
                <c:pt idx="73">
                  <c:v>-81.481358522250432</c:v>
                </c:pt>
                <c:pt idx="74">
                  <c:v>-80.811422526909467</c:v>
                </c:pt>
                <c:pt idx="75">
                  <c:v>-80.138188126853791</c:v>
                </c:pt>
                <c:pt idx="76">
                  <c:v>-79.461404933493668</c:v>
                </c:pt>
                <c:pt idx="77">
                  <c:v>-78.780819526427152</c:v>
                </c:pt>
                <c:pt idx="78">
                  <c:v>-78.096175263407233</c:v>
                </c:pt>
                <c:pt idx="79">
                  <c:v>-77.407212093978046</c:v>
                </c:pt>
                <c:pt idx="80">
                  <c:v>-76.71366637745939</c:v>
                </c:pt>
                <c:pt idx="81">
                  <c:v>-76.01527070605384</c:v>
                </c:pt>
                <c:pt idx="82">
                  <c:v>-75.311753733958568</c:v>
                </c:pt>
                <c:pt idx="83">
                  <c:v>-74.602840013478996</c:v>
                </c:pt>
                <c:pt idx="84">
                  <c:v>-73.888249839272106</c:v>
                </c:pt>
                <c:pt idx="85">
                  <c:v>-73.167699101985633</c:v>
                </c:pt>
                <c:pt idx="86">
                  <c:v>-72.440899152715417</c:v>
                </c:pt>
                <c:pt idx="87">
                  <c:v>-71.707556679869313</c:v>
                </c:pt>
                <c:pt idx="88">
                  <c:v>-70.967373600209257</c:v>
                </c:pt>
                <c:pt idx="89">
                  <c:v>-70.220046966040769</c:v>
                </c:pt>
                <c:pt idx="90">
                  <c:v>-69.465268890732489</c:v>
                </c:pt>
                <c:pt idx="91">
                  <c:v>-68.702726494979316</c:v>
                </c:pt>
                <c:pt idx="92">
                  <c:v>-67.932101876469645</c:v>
                </c:pt>
                <c:pt idx="93">
                  <c:v>-67.153072105881947</c:v>
                </c:pt>
                <c:pt idx="94">
                  <c:v>-66.365309252417248</c:v>
                </c:pt>
                <c:pt idx="95">
                  <c:v>-65.568480442373186</c:v>
                </c:pt>
                <c:pt idx="96">
                  <c:v>-64.762247954579621</c:v>
                </c:pt>
                <c:pt idx="97">
                  <c:v>-63.946269356844923</c:v>
                </c:pt>
                <c:pt idx="98">
                  <c:v>-63.120197687905922</c:v>
                </c:pt>
                <c:pt idx="99">
                  <c:v>-62.283681689726301</c:v>
                </c:pt>
                <c:pt idx="100">
                  <c:v>-61.436366095350223</c:v>
                </c:pt>
                <c:pt idx="101">
                  <c:v>-60.577891977881563</c:v>
                </c:pt>
                <c:pt idx="102">
                  <c:v>-59.707897166520169</c:v>
                </c:pt>
                <c:pt idx="103">
                  <c:v>-58.826016735940712</c:v>
                </c:pt>
                <c:pt idx="104">
                  <c:v>-57.931883575634238</c:v>
                </c:pt>
                <c:pt idx="105">
                  <c:v>-57.025129046143419</c:v>
                </c:pt>
                <c:pt idx="106">
                  <c:v>-56.105383729391718</c:v>
                </c:pt>
                <c:pt idx="107">
                  <c:v>-55.172278280527308</c:v>
                </c:pt>
                <c:pt idx="108">
                  <c:v>-54.225444388853411</c:v>
                </c:pt>
                <c:pt idx="109">
                  <c:v>-53.264515855481719</c:v>
                </c:pt>
                <c:pt idx="110">
                  <c:v>-52.289129795306422</c:v>
                </c:pt>
                <c:pt idx="111">
                  <c:v>-51.298927970723433</c:v>
                </c:pt>
                <c:pt idx="112">
                  <c:v>-50.293558264197195</c:v>
                </c:pt>
                <c:pt idx="113">
                  <c:v>-49.272676296266461</c:v>
                </c:pt>
                <c:pt idx="114">
                  <c:v>-48.235947194862078</c:v>
                </c:pt>
                <c:pt idx="115">
                  <c:v>-47.183047520843807</c:v>
                </c:pt>
                <c:pt idx="116">
                  <c:v>-46.113667353422798</c:v>
                </c:pt>
                <c:pt idx="117">
                  <c:v>-45.027512537588109</c:v>
                </c:pt>
                <c:pt idx="118">
                  <c:v>-43.92430709376525</c:v>
                </c:pt>
                <c:pt idx="119">
                  <c:v>-42.803795787680201</c:v>
                </c:pt>
                <c:pt idx="120">
                  <c:v>-41.665746855752879</c:v>
                </c:pt>
                <c:pt idx="121">
                  <c:v>-40.509954878287154</c:v>
                </c:pt>
                <c:pt idx="122">
                  <c:v>-39.336243789250901</c:v>
                </c:pt>
                <c:pt idx="123">
                  <c:v>-38.144470007550417</c:v>
                </c:pt>
                <c:pt idx="124">
                  <c:v>-36.934525670421507</c:v>
                </c:pt>
                <c:pt idx="125">
                  <c:v>-35.706341944918158</c:v>
                </c:pt>
                <c:pt idx="126">
                  <c:v>-34.459892388536041</c:v>
                </c:pt>
                <c:pt idx="127">
                  <c:v>-33.195196324846698</c:v>
                </c:pt>
                <c:pt idx="128">
                  <c:v>-31.912322194741147</c:v>
                </c:pt>
                <c:pt idx="129">
                  <c:v>-30.61139083862939</c:v>
                </c:pt>
                <c:pt idx="130">
                  <c:v>-29.292578659872721</c:v>
                </c:pt>
                <c:pt idx="131">
                  <c:v>-27.95612061503272</c:v>
                </c:pt>
                <c:pt idx="132">
                  <c:v>-26.602312972414374</c:v>
                </c:pt>
                <c:pt idx="133">
                  <c:v>-25.231515777097272</c:v>
                </c:pt>
                <c:pt idx="134">
                  <c:v>-23.844154958431638</c:v>
                </c:pt>
                <c:pt idx="135">
                  <c:v>-22.440724015068746</c:v>
                </c:pt>
                <c:pt idx="136">
                  <c:v>-21.021785213241433</c:v>
                </c:pt>
                <c:pt idx="137">
                  <c:v>-19.587970236412133</c:v>
                </c:pt>
                <c:pt idx="138">
                  <c:v>-18.139980228747671</c:v>
                </c:pt>
                <c:pt idx="139">
                  <c:v>-16.678585181266207</c:v>
                </c:pt>
                <c:pt idx="140">
                  <c:v>-15.20462261798572</c:v>
                </c:pt>
                <c:pt idx="141">
                  <c:v>-13.718995549944374</c:v>
                </c:pt>
                <c:pt idx="142">
                  <c:v>-12.222669677417878</c:v>
                </c:pt>
                <c:pt idx="143">
                  <c:v>-10.716669834794835</c:v>
                </c:pt>
                <c:pt idx="144">
                  <c:v>-9.2020756880470653</c:v>
                </c:pt>
                <c:pt idx="145">
                  <c:v>-7.6800167111045026</c:v>
                </c:pt>
                <c:pt idx="146">
                  <c:v>-6.1516664841947666</c:v>
                </c:pt>
                <c:pt idx="147">
                  <c:v>-4.6182363737591707</c:v>
                </c:pt>
                <c:pt idx="148">
                  <c:v>-3.0809686692833047</c:v>
                </c:pt>
                <c:pt idx="149">
                  <c:v>-1.5411292666668182</c:v>
                </c:pt>
                <c:pt idx="150">
                  <c:v>-1.5413447353594351E-3</c:v>
                </c:pt>
              </c:numCache>
            </c:numRef>
          </c:xVal>
          <c:yVal>
            <c:numRef>
              <c:f>TraySol!$J$40:$J$190</c:f>
              <c:numCache>
                <c:formatCode>0.00</c:formatCode>
                <c:ptCount val="151"/>
                <c:pt idx="0">
                  <c:v>-41.225285854611769</c:v>
                </c:pt>
                <c:pt idx="1">
                  <c:v>-40.713776936713174</c:v>
                </c:pt>
                <c:pt idx="2">
                  <c:v>-40.191263597304754</c:v>
                </c:pt>
                <c:pt idx="3">
                  <c:v>-39.658113894012587</c:v>
                </c:pt>
                <c:pt idx="4">
                  <c:v>-39.114688282534502</c:v>
                </c:pt>
                <c:pt idx="5">
                  <c:v>-38.561339297868329</c:v>
                </c:pt>
                <c:pt idx="6">
                  <c:v>-37.998411304152654</c:v>
                </c:pt>
                <c:pt idx="7">
                  <c:v>-37.426240307313009</c:v>
                </c:pt>
                <c:pt idx="8">
                  <c:v>-36.845153824822546</c:v>
                </c:pt>
                <c:pt idx="9">
                  <c:v>-36.25547080706319</c:v>
                </c:pt>
                <c:pt idx="10">
                  <c:v>-35.657501604998814</c:v>
                </c:pt>
                <c:pt idx="11">
                  <c:v>-35.051547979135734</c:v>
                </c:pt>
                <c:pt idx="12">
                  <c:v>-34.437903145032863</c:v>
                </c:pt>
                <c:pt idx="13">
                  <c:v>-33.816851850930234</c:v>
                </c:pt>
                <c:pt idx="14">
                  <c:v>-33.188670483375901</c:v>
                </c:pt>
                <c:pt idx="15">
                  <c:v>-32.55362719704938</c:v>
                </c:pt>
                <c:pt idx="16">
                  <c:v>-31.911982065289664</c:v>
                </c:pt>
                <c:pt idx="17">
                  <c:v>-31.263987248142172</c:v>
                </c:pt>
                <c:pt idx="18">
                  <c:v>-30.609887175033165</c:v>
                </c:pt>
                <c:pt idx="19">
                  <c:v>-29.949918739460188</c:v>
                </c:pt>
                <c:pt idx="20">
                  <c:v>-29.284311503354871</c:v>
                </c:pt>
                <c:pt idx="21">
                  <c:v>-28.613287909023086</c:v>
                </c:pt>
                <c:pt idx="22">
                  <c:v>-27.937063496802367</c:v>
                </c:pt>
                <c:pt idx="23">
                  <c:v>-27.255847126792247</c:v>
                </c:pt>
                <c:pt idx="24">
                  <c:v>-26.569841203213969</c:v>
                </c:pt>
                <c:pt idx="25">
                  <c:v>-25.879241900139206</c:v>
                </c:pt>
                <c:pt idx="26">
                  <c:v>-25.184239387495126</c:v>
                </c:pt>
                <c:pt idx="27">
                  <c:v>-24.485018056406304</c:v>
                </c:pt>
                <c:pt idx="28">
                  <c:v>-23.781756743071412</c:v>
                </c:pt>
                <c:pt idx="29">
                  <c:v>-23.074628950498351</c:v>
                </c:pt>
                <c:pt idx="30">
                  <c:v>-22.363803067532629</c:v>
                </c:pt>
                <c:pt idx="31">
                  <c:v>-21.649442584715388</c:v>
                </c:pt>
                <c:pt idx="32">
                  <c:v>-20.931706306595743</c:v>
                </c:pt>
                <c:pt idx="33">
                  <c:v>-20.210748560203385</c:v>
                </c:pt>
                <c:pt idx="34">
                  <c:v>-19.486719399456817</c:v>
                </c:pt>
                <c:pt idx="35">
                  <c:v>-18.759764805345668</c:v>
                </c:pt>
                <c:pt idx="36">
                  <c:v>-18.030026881780515</c:v>
                </c:pt>
                <c:pt idx="37">
                  <c:v>-17.297644047051435</c:v>
                </c:pt>
                <c:pt idx="38">
                  <c:v>-16.562751220879179</c:v>
                </c:pt>
                <c:pt idx="39">
                  <c:v>-15.825480007079051</c:v>
                </c:pt>
                <c:pt idx="40">
                  <c:v>-15.085958871889858</c:v>
                </c:pt>
                <c:pt idx="41">
                  <c:v>-14.344313318047384</c:v>
                </c:pt>
                <c:pt idx="42">
                  <c:v>-13.600666054705769</c:v>
                </c:pt>
                <c:pt idx="43">
                  <c:v>-12.855137163330497</c:v>
                </c:pt>
                <c:pt idx="44">
                  <c:v>-12.107844259703327</c:v>
                </c:pt>
                <c:pt idx="45">
                  <c:v>-11.358902652195312</c:v>
                </c:pt>
                <c:pt idx="46">
                  <c:v>-10.608425496474908</c:v>
                </c:pt>
                <c:pt idx="47">
                  <c:v>-9.8565239468300518</c:v>
                </c:pt>
                <c:pt idx="48">
                  <c:v>-9.1033073042901833</c:v>
                </c:pt>
                <c:pt idx="49">
                  <c:v>-8.3488831617426484</c:v>
                </c:pt>
                <c:pt idx="50">
                  <c:v>-7.5933575462427427</c:v>
                </c:pt>
                <c:pt idx="51">
                  <c:v>-6.83683505872186</c:v>
                </c:pt>
                <c:pt idx="52">
                  <c:v>-6.0794190113021926</c:v>
                </c:pt>
                <c:pt idx="53">
                  <c:v>-5.3212115624287577</c:v>
                </c:pt>
                <c:pt idx="54">
                  <c:v>-4.5623138500328935</c:v>
                </c:pt>
                <c:pt idx="55">
                  <c:v>-3.8028261229422071</c:v>
                </c:pt>
                <c:pt idx="56">
                  <c:v>-3.0428478707544002</c:v>
                </c:pt>
                <c:pt idx="57">
                  <c:v>-2.2824779523925116</c:v>
                </c:pt>
                <c:pt idx="58">
                  <c:v>-1.5218147235605954</c:v>
                </c:pt>
                <c:pt idx="59">
                  <c:v>-0.76095616331913618</c:v>
                </c:pt>
                <c:pt idx="60">
                  <c:v>0</c:v>
                </c:pt>
                <c:pt idx="61">
                  <c:v>0.76095616331915039</c:v>
                </c:pt>
                <c:pt idx="62">
                  <c:v>1.5218147235605954</c:v>
                </c:pt>
                <c:pt idx="63">
                  <c:v>2.2824779523925116</c:v>
                </c:pt>
                <c:pt idx="64">
                  <c:v>3.0428478707544002</c:v>
                </c:pt>
                <c:pt idx="65">
                  <c:v>3.8028261229421929</c:v>
                </c:pt>
                <c:pt idx="66">
                  <c:v>4.5623138500328793</c:v>
                </c:pt>
                <c:pt idx="67">
                  <c:v>5.3212115624287577</c:v>
                </c:pt>
                <c:pt idx="68">
                  <c:v>6.0794190113021926</c:v>
                </c:pt>
                <c:pt idx="69">
                  <c:v>6.8368350587218742</c:v>
                </c:pt>
                <c:pt idx="70">
                  <c:v>7.5933575462427569</c:v>
                </c:pt>
                <c:pt idx="71">
                  <c:v>8.3488831617426627</c:v>
                </c:pt>
                <c:pt idx="72">
                  <c:v>9.1033073042901833</c:v>
                </c:pt>
                <c:pt idx="73">
                  <c:v>9.8565239468300518</c:v>
                </c:pt>
                <c:pt idx="74">
                  <c:v>10.608425496474894</c:v>
                </c:pt>
                <c:pt idx="75">
                  <c:v>11.358902652195297</c:v>
                </c:pt>
                <c:pt idx="76">
                  <c:v>12.107844259703342</c:v>
                </c:pt>
                <c:pt idx="77">
                  <c:v>12.855137163330497</c:v>
                </c:pt>
                <c:pt idx="78">
                  <c:v>13.600666054705769</c:v>
                </c:pt>
                <c:pt idx="79">
                  <c:v>14.344313318047384</c:v>
                </c:pt>
                <c:pt idx="80">
                  <c:v>15.085958871889858</c:v>
                </c:pt>
                <c:pt idx="81">
                  <c:v>15.825480007079065</c:v>
                </c:pt>
                <c:pt idx="82">
                  <c:v>16.562751220879164</c:v>
                </c:pt>
                <c:pt idx="83">
                  <c:v>17.297644047051435</c:v>
                </c:pt>
                <c:pt idx="84">
                  <c:v>18.030026881780515</c:v>
                </c:pt>
                <c:pt idx="85">
                  <c:v>18.759764805345668</c:v>
                </c:pt>
                <c:pt idx="86">
                  <c:v>19.486719399456817</c:v>
                </c:pt>
                <c:pt idx="87">
                  <c:v>20.210748560203385</c:v>
                </c:pt>
                <c:pt idx="88">
                  <c:v>20.931706306595743</c:v>
                </c:pt>
                <c:pt idx="89">
                  <c:v>21.649442584715388</c:v>
                </c:pt>
                <c:pt idx="90">
                  <c:v>22.363803067532643</c:v>
                </c:pt>
                <c:pt idx="91">
                  <c:v>23.074628950498337</c:v>
                </c:pt>
                <c:pt idx="92">
                  <c:v>23.781756743071426</c:v>
                </c:pt>
                <c:pt idx="93">
                  <c:v>24.485018056406304</c:v>
                </c:pt>
                <c:pt idx="94">
                  <c:v>25.184239387495126</c:v>
                </c:pt>
                <c:pt idx="95">
                  <c:v>25.879241900139206</c:v>
                </c:pt>
                <c:pt idx="96">
                  <c:v>26.569841203213969</c:v>
                </c:pt>
                <c:pt idx="97">
                  <c:v>27.255847126792254</c:v>
                </c:pt>
                <c:pt idx="98">
                  <c:v>27.937063496802381</c:v>
                </c:pt>
                <c:pt idx="99">
                  <c:v>28.613287909023093</c:v>
                </c:pt>
                <c:pt idx="100">
                  <c:v>29.284311503354871</c:v>
                </c:pt>
                <c:pt idx="101">
                  <c:v>29.949918739460188</c:v>
                </c:pt>
                <c:pt idx="102">
                  <c:v>30.609887175033165</c:v>
                </c:pt>
                <c:pt idx="103">
                  <c:v>31.263987248142172</c:v>
                </c:pt>
                <c:pt idx="104">
                  <c:v>31.911982065289664</c:v>
                </c:pt>
                <c:pt idx="105">
                  <c:v>32.553627197049394</c:v>
                </c:pt>
                <c:pt idx="106">
                  <c:v>33.188670483375894</c:v>
                </c:pt>
                <c:pt idx="107">
                  <c:v>33.816851850930227</c:v>
                </c:pt>
                <c:pt idx="108">
                  <c:v>34.43790314503287</c:v>
                </c:pt>
                <c:pt idx="109">
                  <c:v>35.051547979135727</c:v>
                </c:pt>
                <c:pt idx="110">
                  <c:v>35.657501604998821</c:v>
                </c:pt>
                <c:pt idx="111">
                  <c:v>36.255470807063197</c:v>
                </c:pt>
                <c:pt idx="112">
                  <c:v>36.845153824822546</c:v>
                </c:pt>
                <c:pt idx="113">
                  <c:v>37.426240307313002</c:v>
                </c:pt>
                <c:pt idx="114">
                  <c:v>37.998411304152661</c:v>
                </c:pt>
                <c:pt idx="115">
                  <c:v>38.561339297868315</c:v>
                </c:pt>
                <c:pt idx="116">
                  <c:v>39.114688282534487</c:v>
                </c:pt>
                <c:pt idx="117">
                  <c:v>39.658113894012601</c:v>
                </c:pt>
                <c:pt idx="118">
                  <c:v>40.191263597304768</c:v>
                </c:pt>
                <c:pt idx="119">
                  <c:v>40.713776936713202</c:v>
                </c:pt>
                <c:pt idx="120">
                  <c:v>41.225285854611791</c:v>
                </c:pt>
                <c:pt idx="121">
                  <c:v>41.725415084673031</c:v>
                </c:pt>
                <c:pt idx="122">
                  <c:v>42.213782625336002</c:v>
                </c:pt>
                <c:pt idx="123">
                  <c:v>42.690000299132713</c:v>
                </c:pt>
                <c:pt idx="124">
                  <c:v>43.153674403191005</c:v>
                </c:pt>
                <c:pt idx="125">
                  <c:v>43.604406455786012</c:v>
                </c:pt>
                <c:pt idx="126">
                  <c:v>44.041794043201243</c:v>
                </c:pt>
                <c:pt idx="127">
                  <c:v>44.465431770367623</c:v>
                </c:pt>
                <c:pt idx="128">
                  <c:v>44.874912317763396</c:v>
                </c:pt>
                <c:pt idx="129">
                  <c:v>45.269827605867107</c:v>
                </c:pt>
                <c:pt idx="130">
                  <c:v>45.649770067057382</c:v>
                </c:pt>
                <c:pt idx="131">
                  <c:v>46.014334023247052</c:v>
                </c:pt>
                <c:pt idx="132">
                  <c:v>46.363117165734288</c:v>
                </c:pt>
                <c:pt idx="133">
                  <c:v>46.695722131766949</c:v>
                </c:pt>
                <c:pt idx="134">
                  <c:v>47.011758170175227</c:v>
                </c:pt>
                <c:pt idx="135">
                  <c:v>47.310842886169894</c:v>
                </c:pt>
                <c:pt idx="136">
                  <c:v>47.592604053074794</c:v>
                </c:pt>
                <c:pt idx="137">
                  <c:v>47.856681476423809</c:v>
                </c:pt>
                <c:pt idx="138">
                  <c:v>48.102728893569015</c:v>
                </c:pt>
                <c:pt idx="139">
                  <c:v>48.330415889796676</c:v>
                </c:pt>
                <c:pt idx="140">
                  <c:v>48.539429810009942</c:v>
                </c:pt>
                <c:pt idx="141">
                  <c:v>48.729477643397075</c:v>
                </c:pt>
                <c:pt idx="142">
                  <c:v>48.900287857244422</c:v>
                </c:pt>
                <c:pt idx="143">
                  <c:v>49.051612155250567</c:v>
                </c:pt>
                <c:pt idx="144">
                  <c:v>49.183227135421028</c:v>
                </c:pt>
                <c:pt idx="145">
                  <c:v>49.294935822924373</c:v>
                </c:pt>
                <c:pt idx="146">
                  <c:v>49.386569054205779</c:v>
                </c:pt>
                <c:pt idx="147">
                  <c:v>49.457986690195796</c:v>
                </c:pt>
                <c:pt idx="148">
                  <c:v>49.509078638609118</c:v>
                </c:pt>
                <c:pt idx="149">
                  <c:v>49.539765668063559</c:v>
                </c:pt>
                <c:pt idx="150">
                  <c:v>49.549999989764338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8E-4EEB-B687-E1A9CCB68CAD}"/>
            </c:ext>
          </c:extLst>
        </c:ser>
        <c:ser>
          <c:idx val="33"/>
          <c:order val="26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TraySol!$Q$40:$Q$190</c:f>
              <c:numCache>
                <c:formatCode>0.00</c:formatCode>
                <c:ptCount val="151"/>
                <c:pt idx="0">
                  <c:v>-114.86986546135728</c:v>
                </c:pt>
                <c:pt idx="1">
                  <c:v>-113.69438560475903</c:v>
                </c:pt>
                <c:pt idx="2">
                  <c:v>-112.55623338450086</c:v>
                </c:pt>
                <c:pt idx="3">
                  <c:v>-111.45320362213174</c:v>
                </c:pt>
                <c:pt idx="4">
                  <c:v>-110.38322142986695</c:v>
                </c:pt>
                <c:pt idx="5">
                  <c:v>-109.34433625604082</c:v>
                </c:pt>
                <c:pt idx="6">
                  <c:v>-108.33471561004707</c:v>
                </c:pt>
                <c:pt idx="7">
                  <c:v>-107.35263864890442</c:v>
                </c:pt>
                <c:pt idx="8">
                  <c:v>-106.39648976296724</c:v>
                </c:pt>
                <c:pt idx="9">
                  <c:v>-105.46475226264212</c:v>
                </c:pt>
                <c:pt idx="10">
                  <c:v>-104.55600223970887</c:v>
                </c:pt>
                <c:pt idx="11">
                  <c:v>-103.66890265463144</c:v>
                </c:pt>
                <c:pt idx="12">
                  <c:v>-102.80219768393988</c:v>
                </c:pt>
                <c:pt idx="13">
                  <c:v>-101.95470734841398</c:v>
                </c:pt>
                <c:pt idx="14">
                  <c:v>-101.12532243261462</c:v>
                </c:pt>
                <c:pt idx="15">
                  <c:v>-100.31299969864267</c:v>
                </c:pt>
                <c:pt idx="16">
                  <c:v>-99.516757391326294</c:v>
                </c:pt>
                <c:pt idx="17">
                  <c:v>-98.735671027928873</c:v>
                </c:pt>
                <c:pt idx="18">
                  <c:v>-97.968869462573707</c:v>
                </c:pt>
                <c:pt idx="19">
                  <c:v>-97.215531213637846</c:v>
                </c:pt>
                <c:pt idx="20">
                  <c:v>-96.47488104114764</c:v>
                </c:pt>
                <c:pt idx="21">
                  <c:v>-95.746186760540212</c:v>
                </c:pt>
                <c:pt idx="22">
                  <c:v>-95.028756278905846</c:v>
                </c:pt>
                <c:pt idx="23">
                  <c:v>-94.32193483988209</c:v>
                </c:pt>
                <c:pt idx="24">
                  <c:v>-93.625102463650578</c:v>
                </c:pt>
                <c:pt idx="25">
                  <c:v>-92.937671568927385</c:v>
                </c:pt>
                <c:pt idx="26">
                  <c:v>-92.259084764381299</c:v>
                </c:pt>
                <c:pt idx="27">
                  <c:v>-91.588812797531816</c:v>
                </c:pt>
                <c:pt idx="28">
                  <c:v>-90.926352649829269</c:v>
                </c:pt>
                <c:pt idx="29">
                  <c:v>-90.271225767292492</c:v>
                </c:pt>
                <c:pt idx="30">
                  <c:v>-89.622976416748969</c:v>
                </c:pt>
                <c:pt idx="31">
                  <c:v>-88.981170158382341</c:v>
                </c:pt>
                <c:pt idx="32">
                  <c:v>-88.345392425931863</c:v>
                </c:pt>
                <c:pt idx="33">
                  <c:v>-87.715247206502724</c:v>
                </c:pt>
                <c:pt idx="34">
                  <c:v>-87.090355812529666</c:v>
                </c:pt>
                <c:pt idx="35">
                  <c:v>-86.470355738989568</c:v>
                </c:pt>
                <c:pt idx="36">
                  <c:v>-85.854899599479353</c:v>
                </c:pt>
                <c:pt idx="37">
                  <c:v>-85.243654135261863</c:v>
                </c:pt>
                <c:pt idx="38">
                  <c:v>-84.636299291838085</c:v>
                </c:pt>
                <c:pt idx="39">
                  <c:v>-84.032527358027437</c:v>
                </c:pt>
                <c:pt idx="40">
                  <c:v>-83.432042162932007</c:v>
                </c:pt>
                <c:pt idx="41">
                  <c:v>-82.834558326524387</c:v>
                </c:pt>
                <c:pt idx="42">
                  <c:v>-82.239800559938104</c:v>
                </c:pt>
                <c:pt idx="43">
                  <c:v>-81.647503011850915</c:v>
                </c:pt>
                <c:pt idx="44">
                  <c:v>-81.057408657640792</c:v>
                </c:pt>
                <c:pt idx="45">
                  <c:v>-80.469268728260758</c:v>
                </c:pt>
                <c:pt idx="46">
                  <c:v>-79.882842176024226</c:v>
                </c:pt>
                <c:pt idx="47">
                  <c:v>-79.297895174721162</c:v>
                </c:pt>
                <c:pt idx="48">
                  <c:v>-78.714200651692693</c:v>
                </c:pt>
                <c:pt idx="49">
                  <c:v>-78.131537849686993</c:v>
                </c:pt>
                <c:pt idx="50">
                  <c:v>-77.549691916496897</c:v>
                </c:pt>
                <c:pt idx="51">
                  <c:v>-76.968453520544116</c:v>
                </c:pt>
                <c:pt idx="52">
                  <c:v>-76.387618490728045</c:v>
                </c:pt>
                <c:pt idx="53">
                  <c:v>-75.806987478996916</c:v>
                </c:pt>
                <c:pt idx="54">
                  <c:v>-75.226365644229773</c:v>
                </c:pt>
                <c:pt idx="55">
                  <c:v>-74.645562356138072</c:v>
                </c:pt>
                <c:pt idx="56">
                  <c:v>-74.064390918007234</c:v>
                </c:pt>
                <c:pt idx="57">
                  <c:v>-73.482668307202459</c:v>
                </c:pt>
                <c:pt idx="58">
                  <c:v>-72.900214932459207</c:v>
                </c:pt>
                <c:pt idx="59">
                  <c:v>-72.316854407067865</c:v>
                </c:pt>
                <c:pt idx="60">
                  <c:v>-71.732413337146653</c:v>
                </c:pt>
                <c:pt idx="61">
                  <c:v>-71.146721124273284</c:v>
                </c:pt>
                <c:pt idx="62">
                  <c:v>-70.559609781819873</c:v>
                </c:pt>
                <c:pt idx="63">
                  <c:v>-69.970913764402567</c:v>
                </c:pt>
                <c:pt idx="64">
                  <c:v>-69.38046980992209</c:v>
                </c:pt>
                <c:pt idx="65">
                  <c:v>-68.788116793730438</c:v>
                </c:pt>
                <c:pt idx="66">
                  <c:v>-68.193695594516214</c:v>
                </c:pt>
                <c:pt idx="67">
                  <c:v>-67.597048971553235</c:v>
                </c:pt>
                <c:pt idx="68">
                  <c:v>-66.998021453007624</c:v>
                </c:pt>
                <c:pt idx="69">
                  <c:v>-66.396459235045896</c:v>
                </c:pt>
                <c:pt idx="70">
                  <c:v>-65.792210091530677</c:v>
                </c:pt>
                <c:pt idx="71">
                  <c:v>-65.185123294133774</c:v>
                </c:pt>
                <c:pt idx="72">
                  <c:v>-64.575049542735314</c:v>
                </c:pt>
                <c:pt idx="73">
                  <c:v>-63.961840906016711</c:v>
                </c:pt>
                <c:pt idx="74">
                  <c:v>-63.345350772189569</c:v>
                </c:pt>
                <c:pt idx="75">
                  <c:v>-62.725433809837817</c:v>
                </c:pt>
                <c:pt idx="76">
                  <c:v>-62.101945938881371</c:v>
                </c:pt>
                <c:pt idx="77">
                  <c:v>-61.474744311699702</c:v>
                </c:pt>
                <c:pt idx="78">
                  <c:v>-60.843687304481833</c:v>
                </c:pt>
                <c:pt idx="79">
                  <c:v>-60.208634518895373</c:v>
                </c:pt>
                <c:pt idx="80">
                  <c:v>-59.569446794190583</c:v>
                </c:pt>
                <c:pt idx="81">
                  <c:v>-58.925986229878234</c:v>
                </c:pt>
                <c:pt idx="82">
                  <c:v>-58.278116219139051</c:v>
                </c:pt>
                <c:pt idx="83">
                  <c:v>-57.625701493139601</c:v>
                </c:pt>
                <c:pt idx="84">
                  <c:v>-56.968608176445123</c:v>
                </c:pt>
                <c:pt idx="85">
                  <c:v>-56.306703853730937</c:v>
                </c:pt>
                <c:pt idx="86">
                  <c:v>-55.639857648003279</c:v>
                </c:pt>
                <c:pt idx="87">
                  <c:v>-54.967940310547071</c:v>
                </c:pt>
                <c:pt idx="88">
                  <c:v>-54.290824322819688</c:v>
                </c:pt>
                <c:pt idx="89">
                  <c:v>-53.608384010508821</c:v>
                </c:pt>
                <c:pt idx="90">
                  <c:v>-52.92049566996748</c:v>
                </c:pt>
                <c:pt idx="91">
                  <c:v>-52.227037707229478</c:v>
                </c:pt>
                <c:pt idx="92">
                  <c:v>-51.527890789793538</c:v>
                </c:pt>
                <c:pt idx="93">
                  <c:v>-50.822938011345904</c:v>
                </c:pt>
                <c:pt idx="94">
                  <c:v>-50.112065069565197</c:v>
                </c:pt>
                <c:pt idx="95">
                  <c:v>-49.395160457122799</c:v>
                </c:pt>
                <c:pt idx="96">
                  <c:v>-48.672115665955133</c:v>
                </c:pt>
                <c:pt idx="97">
                  <c:v>-47.942825404839517</c:v>
                </c:pt>
                <c:pt idx="98">
                  <c:v>-47.207187830255577</c:v>
                </c:pt>
                <c:pt idx="99">
                  <c:v>-46.465104790454376</c:v>
                </c:pt>
                <c:pt idx="100">
                  <c:v>-45.716482082593124</c:v>
                </c:pt>
                <c:pt idx="101">
                  <c:v>-44.961229722717434</c:v>
                </c:pt>
                <c:pt idx="102">
                  <c:v>-44.199262228292064</c:v>
                </c:pt>
                <c:pt idx="103">
                  <c:v>-43.430498912889846</c:v>
                </c:pt>
                <c:pt idx="104">
                  <c:v>-42.654864192548267</c:v>
                </c:pt>
                <c:pt idx="105">
                  <c:v>-41.872287903197325</c:v>
                </c:pt>
                <c:pt idx="106">
                  <c:v>-41.08270562844271</c:v>
                </c:pt>
                <c:pt idx="107">
                  <c:v>-40.286059036866874</c:v>
                </c:pt>
                <c:pt idx="108">
                  <c:v>-39.482296227875871</c:v>
                </c:pt>
                <c:pt idx="109">
                  <c:v>-38.671372084980504</c:v>
                </c:pt>
                <c:pt idx="110">
                  <c:v>-37.853248635254126</c:v>
                </c:pt>
                <c:pt idx="111">
                  <c:v>-37.027895413556443</c:v>
                </c:pt>
                <c:pt idx="112">
                  <c:v>-36.195289829956778</c:v>
                </c:pt>
                <c:pt idx="113">
                  <c:v>-35.355417538628167</c:v>
                </c:pt>
                <c:pt idx="114">
                  <c:v>-34.50827280632393</c:v>
                </c:pt>
                <c:pt idx="115">
                  <c:v>-33.653858878383978</c:v>
                </c:pt>
                <c:pt idx="116">
                  <c:v>-32.792188340060179</c:v>
                </c:pt>
                <c:pt idx="117">
                  <c:v>-31.923283470792565</c:v>
                </c:pt>
                <c:pt idx="118">
                  <c:v>-31.047176588920873</c:v>
                </c:pt>
                <c:pt idx="119">
                  <c:v>-30.163910384174883</c:v>
                </c:pt>
                <c:pt idx="120">
                  <c:v>-29.273538235161276</c:v>
                </c:pt>
                <c:pt idx="121">
                  <c:v>-28.37612450895233</c:v>
                </c:pt>
                <c:pt idx="122">
                  <c:v>-27.471744839787981</c:v>
                </c:pt>
                <c:pt idx="123">
                  <c:v>-26.560486383833311</c:v>
                </c:pt>
                <c:pt idx="124">
                  <c:v>-25.642448046884358</c:v>
                </c:pt>
                <c:pt idx="125">
                  <c:v>-24.717740681899052</c:v>
                </c:pt>
                <c:pt idx="126">
                  <c:v>-23.786487253242122</c:v>
                </c:pt>
                <c:pt idx="127">
                  <c:v>-22.848822964579785</c:v>
                </c:pt>
                <c:pt idx="128">
                  <c:v>-21.904895347443631</c:v>
                </c:pt>
                <c:pt idx="129">
                  <c:v>-20.954864307605071</c:v>
                </c:pt>
                <c:pt idx="130">
                  <c:v>-19.998902126566726</c:v>
                </c:pt>
                <c:pt idx="131">
                  <c:v>-19.037193415676953</c:v>
                </c:pt>
                <c:pt idx="132">
                  <c:v>-18.069935020626488</c:v>
                </c:pt>
                <c:pt idx="133">
                  <c:v>-17.097335874369328</c:v>
                </c:pt>
                <c:pt idx="134">
                  <c:v>-16.119616796843101</c:v>
                </c:pt>
                <c:pt idx="135">
                  <c:v>-15.137010240230827</c:v>
                </c:pt>
                <c:pt idx="136">
                  <c:v>-14.149759978911742</c:v>
                </c:pt>
                <c:pt idx="137">
                  <c:v>-13.158120743689055</c:v>
                </c:pt>
                <c:pt idx="138">
                  <c:v>-12.162357800344591</c:v>
                </c:pt>
                <c:pt idx="139">
                  <c:v>-11.162746473064507</c:v>
                </c:pt>
                <c:pt idx="140">
                  <c:v>-10.159571613785886</c:v>
                </c:pt>
                <c:pt idx="141">
                  <c:v>-9.153127019028803</c:v>
                </c:pt>
                <c:pt idx="142">
                  <c:v>-8.1437147963056979</c:v>
                </c:pt>
                <c:pt idx="143">
                  <c:v>-7.1316446827073863</c:v>
                </c:pt>
                <c:pt idx="144">
                  <c:v>-6.1172333187750887</c:v>
                </c:pt>
                <c:pt idx="145">
                  <c:v>-5.1008034812478664</c:v>
                </c:pt>
                <c:pt idx="146">
                  <c:v>-4.0826832787299825</c:v>
                </c:pt>
                <c:pt idx="147">
                  <c:v>-3.063205314733775</c:v>
                </c:pt>
                <c:pt idx="148">
                  <c:v>-2.0427058229372999</c:v>
                </c:pt>
                <c:pt idx="149">
                  <c:v>-1.0215237798052461</c:v>
                </c:pt>
                <c:pt idx="150">
                  <c:v>-1.0215814641510717E-3</c:v>
                </c:pt>
              </c:numCache>
            </c:numRef>
          </c:xVal>
          <c:yVal>
            <c:numRef>
              <c:f>TraySol!$P$40:$P$190</c:f>
              <c:numCache>
                <c:formatCode>0.00</c:formatCode>
                <c:ptCount val="151"/>
                <c:pt idx="0">
                  <c:v>-59.629505702376548</c:v>
                </c:pt>
                <c:pt idx="1">
                  <c:v>-58.935849935142386</c:v>
                </c:pt>
                <c:pt idx="2">
                  <c:v>-58.2360188608763</c:v>
                </c:pt>
                <c:pt idx="3">
                  <c:v>-57.530477762419792</c:v>
                </c:pt>
                <c:pt idx="4">
                  <c:v>-56.819657908188418</c:v>
                </c:pt>
                <c:pt idx="5">
                  <c:v>-56.103959429432564</c:v>
                </c:pt>
                <c:pt idx="6">
                  <c:v>-55.383753967437315</c:v>
                </c:pt>
                <c:pt idx="7">
                  <c:v>-54.659387103181132</c:v>
                </c:pt>
                <c:pt idx="8">
                  <c:v>-53.931180583142009</c:v>
                </c:pt>
                <c:pt idx="9">
                  <c:v>-53.199434355435557</c:v>
                </c:pt>
                <c:pt idx="10">
                  <c:v>-52.46442843047808</c:v>
                </c:pt>
                <c:pt idx="11">
                  <c:v>-51.72642458003844</c:v>
                </c:pt>
                <c:pt idx="12">
                  <c:v>-50.985667887985556</c:v>
                </c:pt>
                <c:pt idx="13">
                  <c:v>-50.242388165336081</c:v>
                </c:pt>
                <c:pt idx="14">
                  <c:v>-49.496801241421821</c:v>
                </c:pt>
                <c:pt idx="15">
                  <c:v>-48.74911014217389</c:v>
                </c:pt>
                <c:pt idx="16">
                  <c:v>-47.999506165689667</c:v>
                </c:pt>
                <c:pt idx="17">
                  <c:v>-47.248169864437358</c:v>
                </c:pt>
                <c:pt idx="18">
                  <c:v>-46.495271942668722</c:v>
                </c:pt>
                <c:pt idx="19">
                  <c:v>-45.740974076869662</c:v>
                </c:pt>
                <c:pt idx="20">
                  <c:v>-44.985429666383766</c:v>
                </c:pt>
                <c:pt idx="21">
                  <c:v>-44.228784520695029</c:v>
                </c:pt>
                <c:pt idx="22">
                  <c:v>-43.471177489260754</c:v>
                </c:pt>
                <c:pt idx="23">
                  <c:v>-42.71274103923588</c:v>
                </c:pt>
                <c:pt idx="24">
                  <c:v>-41.953601785927418</c:v>
                </c:pt>
                <c:pt idx="25">
                  <c:v>-41.193880980361769</c:v>
                </c:pt>
                <c:pt idx="26">
                  <c:v>-40.43369495792885</c:v>
                </c:pt>
                <c:pt idx="27">
                  <c:v>-39.673155551692474</c:v>
                </c:pt>
                <c:pt idx="28">
                  <c:v>-38.912370473611503</c:v>
                </c:pt>
                <c:pt idx="29">
                  <c:v>-38.151443666609623</c:v>
                </c:pt>
                <c:pt idx="30">
                  <c:v>-37.390475630150405</c:v>
                </c:pt>
                <c:pt idx="31">
                  <c:v>-36.629563721722931</c:v>
                </c:pt>
                <c:pt idx="32">
                  <c:v>-35.868802436415365</c:v>
                </c:pt>
                <c:pt idx="33">
                  <c:v>-35.108283666549085</c:v>
                </c:pt>
                <c:pt idx="34">
                  <c:v>-34.348096943160314</c:v>
                </c:pt>
                <c:pt idx="35">
                  <c:v>-33.58832966094927</c:v>
                </c:pt>
                <c:pt idx="36">
                  <c:v>-32.829067288167096</c:v>
                </c:pt>
                <c:pt idx="37">
                  <c:v>-32.070393562774328</c:v>
                </c:pt>
                <c:pt idx="38">
                  <c:v>-31.312390676082131</c:v>
                </c:pt>
                <c:pt idx="39">
                  <c:v>-30.555139444977669</c:v>
                </c:pt>
                <c:pt idx="40">
                  <c:v>-29.798719473734465</c:v>
                </c:pt>
                <c:pt idx="41">
                  <c:v>-29.043209306318403</c:v>
                </c:pt>
                <c:pt idx="42">
                  <c:v>-28.288686570018896</c:v>
                </c:pt>
                <c:pt idx="43">
                  <c:v>-27.535228111160293</c:v>
                </c:pt>
                <c:pt idx="44">
                  <c:v>-26.78291012358217</c:v>
                </c:pt>
                <c:pt idx="45">
                  <c:v>-26.031808270516393</c:v>
                </c:pt>
                <c:pt idx="46">
                  <c:v>-25.281997800433345</c:v>
                </c:pt>
                <c:pt idx="47">
                  <c:v>-24.533553657380722</c:v>
                </c:pt>
                <c:pt idx="48">
                  <c:v>-23.786550586291412</c:v>
                </c:pt>
                <c:pt idx="49">
                  <c:v>-23.041063233696775</c:v>
                </c:pt>
                <c:pt idx="50">
                  <c:v>-22.297166244243058</c:v>
                </c:pt>
                <c:pt idx="51">
                  <c:v>-21.554934353374108</c:v>
                </c:pt>
                <c:pt idx="52">
                  <c:v>-20.814442476512085</c:v>
                </c:pt>
                <c:pt idx="53">
                  <c:v>-20.075765795038791</c:v>
                </c:pt>
                <c:pt idx="54">
                  <c:v>-19.338979839352987</c:v>
                </c:pt>
                <c:pt idx="55">
                  <c:v>-18.604160569254645</c:v>
                </c:pt>
                <c:pt idx="56">
                  <c:v>-17.871384451884524</c:v>
                </c:pt>
                <c:pt idx="57">
                  <c:v>-17.140728537425289</c:v>
                </c:pt>
                <c:pt idx="58">
                  <c:v>-16.412270532751563</c:v>
                </c:pt>
                <c:pt idx="59">
                  <c:v>-15.686088873196809</c:v>
                </c:pt>
                <c:pt idx="60">
                  <c:v>-14.962262792588504</c:v>
                </c:pt>
                <c:pt idx="61">
                  <c:v>-14.240872391685485</c:v>
                </c:pt>
                <c:pt idx="62">
                  <c:v>-13.521998705136923</c:v>
                </c:pt>
                <c:pt idx="63">
                  <c:v>-12.805723767066226</c:v>
                </c:pt>
                <c:pt idx="64">
                  <c:v>-12.092130675370186</c:v>
                </c:pt>
                <c:pt idx="65">
                  <c:v>-11.381303654808576</c:v>
                </c:pt>
                <c:pt idx="66">
                  <c:v>-10.673328118947495</c:v>
                </c:pt>
                <c:pt idx="67">
                  <c:v>-9.9682907310052542</c:v>
                </c:pt>
                <c:pt idx="68">
                  <c:v>-9.2662794636380852</c:v>
                </c:pt>
                <c:pt idx="69">
                  <c:v>-8.5673836576896036</c:v>
                </c:pt>
                <c:pt idx="70">
                  <c:v>-7.8716940799156276</c:v>
                </c:pt>
                <c:pt idx="71">
                  <c:v>-7.179302979683797</c:v>
                </c:pt>
                <c:pt idx="72">
                  <c:v>-6.4903041446345497</c:v>
                </c:pt>
                <c:pt idx="73">
                  <c:v>-5.8047929552779323</c:v>
                </c:pt>
                <c:pt idx="74">
                  <c:v>-5.1228664384874918</c:v>
                </c:pt>
                <c:pt idx="75">
                  <c:v>-4.444623319840403</c:v>
                </c:pt>
                <c:pt idx="76">
                  <c:v>-3.7701640747393554</c:v>
                </c:pt>
                <c:pt idx="77">
                  <c:v>-3.0995909782386946</c:v>
                </c:pt>
                <c:pt idx="78">
                  <c:v>-2.4330081534839962</c:v>
                </c:pt>
                <c:pt idx="79">
                  <c:v>-1.7705216186599841</c:v>
                </c:pt>
                <c:pt idx="80">
                  <c:v>-1.1122393323278743</c:v>
                </c:pt>
                <c:pt idx="81">
                  <c:v>-0.45827123701879202</c:v>
                </c:pt>
                <c:pt idx="82">
                  <c:v>0.19127069906508609</c:v>
                </c:pt>
                <c:pt idx="83">
                  <c:v>0.83627244240523169</c:v>
                </c:pt>
                <c:pt idx="84">
                  <c:v>1.4766178567556807</c:v>
                </c:pt>
                <c:pt idx="85">
                  <c:v>2.1121886681613375</c:v>
                </c:pt>
                <c:pt idx="86">
                  <c:v>2.7428644326159599</c:v>
                </c:pt>
                <c:pt idx="87">
                  <c:v>3.3685225065867854</c:v>
                </c:pt>
                <c:pt idx="88">
                  <c:v>3.989038020649275</c:v>
                </c:pt>
                <c:pt idx="89">
                  <c:v>4.6042838564919464</c:v>
                </c:pt>
                <c:pt idx="90">
                  <c:v>5.2141306275678545</c:v>
                </c:pt>
                <c:pt idx="91">
                  <c:v>5.8184466636858474</c:v>
                </c:pt>
                <c:pt idx="92">
                  <c:v>6.4170979998515492</c:v>
                </c:pt>
                <c:pt idx="93">
                  <c:v>7.0099483696835563</c:v>
                </c:pt>
                <c:pt idx="94">
                  <c:v>7.5968592037467317</c:v>
                </c:pt>
                <c:pt idx="95">
                  <c:v>8.1776896331593036</c:v>
                </c:pt>
                <c:pt idx="96">
                  <c:v>8.7522964988450838</c:v>
                </c:pt>
                <c:pt idx="97">
                  <c:v>9.3205343668156218</c:v>
                </c:pt>
                <c:pt idx="98">
                  <c:v>9.8822555498793463</c:v>
                </c:pt>
                <c:pt idx="99">
                  <c:v>10.437310136186113</c:v>
                </c:pt>
                <c:pt idx="100">
                  <c:v>10.985546025023979</c:v>
                </c:pt>
                <c:pt idx="101">
                  <c:v>11.526808970293615</c:v>
                </c:pt>
                <c:pt idx="102">
                  <c:v>12.060942632089777</c:v>
                </c:pt>
                <c:pt idx="103">
                  <c:v>12.587788636822182</c:v>
                </c:pt>
                <c:pt idx="104">
                  <c:v>13.107186646308477</c:v>
                </c:pt>
                <c:pt idx="105">
                  <c:v>13.618974436266711</c:v>
                </c:pt>
                <c:pt idx="106">
                  <c:v>14.122987984629759</c:v>
                </c:pt>
                <c:pt idx="107">
                  <c:v>14.619061570090977</c:v>
                </c:pt>
                <c:pt idx="108">
                  <c:v>15.107027881276025</c:v>
                </c:pt>
                <c:pt idx="109">
                  <c:v>15.586718136915522</c:v>
                </c:pt>
                <c:pt idx="110">
                  <c:v>16.057962217367219</c:v>
                </c:pt>
                <c:pt idx="111">
                  <c:v>16.520588807806803</c:v>
                </c:pt>
                <c:pt idx="112">
                  <c:v>16.974425553368818</c:v>
                </c:pt>
                <c:pt idx="113">
                  <c:v>17.419299226477975</c:v>
                </c:pt>
                <c:pt idx="114">
                  <c:v>17.855035906561582</c:v>
                </c:pt>
                <c:pt idx="115">
                  <c:v>18.281461172279094</c:v>
                </c:pt>
                <c:pt idx="116">
                  <c:v>18.69840030634299</c:v>
                </c:pt>
                <c:pt idx="117">
                  <c:v>19.105678512936919</c:v>
                </c:pt>
                <c:pt idx="118">
                  <c:v>19.503121147661915</c:v>
                </c:pt>
                <c:pt idx="119">
                  <c:v>19.890553959860227</c:v>
                </c:pt>
                <c:pt idx="120">
                  <c:v>20.267803347078484</c:v>
                </c:pt>
                <c:pt idx="121">
                  <c:v>20.634696621338165</c:v>
                </c:pt>
                <c:pt idx="122">
                  <c:v>20.991062286782707</c:v>
                </c:pt>
                <c:pt idx="123">
                  <c:v>21.3367303281658</c:v>
                </c:pt>
                <c:pt idx="124">
                  <c:v>21.671532509538594</c:v>
                </c:pt>
                <c:pt idx="125">
                  <c:v>21.995302682381151</c:v>
                </c:pt>
                <c:pt idx="126">
                  <c:v>22.307877102310755</c:v>
                </c:pt>
                <c:pt idx="127">
                  <c:v>22.609094753385008</c:v>
                </c:pt>
                <c:pt idx="128">
                  <c:v>22.898797678903492</c:v>
                </c:pt>
                <c:pt idx="129">
                  <c:v>23.176831317499548</c:v>
                </c:pt>
                <c:pt idx="130">
                  <c:v>23.44304484320368</c:v>
                </c:pt>
                <c:pt idx="131">
                  <c:v>23.697291508057063</c:v>
                </c:pt>
                <c:pt idx="132">
                  <c:v>23.939428985754262</c:v>
                </c:pt>
                <c:pt idx="133">
                  <c:v>24.169319714705679</c:v>
                </c:pt>
                <c:pt idx="134">
                  <c:v>24.386831238830112</c:v>
                </c:pt>
                <c:pt idx="135">
                  <c:v>24.591836544320088</c:v>
                </c:pt>
                <c:pt idx="136">
                  <c:v>24.784214390567854</c:v>
                </c:pt>
                <c:pt idx="137">
                  <c:v>24.963849633399988</c:v>
                </c:pt>
                <c:pt idx="138">
                  <c:v>25.130633538745585</c:v>
                </c:pt>
                <c:pt idx="139">
                  <c:v>25.284464084856637</c:v>
                </c:pt>
                <c:pt idx="140">
                  <c:v>25.425246251211618</c:v>
                </c:pt>
                <c:pt idx="141">
                  <c:v>25.552892292265781</c:v>
                </c:pt>
                <c:pt idx="142">
                  <c:v>25.667321994262224</c:v>
                </c:pt>
                <c:pt idx="143">
                  <c:v>25.768462913390351</c:v>
                </c:pt>
                <c:pt idx="144">
                  <c:v>25.856250593668761</c:v>
                </c:pt>
                <c:pt idx="145">
                  <c:v>25.930628763040346</c:v>
                </c:pt>
                <c:pt idx="146">
                  <c:v>25.991549506296309</c:v>
                </c:pt>
                <c:pt idx="147">
                  <c:v>26.038973413591947</c:v>
                </c:pt>
                <c:pt idx="148">
                  <c:v>26.07286970347846</c:v>
                </c:pt>
                <c:pt idx="149">
                  <c:v>26.093216319550955</c:v>
                </c:pt>
                <c:pt idx="150">
                  <c:v>26.099999993215945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E-4EEB-B687-E1A9CCB68CAD}"/>
            </c:ext>
          </c:extLst>
        </c:ser>
        <c:ser>
          <c:idx val="34"/>
          <c:order val="27"/>
          <c:tx>
            <c:strRef>
              <c:f>TraySol!$Y$9</c:f>
              <c:strCache>
                <c:ptCount val="1"/>
                <c:pt idx="0">
                  <c:v>w = -10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TraySol!$V$40:$V$44</c:f>
              <c:numCache>
                <c:formatCode>0.00</c:formatCode>
                <c:ptCount val="5"/>
                <c:pt idx="0">
                  <c:v>-150.72646176483875</c:v>
                </c:pt>
                <c:pt idx="1">
                  <c:v>-145.21470100381231</c:v>
                </c:pt>
                <c:pt idx="2">
                  <c:v>-138.33425314424704</c:v>
                </c:pt>
                <c:pt idx="3">
                  <c:v>-128.93318421989724</c:v>
                </c:pt>
                <c:pt idx="4">
                  <c:v>-114.86986546135728</c:v>
                </c:pt>
              </c:numCache>
            </c:numRef>
          </c:xVal>
          <c:yVal>
            <c:numRef>
              <c:f>TraySol!$Y$40:$Y$44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8E-4EEB-B687-E1A9CCB68CAD}"/>
            </c:ext>
          </c:extLst>
        </c:ser>
        <c:ser>
          <c:idx val="35"/>
          <c:order val="28"/>
          <c:tx>
            <c:strRef>
              <c:f>TraySol!$AB$9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TraySol!$V$85:$V$89</c:f>
              <c:numCache>
                <c:formatCode>0.00</c:formatCode>
                <c:ptCount val="5"/>
                <c:pt idx="0">
                  <c:v>-117.27456619016218</c:v>
                </c:pt>
                <c:pt idx="1">
                  <c:v>-108.64175667586379</c:v>
                </c:pt>
                <c:pt idx="2">
                  <c:v>-99.861811873146223</c:v>
                </c:pt>
                <c:pt idx="3">
                  <c:v>-90.59205652817846</c:v>
                </c:pt>
                <c:pt idx="4">
                  <c:v>-80.469268728260758</c:v>
                </c:pt>
              </c:numCache>
            </c:numRef>
          </c:xVal>
          <c:yVal>
            <c:numRef>
              <c:f>TraySol!$AB$85:$AB$89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8E-4EEB-B687-E1A9CCB68CAD}"/>
            </c:ext>
          </c:extLst>
        </c:ser>
        <c:ser>
          <c:idx val="36"/>
          <c:order val="29"/>
          <c:tx>
            <c:strRef>
              <c:f>TraySol!$AC$9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TraySol!$V$100:$V$104</c:f>
              <c:numCache>
                <c:formatCode>0.00</c:formatCode>
                <c:ptCount val="5"/>
                <c:pt idx="0">
                  <c:v>-108.26758666285335</c:v>
                </c:pt>
                <c:pt idx="1">
                  <c:v>-98.974940093683216</c:v>
                </c:pt>
                <c:pt idx="2">
                  <c:v>-90</c:v>
                </c:pt>
                <c:pt idx="3">
                  <c:v>-81.02505990631677</c:v>
                </c:pt>
                <c:pt idx="4">
                  <c:v>-71.732413337146653</c:v>
                </c:pt>
              </c:numCache>
            </c:numRef>
          </c:xVal>
          <c:yVal>
            <c:numRef>
              <c:f>TraySol!$AC$100:$AC$104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58E-4EEB-B687-E1A9CCB68CAD}"/>
            </c:ext>
          </c:extLst>
        </c:ser>
        <c:ser>
          <c:idx val="37"/>
          <c:order val="30"/>
          <c:tx>
            <c:strRef>
              <c:f>TraySol!$AD$9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TraySol!$V$115:$V$119</c:f>
              <c:numCache>
                <c:formatCode>0.00</c:formatCode>
                <c:ptCount val="5"/>
                <c:pt idx="0">
                  <c:v>-99.530731271739242</c:v>
                </c:pt>
                <c:pt idx="1">
                  <c:v>-89.407943471821554</c:v>
                </c:pt>
                <c:pt idx="2">
                  <c:v>-80.138188126853791</c:v>
                </c:pt>
                <c:pt idx="3">
                  <c:v>-71.358243324136211</c:v>
                </c:pt>
                <c:pt idx="4">
                  <c:v>-62.725433809837817</c:v>
                </c:pt>
              </c:numCache>
            </c:numRef>
          </c:xVal>
          <c:yVal>
            <c:numRef>
              <c:f>TraySol!$AD$115:$AD$119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58E-4EEB-B687-E1A9CCB68CAD}"/>
            </c:ext>
          </c:extLst>
        </c:ser>
        <c:ser>
          <c:idx val="38"/>
          <c:order val="31"/>
          <c:tx>
            <c:strRef>
              <c:f>TraySol!$AE$9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TraySol!$V$130:$V$134</c:f>
              <c:numCache>
                <c:formatCode>0.00</c:formatCode>
                <c:ptCount val="5"/>
                <c:pt idx="0">
                  <c:v>-90.377023583250988</c:v>
                </c:pt>
                <c:pt idx="1">
                  <c:v>-79.120046463905013</c:v>
                </c:pt>
                <c:pt idx="2">
                  <c:v>-69.465268890732489</c:v>
                </c:pt>
                <c:pt idx="3">
                  <c:v>-60.884612707352176</c:v>
                </c:pt>
                <c:pt idx="4">
                  <c:v>-52.92049566996748</c:v>
                </c:pt>
              </c:numCache>
            </c:numRef>
          </c:xVal>
          <c:yVal>
            <c:numRef>
              <c:f>TraySol!$AE$130:$AE$134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58E-4EEB-B687-E1A9CCB68CAD}"/>
            </c:ext>
          </c:extLst>
        </c:ser>
        <c:ser>
          <c:idx val="39"/>
          <c:order val="32"/>
          <c:tx>
            <c:strRef>
              <c:f>TraySol!$AF$9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TraySol!$V$145:$V$149</c:f>
              <c:numCache>
                <c:formatCode>0.00</c:formatCode>
                <c:ptCount val="5"/>
                <c:pt idx="0">
                  <c:v>-79.687000301357344</c:v>
                </c:pt>
                <c:pt idx="1">
                  <c:v>-66.953700716581693</c:v>
                </c:pt>
                <c:pt idx="2">
                  <c:v>-57.025129046143419</c:v>
                </c:pt>
                <c:pt idx="3">
                  <c:v>-48.907027646930629</c:v>
                </c:pt>
                <c:pt idx="4">
                  <c:v>-41.872287903197325</c:v>
                </c:pt>
              </c:numCache>
            </c:numRef>
          </c:xVal>
          <c:yVal>
            <c:numRef>
              <c:f>TraySol!$AF$145:$AF$149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58E-4EEB-B687-E1A9CCB68CAD}"/>
            </c:ext>
          </c:extLst>
        </c:ser>
        <c:ser>
          <c:idx val="40"/>
          <c:order val="33"/>
          <c:tx>
            <c:strRef>
              <c:f>TraySol!$AG$9</c:f>
              <c:strCache>
                <c:ptCount val="1"/>
                <c:pt idx="0">
                  <c:v>w = -2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TraySol!$V$160:$V$164</c:f>
              <c:numCache>
                <c:formatCode>0.00</c:formatCode>
                <c:ptCount val="5"/>
                <c:pt idx="0">
                  <c:v>-65.13013453864275</c:v>
                </c:pt>
                <c:pt idx="1">
                  <c:v>-51.066815780102715</c:v>
                </c:pt>
                <c:pt idx="2">
                  <c:v>-41.665746855752879</c:v>
                </c:pt>
                <c:pt idx="3">
                  <c:v>-34.785298996187692</c:v>
                </c:pt>
                <c:pt idx="4">
                  <c:v>-29.273538235161276</c:v>
                </c:pt>
              </c:numCache>
            </c:numRef>
          </c:xVal>
          <c:yVal>
            <c:numRef>
              <c:f>TraySol!$AG$160:$AG$164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58E-4EEB-B687-E1A9CCB68CAD}"/>
            </c:ext>
          </c:extLst>
        </c:ser>
        <c:ser>
          <c:idx val="41"/>
          <c:order val="34"/>
          <c:tx>
            <c:strRef>
              <c:f>TraySol!$AH$9</c:f>
              <c:strCache>
                <c:ptCount val="1"/>
                <c:pt idx="0">
                  <c:v>w = -1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TraySol!$V$175:$V$179</c:f>
              <c:numCache>
                <c:formatCode>0.00</c:formatCode>
                <c:ptCount val="5"/>
                <c:pt idx="0">
                  <c:v>-41.109884994402513</c:v>
                </c:pt>
                <c:pt idx="1">
                  <c:v>-28.90561494195439</c:v>
                </c:pt>
                <c:pt idx="2">
                  <c:v>-22.440724015068746</c:v>
                </c:pt>
                <c:pt idx="3">
                  <c:v>-18.256078601092888</c:v>
                </c:pt>
                <c:pt idx="4">
                  <c:v>-15.137010240230827</c:v>
                </c:pt>
              </c:numCache>
            </c:numRef>
          </c:xVal>
          <c:yVal>
            <c:numRef>
              <c:f>TraySol!$AH$175:$AH$179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58E-4EEB-B687-E1A9CCB68CAD}"/>
            </c:ext>
          </c:extLst>
        </c:ser>
        <c:ser>
          <c:idx val="42"/>
          <c:order val="35"/>
          <c:tx>
            <c:strRef>
              <c:f>TraySol!$AI$9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TraySol!$V$191:$V$195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TraySol!$AI$191:$AI$195</c:f>
              <c:numCache>
                <c:formatCode>0.00</c:formatCode>
                <c:ptCount val="5"/>
                <c:pt idx="0">
                  <c:v>72.999999979162595</c:v>
                </c:pt>
                <c:pt idx="1">
                  <c:v>61.274999986470881</c:v>
                </c:pt>
                <c:pt idx="2">
                  <c:v>49.549999989764338</c:v>
                </c:pt>
                <c:pt idx="3">
                  <c:v>37.82499999176823</c:v>
                </c:pt>
                <c:pt idx="4">
                  <c:v>26.099999993215945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58E-4EEB-B687-E1A9CCB68CAD}"/>
            </c:ext>
          </c:extLst>
        </c:ser>
        <c:ser>
          <c:idx val="43"/>
          <c:order val="36"/>
          <c:tx>
            <c:strRef>
              <c:f>TraySol!$AJ$9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TraySol!$V$206:$V$210</c:f>
              <c:numCache>
                <c:formatCode>0.00</c:formatCode>
                <c:ptCount val="5"/>
                <c:pt idx="0">
                  <c:v>41.109884994402513</c:v>
                </c:pt>
                <c:pt idx="1">
                  <c:v>28.90561494195439</c:v>
                </c:pt>
                <c:pt idx="2">
                  <c:v>22.440724015068746</c:v>
                </c:pt>
                <c:pt idx="3">
                  <c:v>18.256078601092888</c:v>
                </c:pt>
                <c:pt idx="4">
                  <c:v>15.137010240230827</c:v>
                </c:pt>
              </c:numCache>
            </c:numRef>
          </c:xVal>
          <c:yVal>
            <c:numRef>
              <c:f>TraySol!$AJ$206:$AJ$210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58E-4EEB-B687-E1A9CCB68CAD}"/>
            </c:ext>
          </c:extLst>
        </c:ser>
        <c:ser>
          <c:idx val="44"/>
          <c:order val="37"/>
          <c:tx>
            <c:strRef>
              <c:f>TraySol!$AK$9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TraySol!$V$221:$V$225</c:f>
              <c:numCache>
                <c:formatCode>0.00</c:formatCode>
                <c:ptCount val="5"/>
                <c:pt idx="0">
                  <c:v>65.13013453864275</c:v>
                </c:pt>
                <c:pt idx="1">
                  <c:v>51.066815780102715</c:v>
                </c:pt>
                <c:pt idx="2">
                  <c:v>41.665746855752879</c:v>
                </c:pt>
                <c:pt idx="3">
                  <c:v>34.785298996187692</c:v>
                </c:pt>
                <c:pt idx="4">
                  <c:v>29.273538235161276</c:v>
                </c:pt>
              </c:numCache>
            </c:numRef>
          </c:xVal>
          <c:yVal>
            <c:numRef>
              <c:f>TraySol!$AK$221:$AK$225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58E-4EEB-B687-E1A9CCB68CAD}"/>
            </c:ext>
          </c:extLst>
        </c:ser>
        <c:ser>
          <c:idx val="45"/>
          <c:order val="38"/>
          <c:tx>
            <c:strRef>
              <c:f>TraySol!$AL$9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TraySol!$V$236:$V$240</c:f>
              <c:numCache>
                <c:formatCode>0.00</c:formatCode>
                <c:ptCount val="5"/>
                <c:pt idx="0">
                  <c:v>79.687000301357344</c:v>
                </c:pt>
                <c:pt idx="1">
                  <c:v>66.953700716581693</c:v>
                </c:pt>
                <c:pt idx="2">
                  <c:v>57.025129046143419</c:v>
                </c:pt>
                <c:pt idx="3">
                  <c:v>48.907027646930629</c:v>
                </c:pt>
                <c:pt idx="4">
                  <c:v>41.872287903197325</c:v>
                </c:pt>
              </c:numCache>
            </c:numRef>
          </c:xVal>
          <c:yVal>
            <c:numRef>
              <c:f>TraySol!$AL$236:$AL$240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58E-4EEB-B687-E1A9CCB68CAD}"/>
            </c:ext>
          </c:extLst>
        </c:ser>
        <c:ser>
          <c:idx val="46"/>
          <c:order val="39"/>
          <c:tx>
            <c:strRef>
              <c:f>TraySol!$AM$9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TraySol!$V$251:$V$255</c:f>
              <c:numCache>
                <c:formatCode>0.00</c:formatCode>
                <c:ptCount val="5"/>
                <c:pt idx="0">
                  <c:v>90.377023583250988</c:v>
                </c:pt>
                <c:pt idx="1">
                  <c:v>79.120046463905013</c:v>
                </c:pt>
                <c:pt idx="2">
                  <c:v>69.465268890732489</c:v>
                </c:pt>
                <c:pt idx="3">
                  <c:v>60.884612707352176</c:v>
                </c:pt>
                <c:pt idx="4">
                  <c:v>52.92049566996748</c:v>
                </c:pt>
              </c:numCache>
            </c:numRef>
          </c:xVal>
          <c:yVal>
            <c:numRef>
              <c:f>TraySol!$AM$251:$AM$255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58E-4EEB-B687-E1A9CCB68CAD}"/>
            </c:ext>
          </c:extLst>
        </c:ser>
        <c:ser>
          <c:idx val="47"/>
          <c:order val="40"/>
          <c:tx>
            <c:strRef>
              <c:f>TraySol!$AN$9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TraySol!$V$266:$V$270</c:f>
              <c:numCache>
                <c:formatCode>0.00</c:formatCode>
                <c:ptCount val="5"/>
                <c:pt idx="0">
                  <c:v>99.530731271739242</c:v>
                </c:pt>
                <c:pt idx="1">
                  <c:v>89.407943471821554</c:v>
                </c:pt>
                <c:pt idx="2">
                  <c:v>80.138188126853791</c:v>
                </c:pt>
                <c:pt idx="3">
                  <c:v>71.358243324136211</c:v>
                </c:pt>
                <c:pt idx="4">
                  <c:v>62.725433809837817</c:v>
                </c:pt>
              </c:numCache>
            </c:numRef>
          </c:xVal>
          <c:yVal>
            <c:numRef>
              <c:f>TraySol!$AN$266:$AN$270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58E-4EEB-B687-E1A9CCB68CAD}"/>
            </c:ext>
          </c:extLst>
        </c:ser>
        <c:ser>
          <c:idx val="48"/>
          <c:order val="41"/>
          <c:tx>
            <c:strRef>
              <c:f>TraySol!$AO$9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TraySol!$V$281:$V$285</c:f>
              <c:numCache>
                <c:formatCode>0.00</c:formatCode>
                <c:ptCount val="5"/>
                <c:pt idx="0">
                  <c:v>108.26758666285335</c:v>
                </c:pt>
                <c:pt idx="1">
                  <c:v>98.974940093683216</c:v>
                </c:pt>
                <c:pt idx="2">
                  <c:v>90</c:v>
                </c:pt>
                <c:pt idx="3">
                  <c:v>81.02505990631677</c:v>
                </c:pt>
                <c:pt idx="4">
                  <c:v>71.732413337146653</c:v>
                </c:pt>
              </c:numCache>
            </c:numRef>
          </c:xVal>
          <c:yVal>
            <c:numRef>
              <c:f>TraySol!$AO$281:$AO$285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58E-4EEB-B687-E1A9CCB68CAD}"/>
            </c:ext>
          </c:extLst>
        </c:ser>
        <c:ser>
          <c:idx val="49"/>
          <c:order val="42"/>
          <c:tx>
            <c:strRef>
              <c:f>TraySol!$AP$9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TraySol!$V$296:$V$300</c:f>
              <c:numCache>
                <c:formatCode>0.00</c:formatCode>
                <c:ptCount val="5"/>
                <c:pt idx="0">
                  <c:v>117.27456619016218</c:v>
                </c:pt>
                <c:pt idx="1">
                  <c:v>108.64175667586379</c:v>
                </c:pt>
                <c:pt idx="2">
                  <c:v>99.861811873146223</c:v>
                </c:pt>
                <c:pt idx="3">
                  <c:v>90.59205652817846</c:v>
                </c:pt>
                <c:pt idx="4">
                  <c:v>80.469268728260758</c:v>
                </c:pt>
              </c:numCache>
            </c:numRef>
          </c:xVal>
          <c:yVal>
            <c:numRef>
              <c:f>TraySol!$AP$296:$AP$300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58E-4EEB-B687-E1A9CCB68CAD}"/>
            </c:ext>
          </c:extLst>
        </c:ser>
        <c:ser>
          <c:idx val="50"/>
          <c:order val="43"/>
          <c:tx>
            <c:strRef>
              <c:f>TraySol!$AQ$9</c:f>
              <c:strCache>
                <c:ptCount val="1"/>
                <c:pt idx="0">
                  <c:v>w = 8</c:v>
                </c:pt>
              </c:strCache>
            </c:strRef>
          </c:tx>
          <c:marker>
            <c:symbol val="none"/>
          </c:marker>
          <c:xVal>
            <c:numRef>
              <c:f>TraySol!$V$311:$V$315</c:f>
              <c:numCache>
                <c:formatCode>0.00</c:formatCode>
                <c:ptCount val="5"/>
                <c:pt idx="0">
                  <c:v>127.07950433003251</c:v>
                </c:pt>
                <c:pt idx="1">
                  <c:v>119.1153872926478</c:v>
                </c:pt>
                <c:pt idx="2">
                  <c:v>110.5347311092675</c:v>
                </c:pt>
                <c:pt idx="3">
                  <c:v>100.87995353609496</c:v>
                </c:pt>
                <c:pt idx="4">
                  <c:v>89.622976416748969</c:v>
                </c:pt>
              </c:numCache>
            </c:numRef>
          </c:xVal>
          <c:yVal>
            <c:numRef>
              <c:f>TraySol!$AQ$311:$AQ$315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58E-4EEB-B687-E1A9CCB68CAD}"/>
            </c:ext>
          </c:extLst>
        </c:ser>
        <c:ser>
          <c:idx val="51"/>
          <c:order val="44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TraySol!$T$191:$T$311</c:f>
              <c:numCache>
                <c:formatCode>0.00</c:formatCode>
                <c:ptCount val="121"/>
                <c:pt idx="0">
                  <c:v>1.151289623710297E-3</c:v>
                </c:pt>
                <c:pt idx="1">
                  <c:v>1.1512068071264505</c:v>
                </c:pt>
                <c:pt idx="2">
                  <c:v>2.301919503453425</c:v>
                </c:pt>
                <c:pt idx="3">
                  <c:v>3.4516456620721296</c:v>
                </c:pt>
                <c:pt idx="4">
                  <c:v>4.5998962102581649</c:v>
                </c:pt>
                <c:pt idx="5">
                  <c:v>5.7461870727650073</c:v>
                </c:pt>
                <c:pt idx="6">
                  <c:v>6.8900407751315154</c:v>
                </c:pt>
                <c:pt idx="7">
                  <c:v>8.0309879946157121</c:v>
                </c:pt>
                <c:pt idx="8">
                  <c:v>9.1685690471407497</c:v>
                </c:pt>
                <c:pt idx="9">
                  <c:v>10.30233529957262</c:v>
                </c:pt>
                <c:pt idx="10">
                  <c:v>11.431850497722815</c:v>
                </c:pt>
                <c:pt idx="11">
                  <c:v>12.556692001653323</c:v>
                </c:pt>
                <c:pt idx="12">
                  <c:v>13.676451921132312</c:v>
                </c:pt>
                <c:pt idx="13">
                  <c:v>14.79073814541804</c:v>
                </c:pt>
                <c:pt idx="14">
                  <c:v>15.899175262913031</c:v>
                </c:pt>
                <c:pt idx="15">
                  <c:v>17.001405367602221</c:v>
                </c:pt>
                <c:pt idx="16">
                  <c:v>18.097088750528407</c:v>
                </c:pt>
                <c:pt idx="17">
                  <c:v>19.185904475875457</c:v>
                </c:pt>
                <c:pt idx="18">
                  <c:v>20.267550842458853</c:v>
                </c:pt>
                <c:pt idx="19">
                  <c:v>21.341745732593445</c:v>
                </c:pt>
                <c:pt idx="20">
                  <c:v>22.408226851355522</c:v>
                </c:pt>
                <c:pt idx="21">
                  <c:v>23.466751860221198</c:v>
                </c:pt>
                <c:pt idx="22">
                  <c:v>24.51709840988493</c:v>
                </c:pt>
                <c:pt idx="23">
                  <c:v>25.559064077779997</c:v>
                </c:pt>
                <c:pt idx="24">
                  <c:v>26.592466216404016</c:v>
                </c:pt>
                <c:pt idx="25">
                  <c:v>27.61714171901388</c:v>
                </c:pt>
                <c:pt idx="26">
                  <c:v>28.632946709594595</c:v>
                </c:pt>
                <c:pt idx="27">
                  <c:v>29.639756164229698</c:v>
                </c:pt>
                <c:pt idx="28">
                  <c:v>30.637463471114327</c:v>
                </c:pt>
                <c:pt idx="29">
                  <c:v>31.62597993646866</c:v>
                </c:pt>
                <c:pt idx="30">
                  <c:v>32.605234243532813</c:v>
                </c:pt>
                <c:pt idx="31">
                  <c:v>33.575171871668715</c:v>
                </c:pt>
                <c:pt idx="32">
                  <c:v>34.535754482369249</c:v>
                </c:pt>
                <c:pt idx="33">
                  <c:v>35.486959278693035</c:v>
                </c:pt>
                <c:pt idx="34">
                  <c:v>36.428778344310466</c:v>
                </c:pt>
                <c:pt idx="35">
                  <c:v>37.361217967978625</c:v>
                </c:pt>
                <c:pt idx="36">
                  <c:v>38.284297958867086</c:v>
                </c:pt>
                <c:pt idx="37">
                  <c:v>39.198050957738701</c:v>
                </c:pt>
                <c:pt idx="38">
                  <c:v>40.102521748565636</c:v>
                </c:pt>
                <c:pt idx="39">
                  <c:v>40.997766574729141</c:v>
                </c:pt>
                <c:pt idx="40">
                  <c:v>41.883852463524327</c:v>
                </c:pt>
                <c:pt idx="41">
                  <c:v>42.760856562273759</c:v>
                </c:pt>
                <c:pt idx="42">
                  <c:v>43.628865488945046</c:v>
                </c:pt>
                <c:pt idx="43">
                  <c:v>44.487974699780693</c:v>
                </c:pt>
                <c:pt idx="44">
                  <c:v>45.338287876076244</c:v>
                </c:pt>
                <c:pt idx="45">
                  <c:v>46.179916331896571</c:v>
                </c:pt>
                <c:pt idx="46">
                  <c:v>47.012978444194211</c:v>
                </c:pt>
                <c:pt idx="47">
                  <c:v>47.83759910649367</c:v>
                </c:pt>
                <c:pt idx="48">
                  <c:v>48.653909207031631</c:v>
                </c:pt>
                <c:pt idx="49">
                  <c:v>49.462045131990706</c:v>
                </c:pt>
                <c:pt idx="50">
                  <c:v>50.26214829424076</c:v>
                </c:pt>
                <c:pt idx="51">
                  <c:v>51.054364687799179</c:v>
                </c:pt>
                <c:pt idx="52">
                  <c:v>51.838844468043952</c:v>
                </c:pt>
                <c:pt idx="53">
                  <c:v>52.615741557556646</c:v>
                </c:pt>
                <c:pt idx="54">
                  <c:v>53.385213277337876</c:v>
                </c:pt>
                <c:pt idx="55">
                  <c:v>54.147420003021487</c:v>
                </c:pt>
                <c:pt idx="56">
                  <c:v>54.902524845617521</c:v>
                </c:pt>
                <c:pt idx="57">
                  <c:v>55.650693356232225</c:v>
                </c:pt>
                <c:pt idx="58">
                  <c:v>56.392093254149501</c:v>
                </c:pt>
                <c:pt idx="59">
                  <c:v>57.126894177606651</c:v>
                </c:pt>
                <c:pt idx="60">
                  <c:v>57.855267456559552</c:v>
                </c:pt>
                <c:pt idx="61">
                  <c:v>58.577385906705132</c:v>
                </c:pt>
                <c:pt idx="62">
                  <c:v>59.293423644013316</c:v>
                </c:pt>
                <c:pt idx="63">
                  <c:v>60.003555919012399</c:v>
                </c:pt>
                <c:pt idx="64">
                  <c:v>60.707958970073228</c:v>
                </c:pt>
                <c:pt idx="65">
                  <c:v>61.406809894944224</c:v>
                </c:pt>
                <c:pt idx="66">
                  <c:v>62.100286539804102</c:v>
                </c:pt>
                <c:pt idx="67">
                  <c:v>62.788567405116886</c:v>
                </c:pt>
                <c:pt idx="68">
                  <c:v>63.471831567598322</c:v>
                </c:pt>
                <c:pt idx="69">
                  <c:v>64.150258617629049</c:v>
                </c:pt>
                <c:pt idx="70">
                  <c:v>64.824028611481083</c:v>
                </c:pt>
                <c:pt idx="71">
                  <c:v>65.493322037756769</c:v>
                </c:pt>
                <c:pt idx="72">
                  <c:v>66.158319797474618</c:v>
                </c:pt>
                <c:pt idx="73">
                  <c:v>66.819203197273552</c:v>
                </c:pt>
                <c:pt idx="74">
                  <c:v>67.47615395524565</c:v>
                </c:pt>
                <c:pt idx="75">
                  <c:v>68.129354218946531</c:v>
                </c:pt>
                <c:pt idx="76">
                  <c:v>68.778986595173208</c:v>
                </c:pt>
                <c:pt idx="77">
                  <c:v>69.425234191140163</c:v>
                </c:pt>
                <c:pt idx="78">
                  <c:v>70.068280666725713</c:v>
                </c:pt>
                <c:pt idx="79">
                  <c:v>70.708310297502749</c:v>
                </c:pt>
                <c:pt idx="80">
                  <c:v>71.345508048309384</c:v>
                </c:pt>
                <c:pt idx="81">
                  <c:v>71.980059657157966</c:v>
                </c:pt>
                <c:pt idx="82">
                  <c:v>72.612151729322449</c:v>
                </c:pt>
                <c:pt idx="83">
                  <c:v>73.241971841486844</c:v>
                </c:pt>
                <c:pt idx="84">
                  <c:v>73.869708655879521</c:v>
                </c:pt>
                <c:pt idx="85">
                  <c:v>74.495552044361432</c:v>
                </c:pt>
                <c:pt idx="86">
                  <c:v>75.119693222477508</c:v>
                </c:pt>
                <c:pt idx="87">
                  <c:v>75.742324893524994</c:v>
                </c:pt>
                <c:pt idx="88">
                  <c:v>76.363641402734217</c:v>
                </c:pt>
                <c:pt idx="89">
                  <c:v>76.983838901701134</c:v>
                </c:pt>
                <c:pt idx="90">
                  <c:v>77.603115523254857</c:v>
                </c:pt>
                <c:pt idx="91">
                  <c:v>78.221671566986927</c:v>
                </c:pt>
                <c:pt idx="92">
                  <c:v>78.839709695714717</c:v>
                </c:pt>
                <c:pt idx="93">
                  <c:v>79.457435143195553</c:v>
                </c:pt>
                <c:pt idx="94">
                  <c:v>80.075055933455033</c:v>
                </c:pt>
                <c:pt idx="95">
                  <c:v>80.692783112139281</c:v>
                </c:pt>
                <c:pt idx="96">
                  <c:v>81.31083099034889</c:v>
                </c:pt>
                <c:pt idx="97">
                  <c:v>81.929417401460384</c:v>
                </c:pt>
                <c:pt idx="98">
                  <c:v>82.548763971491127</c:v>
                </c:pt>
                <c:pt idx="99">
                  <c:v>83.169096403613295</c:v>
                </c:pt>
                <c:pt idx="100">
                  <c:v>83.790644777475109</c:v>
                </c:pt>
                <c:pt idx="101">
                  <c:v>84.413643864039003</c:v>
                </c:pt>
                <c:pt idx="102">
                  <c:v>85.038333456700244</c:v>
                </c:pt>
                <c:pt idx="103">
                  <c:v>85.664958719504114</c:v>
                </c:pt>
                <c:pt idx="104">
                  <c:v>86.293770553333957</c:v>
                </c:pt>
                <c:pt idx="105">
                  <c:v>86.925025980998385</c:v>
                </c:pt>
                <c:pt idx="106">
                  <c:v>87.558988552201541</c:v>
                </c:pt>
                <c:pt idx="107">
                  <c:v>88.195928769435255</c:v>
                </c:pt>
                <c:pt idx="108">
                  <c:v>88.836124535886881</c:v>
                </c:pt>
                <c:pt idx="109">
                  <c:v>89.479861626510299</c:v>
                </c:pt>
                <c:pt idx="110">
                  <c:v>90.127434183458419</c:v>
                </c:pt>
                <c:pt idx="111">
                  <c:v>90.779145237123714</c:v>
                </c:pt>
                <c:pt idx="112">
                  <c:v>91.435307254077415</c:v>
                </c:pt>
                <c:pt idx="113">
                  <c:v>92.096242713236393</c:v>
                </c:pt>
                <c:pt idx="114">
                  <c:v>92.762284711616374</c:v>
                </c:pt>
                <c:pt idx="115">
                  <c:v>93.433777601052711</c:v>
                </c:pt>
                <c:pt idx="116">
                  <c:v>94.111077657276752</c:v>
                </c:pt>
                <c:pt idx="117">
                  <c:v>94.79455378273029</c:v>
                </c:pt>
                <c:pt idx="118">
                  <c:v>95.484588244474594</c:v>
                </c:pt>
                <c:pt idx="119">
                  <c:v>96.181577448499695</c:v>
                </c:pt>
                <c:pt idx="120">
                  <c:v>96.885932751662921</c:v>
                </c:pt>
              </c:numCache>
            </c:numRef>
          </c:xVal>
          <c:yVal>
            <c:numRef>
              <c:f>TraySol!$S$191:$S$311</c:f>
              <c:numCache>
                <c:formatCode>0.00</c:formatCode>
                <c:ptCount val="121"/>
                <c:pt idx="0">
                  <c:v>33.43861260095958</c:v>
                </c:pt>
                <c:pt idx="1">
                  <c:v>33.430967730354176</c:v>
                </c:pt>
                <c:pt idx="2">
                  <c:v>33.40803946229174</c:v>
                </c:pt>
                <c:pt idx="3">
                  <c:v>33.36984687883043</c:v>
                </c:pt>
                <c:pt idx="4">
                  <c:v>33.316421685376902</c:v>
                </c:pt>
                <c:pt idx="5">
                  <c:v>33.247808091258563</c:v>
                </c:pt>
                <c:pt idx="6">
                  <c:v>33.164062633504003</c:v>
                </c:pt>
                <c:pt idx="7">
                  <c:v>33.065253953125207</c:v>
                </c:pt>
                <c:pt idx="8">
                  <c:v>32.951462525973341</c:v>
                </c:pt>
                <c:pt idx="9">
                  <c:v>32.82278035062869</c:v>
                </c:pt>
                <c:pt idx="10">
                  <c:v>32.679310596134542</c:v>
                </c:pt>
                <c:pt idx="11">
                  <c:v>32.521167212689136</c:v>
                </c:pt>
                <c:pt idx="12">
                  <c:v>32.348474508666108</c:v>
                </c:pt>
                <c:pt idx="13">
                  <c:v>32.161366697539627</c:v>
                </c:pt>
                <c:pt idx="14">
                  <c:v>31.95998741844334</c:v>
                </c:pt>
                <c:pt idx="15">
                  <c:v>31.744489234193374</c:v>
                </c:pt>
                <c:pt idx="16">
                  <c:v>31.515033110655878</c:v>
                </c:pt>
                <c:pt idx="17">
                  <c:v>31.271787881338732</c:v>
                </c:pt>
                <c:pt idx="18">
                  <c:v>31.014929701041353</c:v>
                </c:pt>
                <c:pt idx="19">
                  <c:v>30.744641492305263</c:v>
                </c:pt>
                <c:pt idx="20">
                  <c:v>30.461112388280561</c:v>
                </c:pt>
                <c:pt idx="21">
                  <c:v>30.164537175457902</c:v>
                </c:pt>
                <c:pt idx="22">
                  <c:v>29.85511573952374</c:v>
                </c:pt>
                <c:pt idx="23">
                  <c:v>29.533052517377655</c:v>
                </c:pt>
                <c:pt idx="24">
                  <c:v>29.198555958113587</c:v>
                </c:pt>
                <c:pt idx="25">
                  <c:v>28.851837995515474</c:v>
                </c:pt>
                <c:pt idx="26">
                  <c:v>28.493113534355807</c:v>
                </c:pt>
                <c:pt idx="27">
                  <c:v>28.122599952520027</c:v>
                </c:pt>
                <c:pt idx="28">
                  <c:v>27.740516620713066</c:v>
                </c:pt>
                <c:pt idx="29">
                  <c:v>27.347084441240156</c:v>
                </c:pt>
                <c:pt idx="30">
                  <c:v>26.942525407097222</c:v>
                </c:pt>
                <c:pt idx="31">
                  <c:v>26.527062182358392</c:v>
                </c:pt>
                <c:pt idx="32">
                  <c:v>26.100917704612584</c:v>
                </c:pt>
                <c:pt idx="33">
                  <c:v>25.664314809978208</c:v>
                </c:pt>
                <c:pt idx="34">
                  <c:v>25.217475881019396</c:v>
                </c:pt>
                <c:pt idx="35">
                  <c:v>24.760622517695893</c:v>
                </c:pt>
                <c:pt idx="36">
                  <c:v>24.293975231305936</c:v>
                </c:pt>
                <c:pt idx="37">
                  <c:v>23.817753161225397</c:v>
                </c:pt>
                <c:pt idx="38">
                  <c:v>23.332173814108117</c:v>
                </c:pt>
                <c:pt idx="39">
                  <c:v>22.837452825090821</c:v>
                </c:pt>
                <c:pt idx="40">
                  <c:v>22.333803740441923</c:v>
                </c:pt>
                <c:pt idx="41">
                  <c:v>21.821437821004196</c:v>
                </c:pt>
                <c:pt idx="42">
                  <c:v>21.300563865708725</c:v>
                </c:pt>
                <c:pt idx="43">
                  <c:v>20.771388054377482</c:v>
                </c:pt>
                <c:pt idx="44">
                  <c:v>20.234113808986919</c:v>
                </c:pt>
                <c:pt idx="45">
                  <c:v>19.688941672530049</c:v>
                </c:pt>
                <c:pt idx="46">
                  <c:v>19.136069204592673</c:v>
                </c:pt>
                <c:pt idx="47">
                  <c:v>18.575690892746351</c:v>
                </c:pt>
                <c:pt idx="48">
                  <c:v>18.007998078856119</c:v>
                </c:pt>
                <c:pt idx="49">
                  <c:v>17.433178899406002</c:v>
                </c:pt>
                <c:pt idx="50">
                  <c:v>16.851418238955063</c:v>
                </c:pt>
                <c:pt idx="51">
                  <c:v>16.262897695853681</c:v>
                </c:pt>
                <c:pt idx="52">
                  <c:v>15.667795559371228</c:v>
                </c:pt>
                <c:pt idx="53">
                  <c:v>15.066286797412005</c:v>
                </c:pt>
                <c:pt idx="54">
                  <c:v>14.458543054024958</c:v>
                </c:pt>
                <c:pt idx="55">
                  <c:v>13.844732655944966</c:v>
                </c:pt>
                <c:pt idx="56">
                  <c:v>13.225020627436493</c:v>
                </c:pt>
                <c:pt idx="57">
                  <c:v>12.599568712746276</c:v>
                </c:pt>
                <c:pt idx="58">
                  <c:v>11.968535405507566</c:v>
                </c:pt>
                <c:pt idx="59">
                  <c:v>11.332075984475438</c:v>
                </c:pt>
                <c:pt idx="60">
                  <c:v>10.690342555009337</c:v>
                </c:pt>
                <c:pt idx="61">
                  <c:v>10.043484095756625</c:v>
                </c:pt>
                <c:pt idx="62">
                  <c:v>9.3916465100263622</c:v>
                </c:pt>
                <c:pt idx="63">
                  <c:v>8.7349726813794035</c:v>
                </c:pt>
                <c:pt idx="64">
                  <c:v>8.0736025329950394</c:v>
                </c:pt>
                <c:pt idx="65">
                  <c:v>7.4076730904094035</c:v>
                </c:pt>
                <c:pt idx="66">
                  <c:v>6.7373185472529258</c:v>
                </c:pt>
                <c:pt idx="67">
                  <c:v>6.0626703336468779</c:v>
                </c:pt>
                <c:pt idx="68">
                  <c:v>5.3838571869490437</c:v>
                </c:pt>
                <c:pt idx="69">
                  <c:v>4.7010052245682203</c:v>
                </c:pt>
                <c:pt idx="70">
                  <c:v>4.0142380185956057</c:v>
                </c:pt>
                <c:pt idx="71">
                  <c:v>3.3236766720274176</c:v>
                </c:pt>
                <c:pt idx="72">
                  <c:v>2.6294398963795658</c:v>
                </c:pt>
                <c:pt idx="73">
                  <c:v>1.9316440905187591</c:v>
                </c:pt>
                <c:pt idx="74">
                  <c:v>1.2304034205583605</c:v>
                </c:pt>
                <c:pt idx="75">
                  <c:v>0.52582990068913205</c:v>
                </c:pt>
                <c:pt idx="76">
                  <c:v>-0.18196652516398615</c:v>
                </c:pt>
                <c:pt idx="77">
                  <c:v>-0.8928779009474539</c:v>
                </c:pt>
                <c:pt idx="78">
                  <c:v>-1.6067981754170404</c:v>
                </c:pt>
                <c:pt idx="79">
                  <c:v>-2.3236231184588405</c:v>
                </c:pt>
                <c:pt idx="80">
                  <c:v>-3.0432502368275749</c:v>
                </c:pt>
                <c:pt idx="81">
                  <c:v>-3.765578689319085</c:v>
                </c:pt>
                <c:pt idx="82">
                  <c:v>-4.4905092013778471</c:v>
                </c:pt>
                <c:pt idx="83">
                  <c:v>-5.2179439791249536</c:v>
                </c:pt>
                <c:pt idx="84">
                  <c:v>-5.9477866227767748</c:v>
                </c:pt>
                <c:pt idx="85">
                  <c:v>-6.6799420394096813</c:v>
                </c:pt>
                <c:pt idx="86">
                  <c:v>-7.4143163550120619</c:v>
                </c:pt>
                <c:pt idx="87">
                  <c:v>-8.1508168257504678</c:v>
                </c:pt>
                <c:pt idx="88">
                  <c:v>-8.8893517483625999</c:v>
                </c:pt>
                <c:pt idx="89">
                  <c:v>-9.6298303695761689</c:v>
                </c:pt>
                <c:pt idx="90">
                  <c:v>-10.372162794438054</c:v>
                </c:pt>
                <c:pt idx="91">
                  <c:v>-11.116259893424541</c:v>
                </c:pt>
                <c:pt idx="92">
                  <c:v>-11.862033208188592</c:v>
                </c:pt>
                <c:pt idx="93">
                  <c:v>-12.609394855785524</c:v>
                </c:pt>
                <c:pt idx="94">
                  <c:v>-13.358257431203214</c:v>
                </c:pt>
                <c:pt idx="95">
                  <c:v>-14.108533908007388</c:v>
                </c:pt>
                <c:pt idx="96">
                  <c:v>-14.860137536896175</c:v>
                </c:pt>
                <c:pt idx="97">
                  <c:v>-15.612981741940956</c:v>
                </c:pt>
                <c:pt idx="98">
                  <c:v>-16.366980014273068</c:v>
                </c:pt>
                <c:pt idx="99">
                  <c:v>-17.122045802956464</c:v>
                </c:pt>
                <c:pt idx="100">
                  <c:v>-17.878092402767265</c:v>
                </c:pt>
                <c:pt idx="101">
                  <c:v>-18.635032838579804</c:v>
                </c:pt>
                <c:pt idx="102">
                  <c:v>-19.392779746035799</c:v>
                </c:pt>
                <c:pt idx="103">
                  <c:v>-20.151245248150829</c:v>
                </c:pt>
                <c:pt idx="104">
                  <c:v>-20.910340827485342</c:v>
                </c:pt>
                <c:pt idx="105">
                  <c:v>-21.66997719348123</c:v>
                </c:pt>
                <c:pt idx="106">
                  <c:v>-22.430064144535876</c:v>
                </c:pt>
                <c:pt idx="107">
                  <c:v>-23.190510424354002</c:v>
                </c:pt>
                <c:pt idx="108">
                  <c:v>-23.9512235720847</c:v>
                </c:pt>
                <c:pt idx="109">
                  <c:v>-24.712109765715539</c:v>
                </c:pt>
                <c:pt idx="110">
                  <c:v>-25.47307365815702</c:v>
                </c:pt>
                <c:pt idx="111">
                  <c:v>-26.234018205409825</c:v>
                </c:pt>
                <c:pt idx="112">
                  <c:v>-26.994844486163601</c:v>
                </c:pt>
                <c:pt idx="113">
                  <c:v>-27.755451512129284</c:v>
                </c:pt>
                <c:pt idx="114">
                  <c:v>-28.515736028356116</c:v>
                </c:pt>
                <c:pt idx="115">
                  <c:v>-29.275592302732306</c:v>
                </c:pt>
                <c:pt idx="116">
                  <c:v>-30.03491190380997</c:v>
                </c:pt>
                <c:pt idx="117">
                  <c:v>-30.793583466035273</c:v>
                </c:pt>
                <c:pt idx="118">
                  <c:v>-31.551492441400399</c:v>
                </c:pt>
                <c:pt idx="119">
                  <c:v>-32.308520836465277</c:v>
                </c:pt>
                <c:pt idx="120">
                  <c:v>-33.064546933626374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158E-4EEB-B687-E1A9CCB68CAD}"/>
            </c:ext>
          </c:extLst>
        </c:ser>
        <c:ser>
          <c:idx val="52"/>
          <c:order val="45"/>
          <c:tx>
            <c:strRef>
              <c:f>TraySol!$C$3</c:f>
              <c:strCache>
                <c:ptCount val="1"/>
                <c:pt idx="0">
                  <c:v>SOLSTICIO DE 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TraySol!$E$191:$E$311</c:f>
              <c:numCache>
                <c:formatCode>0.00</c:formatCode>
                <c:ptCount val="121"/>
                <c:pt idx="0">
                  <c:v>3.1378138733201516E-3</c:v>
                </c:pt>
                <c:pt idx="1">
                  <c:v>3.13549292226784</c:v>
                </c:pt>
                <c:pt idx="2">
                  <c:v>6.257147848211539</c:v>
                </c:pt>
                <c:pt idx="3">
                  <c:v>9.3515290370814697</c:v>
                </c:pt>
                <c:pt idx="4">
                  <c:v>12.40597653030861</c:v>
                </c:pt>
                <c:pt idx="5">
                  <c:v>15.40892597593769</c:v>
                </c:pt>
                <c:pt idx="6">
                  <c:v>18.350156518646141</c:v>
                </c:pt>
                <c:pt idx="7">
                  <c:v>21.220956933774321</c:v>
                </c:pt>
                <c:pt idx="8">
                  <c:v>24.01420876635963</c:v>
                </c:pt>
                <c:pt idx="9">
                  <c:v>26.724392678511297</c:v>
                </c:pt>
                <c:pt idx="10">
                  <c:v>29.347529640723778</c:v>
                </c:pt>
                <c:pt idx="11">
                  <c:v>31.881071688261308</c:v>
                </c:pt>
                <c:pt idx="12">
                  <c:v>34.323757837776064</c:v>
                </c:pt>
                <c:pt idx="13">
                  <c:v>36.675449873929125</c:v>
                </c:pt>
                <c:pt idx="14">
                  <c:v>38.936960661463367</c:v>
                </c:pt>
                <c:pt idx="15">
                  <c:v>41.109884994402513</c:v>
                </c:pt>
                <c:pt idx="16">
                  <c:v>43.196440234664735</c:v>
                </c:pt>
                <c:pt idx="17">
                  <c:v>45.199321446446717</c:v>
                </c:pt>
                <c:pt idx="18">
                  <c:v>47.12157358728912</c:v>
                </c:pt>
                <c:pt idx="19">
                  <c:v>48.966481643407519</c:v>
                </c:pt>
                <c:pt idx="20">
                  <c:v>50.737478387006291</c:v>
                </c:pt>
                <c:pt idx="21">
                  <c:v>52.438068631019092</c:v>
                </c:pt>
                <c:pt idx="22">
                  <c:v>54.071768385162081</c:v>
                </c:pt>
                <c:pt idx="23">
                  <c:v>55.642057096282635</c:v>
                </c:pt>
                <c:pt idx="24">
                  <c:v>57.152341113033863</c:v>
                </c:pt>
                <c:pt idx="25">
                  <c:v>58.605926589384609</c:v>
                </c:pt>
                <c:pt idx="26">
                  <c:v>60.006000186366123</c:v>
                </c:pt>
                <c:pt idx="27">
                  <c:v>61.355616112198412</c:v>
                </c:pt>
                <c:pt idx="28">
                  <c:v>62.65768823360041</c:v>
                </c:pt>
                <c:pt idx="29">
                  <c:v>63.914986180046505</c:v>
                </c:pt>
                <c:pt idx="30">
                  <c:v>65.13013453864275</c:v>
                </c:pt>
                <c:pt idx="31">
                  <c:v>66.305614395240937</c:v>
                </c:pt>
                <c:pt idx="32">
                  <c:v>67.443766615499143</c:v>
                </c:pt>
                <c:pt idx="33">
                  <c:v>68.546796377868276</c:v>
                </c:pt>
                <c:pt idx="34">
                  <c:v>69.61677857013305</c:v>
                </c:pt>
                <c:pt idx="35">
                  <c:v>70.655663743959181</c:v>
                </c:pt>
                <c:pt idx="36">
                  <c:v>71.665284389952888</c:v>
                </c:pt>
                <c:pt idx="37">
                  <c:v>72.647361351095554</c:v>
                </c:pt>
                <c:pt idx="38">
                  <c:v>73.603510237032765</c:v>
                </c:pt>
                <c:pt idx="39">
                  <c:v>74.535247737357906</c:v>
                </c:pt>
                <c:pt idx="40">
                  <c:v>75.443997760291168</c:v>
                </c:pt>
                <c:pt idx="41">
                  <c:v>76.331097345368562</c:v>
                </c:pt>
                <c:pt idx="42">
                  <c:v>77.19780231606012</c:v>
                </c:pt>
                <c:pt idx="43">
                  <c:v>78.045292651586038</c:v>
                </c:pt>
                <c:pt idx="44">
                  <c:v>78.874677567385334</c:v>
                </c:pt>
                <c:pt idx="45">
                  <c:v>79.687000301357344</c:v>
                </c:pt>
                <c:pt idx="46">
                  <c:v>80.48324260867372</c:v>
                </c:pt>
                <c:pt idx="47">
                  <c:v>81.264328972071112</c:v>
                </c:pt>
                <c:pt idx="48">
                  <c:v>82.031130537426307</c:v>
                </c:pt>
                <c:pt idx="49">
                  <c:v>82.78446878636214</c:v>
                </c:pt>
                <c:pt idx="50">
                  <c:v>83.52511895885236</c:v>
                </c:pt>
                <c:pt idx="51">
                  <c:v>84.253813239459788</c:v>
                </c:pt>
                <c:pt idx="52">
                  <c:v>84.971243721094154</c:v>
                </c:pt>
                <c:pt idx="53">
                  <c:v>85.678065160117939</c:v>
                </c:pt>
                <c:pt idx="54">
                  <c:v>86.374897536349408</c:v>
                </c:pt>
                <c:pt idx="55">
                  <c:v>87.062328431072615</c:v>
                </c:pt>
                <c:pt idx="56">
                  <c:v>87.740915235618701</c:v>
                </c:pt>
                <c:pt idx="57">
                  <c:v>88.411187202468184</c:v>
                </c:pt>
                <c:pt idx="58">
                  <c:v>89.073647350170745</c:v>
                </c:pt>
                <c:pt idx="59">
                  <c:v>89.728774232707508</c:v>
                </c:pt>
                <c:pt idx="60">
                  <c:v>90.377023583250988</c:v>
                </c:pt>
                <c:pt idx="61">
                  <c:v>91.018829841617659</c:v>
                </c:pt>
                <c:pt idx="62">
                  <c:v>91.654607574068137</c:v>
                </c:pt>
                <c:pt idx="63">
                  <c:v>92.284752793497262</c:v>
                </c:pt>
                <c:pt idx="64">
                  <c:v>92.909644187470334</c:v>
                </c:pt>
                <c:pt idx="65">
                  <c:v>93.529644261010446</c:v>
                </c:pt>
                <c:pt idx="66">
                  <c:v>94.145100400520647</c:v>
                </c:pt>
                <c:pt idx="67">
                  <c:v>94.756345864738122</c:v>
                </c:pt>
                <c:pt idx="68">
                  <c:v>95.363700708161915</c:v>
                </c:pt>
                <c:pt idx="69">
                  <c:v>95.967472641972577</c:v>
                </c:pt>
                <c:pt idx="70">
                  <c:v>96.567957837067993</c:v>
                </c:pt>
                <c:pt idx="71">
                  <c:v>97.165441673475613</c:v>
                </c:pt>
                <c:pt idx="72">
                  <c:v>97.760199440061896</c:v>
                </c:pt>
                <c:pt idx="73">
                  <c:v>98.352496988149085</c:v>
                </c:pt>
                <c:pt idx="74">
                  <c:v>98.942591342359194</c:v>
                </c:pt>
                <c:pt idx="75">
                  <c:v>99.530731271739242</c:v>
                </c:pt>
                <c:pt idx="76">
                  <c:v>100.11715782397576</c:v>
                </c:pt>
                <c:pt idx="77">
                  <c:v>100.70210482527884</c:v>
                </c:pt>
                <c:pt idx="78">
                  <c:v>101.28579934830731</c:v>
                </c:pt>
                <c:pt idx="79">
                  <c:v>101.86846215031299</c:v>
                </c:pt>
                <c:pt idx="80">
                  <c:v>102.45030808350309</c:v>
                </c:pt>
                <c:pt idx="81">
                  <c:v>103.03154647945588</c:v>
                </c:pt>
                <c:pt idx="82">
                  <c:v>103.61238150927194</c:v>
                </c:pt>
                <c:pt idx="83">
                  <c:v>104.19301252100308</c:v>
                </c:pt>
                <c:pt idx="84">
                  <c:v>104.77363435577023</c:v>
                </c:pt>
                <c:pt idx="85">
                  <c:v>105.35443764386193</c:v>
                </c:pt>
                <c:pt idx="86">
                  <c:v>105.93560908199277</c:v>
                </c:pt>
                <c:pt idx="87">
                  <c:v>106.51733169279753</c:v>
                </c:pt>
                <c:pt idx="88">
                  <c:v>107.09978506754079</c:v>
                </c:pt>
                <c:pt idx="89">
                  <c:v>107.68314559293212</c:v>
                </c:pt>
                <c:pt idx="90">
                  <c:v>108.26758666285335</c:v>
                </c:pt>
                <c:pt idx="91">
                  <c:v>108.8532788757267</c:v>
                </c:pt>
                <c:pt idx="92">
                  <c:v>109.44039021818013</c:v>
                </c:pt>
                <c:pt idx="93">
                  <c:v>110.02908623559742</c:v>
                </c:pt>
                <c:pt idx="94">
                  <c:v>110.61953019007791</c:v>
                </c:pt>
                <c:pt idx="95">
                  <c:v>111.21188320626956</c:v>
                </c:pt>
                <c:pt idx="96">
                  <c:v>111.8063044054838</c:v>
                </c:pt>
                <c:pt idx="97">
                  <c:v>112.40295102844676</c:v>
                </c:pt>
                <c:pt idx="98">
                  <c:v>113.00197854699236</c:v>
                </c:pt>
                <c:pt idx="99">
                  <c:v>113.60354076495409</c:v>
                </c:pt>
                <c:pt idx="100">
                  <c:v>114.20778990846931</c:v>
                </c:pt>
                <c:pt idx="101">
                  <c:v>114.81487670586623</c:v>
                </c:pt>
                <c:pt idx="102">
                  <c:v>115.42495045726469</c:v>
                </c:pt>
                <c:pt idx="103">
                  <c:v>116.03815909398328</c:v>
                </c:pt>
                <c:pt idx="104">
                  <c:v>116.65464922781041</c:v>
                </c:pt>
                <c:pt idx="105">
                  <c:v>117.27456619016218</c:v>
                </c:pt>
                <c:pt idx="106">
                  <c:v>117.89805406111864</c:v>
                </c:pt>
                <c:pt idx="107">
                  <c:v>118.52525568830031</c:v>
                </c:pt>
                <c:pt idx="108">
                  <c:v>119.15631269551814</c:v>
                </c:pt>
                <c:pt idx="109">
                  <c:v>119.79136548110462</c:v>
                </c:pt>
                <c:pt idx="110">
                  <c:v>120.43055320580943</c:v>
                </c:pt>
                <c:pt idx="111">
                  <c:v>121.07401377012177</c:v>
                </c:pt>
                <c:pt idx="112">
                  <c:v>121.72188378086094</c:v>
                </c:pt>
                <c:pt idx="113">
                  <c:v>122.37429850686038</c:v>
                </c:pt>
                <c:pt idx="114">
                  <c:v>123.03139182355487</c:v>
                </c:pt>
                <c:pt idx="115">
                  <c:v>123.69329614626908</c:v>
                </c:pt>
                <c:pt idx="116">
                  <c:v>124.36014235199674</c:v>
                </c:pt>
                <c:pt idx="117">
                  <c:v>125.03205968945294</c:v>
                </c:pt>
                <c:pt idx="118">
                  <c:v>125.70917567718031</c:v>
                </c:pt>
                <c:pt idx="119">
                  <c:v>126.39161598949117</c:v>
                </c:pt>
                <c:pt idx="120">
                  <c:v>127.07950433003251</c:v>
                </c:pt>
              </c:numCache>
            </c:numRef>
          </c:xVal>
          <c:yVal>
            <c:numRef>
              <c:f>TraySol!$D$191:$D$311</c:f>
              <c:numCache>
                <c:formatCode>0.00</c:formatCode>
                <c:ptCount val="121"/>
                <c:pt idx="0">
                  <c:v>72.999999979162595</c:v>
                </c:pt>
                <c:pt idx="1">
                  <c:v>72.979175516053232</c:v>
                </c:pt>
                <c:pt idx="2">
                  <c:v>72.916856189892371</c:v>
                </c:pt>
                <c:pt idx="3">
                  <c:v>72.813498817786282</c:v>
                </c:pt>
                <c:pt idx="4">
                  <c:v>72.669846590265536</c:v>
                </c:pt>
                <c:pt idx="5">
                  <c:v>72.486903449432646</c:v>
                </c:pt>
                <c:pt idx="6">
                  <c:v>72.265901081663372</c:v>
                </c:pt>
                <c:pt idx="7">
                  <c:v>72.00826094919627</c:v>
                </c:pt>
                <c:pt idx="8">
                  <c:v>71.715553870047017</c:v>
                </c:pt>
                <c:pt idx="9">
                  <c:v>71.389459493909868</c:v>
                </c:pt>
                <c:pt idx="10">
                  <c:v>71.031727658781108</c:v>
                </c:pt>
                <c:pt idx="11">
                  <c:v>70.644143133345494</c:v>
                </c:pt>
                <c:pt idx="12">
                  <c:v>70.22849473611609</c:v>
                </c:pt>
                <c:pt idx="13">
                  <c:v>69.78654934027243</c:v>
                </c:pt>
                <c:pt idx="14">
                  <c:v>69.320030866760547</c:v>
                </c:pt>
                <c:pt idx="15">
                  <c:v>68.830604058393178</c:v>
                </c:pt>
                <c:pt idx="16">
                  <c:v>68.319862616757675</c:v>
                </c:pt>
                <c:pt idx="17">
                  <c:v>67.789321161505086</c:v>
                </c:pt>
                <c:pt idx="18">
                  <c:v>67.240410421222862</c:v>
                </c:pt>
                <c:pt idx="19">
                  <c:v>66.674475067810377</c:v>
                </c:pt>
                <c:pt idx="20">
                  <c:v>66.092773644480275</c:v>
                </c:pt>
                <c:pt idx="21">
                  <c:v>65.496480096458143</c:v>
                </c:pt>
                <c:pt idx="22">
                  <c:v>64.886686481846823</c:v>
                </c:pt>
                <c:pt idx="23">
                  <c:v>64.264406509984042</c:v>
                </c:pt>
                <c:pt idx="24">
                  <c:v>63.630579620800368</c:v>
                </c:pt>
                <c:pt idx="25">
                  <c:v>62.986075378252323</c:v>
                </c:pt>
                <c:pt idx="26">
                  <c:v>62.331698002516966</c:v>
                </c:pt>
                <c:pt idx="27">
                  <c:v>61.668190909043432</c:v>
                </c:pt>
                <c:pt idx="28">
                  <c:v>60.996241158164715</c:v>
                </c:pt>
                <c:pt idx="29">
                  <c:v>60.316483747562017</c:v>
                </c:pt>
                <c:pt idx="30">
                  <c:v>59.629505702376541</c:v>
                </c:pt>
                <c:pt idx="31">
                  <c:v>58.9358499351424</c:v>
                </c:pt>
                <c:pt idx="32">
                  <c:v>58.2360188608763</c:v>
                </c:pt>
                <c:pt idx="33">
                  <c:v>57.530477762419785</c:v>
                </c:pt>
                <c:pt idx="34">
                  <c:v>56.819657908188425</c:v>
                </c:pt>
                <c:pt idx="35">
                  <c:v>56.103959429432564</c:v>
                </c:pt>
                <c:pt idx="36">
                  <c:v>55.383753967437343</c:v>
                </c:pt>
                <c:pt idx="37">
                  <c:v>54.659387103181146</c:v>
                </c:pt>
                <c:pt idx="38">
                  <c:v>53.931180583142002</c:v>
                </c:pt>
                <c:pt idx="39">
                  <c:v>53.19943435543555</c:v>
                </c:pt>
                <c:pt idx="40">
                  <c:v>52.464428430478058</c:v>
                </c:pt>
                <c:pt idx="41">
                  <c:v>51.726424580038426</c:v>
                </c:pt>
                <c:pt idx="42">
                  <c:v>50.985667887985556</c:v>
                </c:pt>
                <c:pt idx="43">
                  <c:v>50.242388165336067</c:v>
                </c:pt>
                <c:pt idx="44">
                  <c:v>49.496801241421842</c:v>
                </c:pt>
                <c:pt idx="45">
                  <c:v>48.749110142173883</c:v>
                </c:pt>
                <c:pt idx="46">
                  <c:v>47.999506165689652</c:v>
                </c:pt>
                <c:pt idx="47">
                  <c:v>47.248169864437365</c:v>
                </c:pt>
                <c:pt idx="48">
                  <c:v>46.495271942668708</c:v>
                </c:pt>
                <c:pt idx="49">
                  <c:v>45.740974076869669</c:v>
                </c:pt>
                <c:pt idx="50">
                  <c:v>44.98542966638378</c:v>
                </c:pt>
                <c:pt idx="51">
                  <c:v>44.228784520695029</c:v>
                </c:pt>
                <c:pt idx="52">
                  <c:v>43.471177489260761</c:v>
                </c:pt>
                <c:pt idx="53">
                  <c:v>42.712741039235873</c:v>
                </c:pt>
                <c:pt idx="54">
                  <c:v>41.953601785927432</c:v>
                </c:pt>
                <c:pt idx="55">
                  <c:v>41.193880980361769</c:v>
                </c:pt>
                <c:pt idx="56">
                  <c:v>40.43369495792885</c:v>
                </c:pt>
                <c:pt idx="57">
                  <c:v>39.673155551692474</c:v>
                </c:pt>
                <c:pt idx="58">
                  <c:v>38.912370473611482</c:v>
                </c:pt>
                <c:pt idx="59">
                  <c:v>38.151443666609623</c:v>
                </c:pt>
                <c:pt idx="60">
                  <c:v>37.390475630150441</c:v>
                </c:pt>
                <c:pt idx="61">
                  <c:v>36.629563721722946</c:v>
                </c:pt>
                <c:pt idx="62">
                  <c:v>35.868802436415365</c:v>
                </c:pt>
                <c:pt idx="63">
                  <c:v>35.108283666549099</c:v>
                </c:pt>
                <c:pt idx="64">
                  <c:v>34.348096943160314</c:v>
                </c:pt>
                <c:pt idx="65">
                  <c:v>33.588329660949263</c:v>
                </c:pt>
                <c:pt idx="66">
                  <c:v>32.82906728816711</c:v>
                </c:pt>
                <c:pt idx="67">
                  <c:v>32.070393562774335</c:v>
                </c:pt>
                <c:pt idx="68">
                  <c:v>31.312390676082131</c:v>
                </c:pt>
                <c:pt idx="69">
                  <c:v>30.555139444977662</c:v>
                </c:pt>
                <c:pt idx="70">
                  <c:v>29.798719473734465</c:v>
                </c:pt>
                <c:pt idx="71">
                  <c:v>29.04320930631841</c:v>
                </c:pt>
                <c:pt idx="72">
                  <c:v>28.288686570018896</c:v>
                </c:pt>
                <c:pt idx="73">
                  <c:v>27.535228111160286</c:v>
                </c:pt>
                <c:pt idx="74">
                  <c:v>26.782910123582177</c:v>
                </c:pt>
                <c:pt idx="75">
                  <c:v>26.031808270516386</c:v>
                </c:pt>
                <c:pt idx="76">
                  <c:v>25.281997800433359</c:v>
                </c:pt>
                <c:pt idx="77">
                  <c:v>24.533553657380722</c:v>
                </c:pt>
                <c:pt idx="78">
                  <c:v>23.786550586291412</c:v>
                </c:pt>
                <c:pt idx="79">
                  <c:v>23.041063233696789</c:v>
                </c:pt>
                <c:pt idx="80">
                  <c:v>22.297166244243073</c:v>
                </c:pt>
                <c:pt idx="81">
                  <c:v>21.554934353374108</c:v>
                </c:pt>
                <c:pt idx="82">
                  <c:v>20.814442476512085</c:v>
                </c:pt>
                <c:pt idx="83">
                  <c:v>20.075765795038805</c:v>
                </c:pt>
                <c:pt idx="84">
                  <c:v>19.338979839352987</c:v>
                </c:pt>
                <c:pt idx="85">
                  <c:v>18.604160569254631</c:v>
                </c:pt>
                <c:pt idx="86">
                  <c:v>17.871384451884524</c:v>
                </c:pt>
                <c:pt idx="87">
                  <c:v>17.140728537425304</c:v>
                </c:pt>
                <c:pt idx="88">
                  <c:v>16.412270532751563</c:v>
                </c:pt>
                <c:pt idx="89">
                  <c:v>15.686088873196823</c:v>
                </c:pt>
                <c:pt idx="90">
                  <c:v>14.962262792588504</c:v>
                </c:pt>
                <c:pt idx="91">
                  <c:v>14.2408723916855</c:v>
                </c:pt>
                <c:pt idx="92">
                  <c:v>13.521998705136923</c:v>
                </c:pt>
                <c:pt idx="93">
                  <c:v>12.80572376706624</c:v>
                </c:pt>
                <c:pt idx="94">
                  <c:v>12.092130675370186</c:v>
                </c:pt>
                <c:pt idx="95">
                  <c:v>11.381303654808576</c:v>
                </c:pt>
                <c:pt idx="96">
                  <c:v>10.673328118947481</c:v>
                </c:pt>
                <c:pt idx="97">
                  <c:v>9.9682907310052542</c:v>
                </c:pt>
                <c:pt idx="98">
                  <c:v>9.2662794636380994</c:v>
                </c:pt>
                <c:pt idx="99">
                  <c:v>8.5673836576896036</c:v>
                </c:pt>
                <c:pt idx="100">
                  <c:v>7.8716940799156419</c:v>
                </c:pt>
                <c:pt idx="101">
                  <c:v>7.179302979683797</c:v>
                </c:pt>
                <c:pt idx="102">
                  <c:v>6.4903041446345497</c:v>
                </c:pt>
                <c:pt idx="103">
                  <c:v>5.8047929552779323</c:v>
                </c:pt>
                <c:pt idx="104">
                  <c:v>5.1228664384874918</c:v>
                </c:pt>
                <c:pt idx="105">
                  <c:v>4.444623319840403</c:v>
                </c:pt>
                <c:pt idx="106">
                  <c:v>3.7701640747393554</c:v>
                </c:pt>
                <c:pt idx="107">
                  <c:v>3.0995909782386946</c:v>
                </c:pt>
                <c:pt idx="108">
                  <c:v>2.4330081534840104</c:v>
                </c:pt>
                <c:pt idx="109">
                  <c:v>1.7705216186599841</c:v>
                </c:pt>
                <c:pt idx="110">
                  <c:v>1.1122393323278743</c:v>
                </c:pt>
                <c:pt idx="111">
                  <c:v>0.45827123701879202</c:v>
                </c:pt>
                <c:pt idx="112">
                  <c:v>-0.19127069906508609</c:v>
                </c:pt>
                <c:pt idx="113">
                  <c:v>-0.83627244240523169</c:v>
                </c:pt>
                <c:pt idx="114">
                  <c:v>-1.4766178567556807</c:v>
                </c:pt>
                <c:pt idx="115">
                  <c:v>-2.1121886681613375</c:v>
                </c:pt>
                <c:pt idx="116">
                  <c:v>-2.7428644326159741</c:v>
                </c:pt>
                <c:pt idx="117">
                  <c:v>-3.3685225065867854</c:v>
                </c:pt>
                <c:pt idx="118">
                  <c:v>-3.989038020649275</c:v>
                </c:pt>
                <c:pt idx="119">
                  <c:v>-4.6042838564919464</c:v>
                </c:pt>
                <c:pt idx="120">
                  <c:v>-5.2141306275678403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58E-4EEB-B687-E1A9CCB68CAD}"/>
            </c:ext>
          </c:extLst>
        </c:ser>
        <c:ser>
          <c:idx val="54"/>
          <c:order val="46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TraySol!$K$191:$K$311</c:f>
              <c:numCache>
                <c:formatCode>0.00</c:formatCode>
                <c:ptCount val="121"/>
                <c:pt idx="0">
                  <c:v>1.5413447353594351E-3</c:v>
                </c:pt>
                <c:pt idx="1">
                  <c:v>1.5411292666668182</c:v>
                </c:pt>
                <c:pt idx="2">
                  <c:v>3.0809686692833047</c:v>
                </c:pt>
                <c:pt idx="3">
                  <c:v>4.6182363737591707</c:v>
                </c:pt>
                <c:pt idx="4">
                  <c:v>6.1516664841947666</c:v>
                </c:pt>
                <c:pt idx="5">
                  <c:v>7.6800167111045026</c:v>
                </c:pt>
                <c:pt idx="6">
                  <c:v>9.2020756880470653</c:v>
                </c:pt>
                <c:pt idx="7">
                  <c:v>10.716669834794835</c:v>
                </c:pt>
                <c:pt idx="8">
                  <c:v>12.222669677417878</c:v>
                </c:pt>
                <c:pt idx="9">
                  <c:v>13.718995549944374</c:v>
                </c:pt>
                <c:pt idx="10">
                  <c:v>15.20462261798572</c:v>
                </c:pt>
                <c:pt idx="11">
                  <c:v>16.678585181266207</c:v>
                </c:pt>
                <c:pt idx="12">
                  <c:v>18.139980228747671</c:v>
                </c:pt>
                <c:pt idx="13">
                  <c:v>19.587970236412133</c:v>
                </c:pt>
                <c:pt idx="14">
                  <c:v>21.021785213241433</c:v>
                </c:pt>
                <c:pt idx="15">
                  <c:v>22.440724015068746</c:v>
                </c:pt>
                <c:pt idx="16">
                  <c:v>23.844154958431638</c:v>
                </c:pt>
                <c:pt idx="17">
                  <c:v>25.231515777097272</c:v>
                </c:pt>
                <c:pt idx="18">
                  <c:v>26.602312972414374</c:v>
                </c:pt>
                <c:pt idx="19">
                  <c:v>27.95612061503272</c:v>
                </c:pt>
                <c:pt idx="20">
                  <c:v>29.292578659872721</c:v>
                </c:pt>
                <c:pt idx="21">
                  <c:v>30.61139083862939</c:v>
                </c:pt>
                <c:pt idx="22">
                  <c:v>31.912322194741147</c:v>
                </c:pt>
                <c:pt idx="23">
                  <c:v>33.195196324846698</c:v>
                </c:pt>
                <c:pt idx="24">
                  <c:v>34.459892388536041</c:v>
                </c:pt>
                <c:pt idx="25">
                  <c:v>35.706341944918158</c:v>
                </c:pt>
                <c:pt idx="26">
                  <c:v>36.934525670421507</c:v>
                </c:pt>
                <c:pt idx="27">
                  <c:v>38.144470007550417</c:v>
                </c:pt>
                <c:pt idx="28">
                  <c:v>39.336243789250901</c:v>
                </c:pt>
                <c:pt idx="29">
                  <c:v>40.509954878287154</c:v>
                </c:pt>
                <c:pt idx="30">
                  <c:v>41.665746855752879</c:v>
                </c:pt>
                <c:pt idx="31">
                  <c:v>42.803795787680201</c:v>
                </c:pt>
                <c:pt idx="32">
                  <c:v>43.92430709376525</c:v>
                </c:pt>
                <c:pt idx="33">
                  <c:v>45.027512537588109</c:v>
                </c:pt>
                <c:pt idx="34">
                  <c:v>46.113667353422798</c:v>
                </c:pt>
                <c:pt idx="35">
                  <c:v>47.183047520843807</c:v>
                </c:pt>
                <c:pt idx="36">
                  <c:v>48.235947194862078</c:v>
                </c:pt>
                <c:pt idx="37">
                  <c:v>49.272676296266461</c:v>
                </c:pt>
                <c:pt idx="38">
                  <c:v>50.293558264197195</c:v>
                </c:pt>
                <c:pt idx="39">
                  <c:v>51.298927970723433</c:v>
                </c:pt>
                <c:pt idx="40">
                  <c:v>52.289129795306422</c:v>
                </c:pt>
                <c:pt idx="41">
                  <c:v>53.264515855481719</c:v>
                </c:pt>
                <c:pt idx="42">
                  <c:v>54.225444388853411</c:v>
                </c:pt>
                <c:pt idx="43">
                  <c:v>55.172278280527308</c:v>
                </c:pt>
                <c:pt idx="44">
                  <c:v>56.105383729391718</c:v>
                </c:pt>
                <c:pt idx="45">
                  <c:v>57.025129046143419</c:v>
                </c:pt>
                <c:pt idx="46">
                  <c:v>57.931883575634238</c:v>
                </c:pt>
                <c:pt idx="47">
                  <c:v>58.826016735940712</c:v>
                </c:pt>
                <c:pt idx="48">
                  <c:v>59.707897166520169</c:v>
                </c:pt>
                <c:pt idx="49">
                  <c:v>60.577891977881563</c:v>
                </c:pt>
                <c:pt idx="50">
                  <c:v>61.436366095350223</c:v>
                </c:pt>
                <c:pt idx="51">
                  <c:v>62.283681689726301</c:v>
                </c:pt>
                <c:pt idx="52">
                  <c:v>63.120197687905922</c:v>
                </c:pt>
                <c:pt idx="53">
                  <c:v>63.946269356844923</c:v>
                </c:pt>
                <c:pt idx="54">
                  <c:v>64.762247954579621</c:v>
                </c:pt>
                <c:pt idx="55">
                  <c:v>65.568480442373186</c:v>
                </c:pt>
                <c:pt idx="56">
                  <c:v>66.365309252417248</c:v>
                </c:pt>
                <c:pt idx="57">
                  <c:v>67.153072105881947</c:v>
                </c:pt>
                <c:pt idx="58">
                  <c:v>67.932101876469645</c:v>
                </c:pt>
                <c:pt idx="59">
                  <c:v>68.702726494979316</c:v>
                </c:pt>
                <c:pt idx="60">
                  <c:v>69.465268890732489</c:v>
                </c:pt>
                <c:pt idx="61">
                  <c:v>70.220046966040769</c:v>
                </c:pt>
                <c:pt idx="62">
                  <c:v>70.967373600209257</c:v>
                </c:pt>
                <c:pt idx="63">
                  <c:v>71.707556679869313</c:v>
                </c:pt>
                <c:pt idx="64">
                  <c:v>72.440899152715417</c:v>
                </c:pt>
                <c:pt idx="65">
                  <c:v>73.167699101985633</c:v>
                </c:pt>
                <c:pt idx="66">
                  <c:v>73.888249839272106</c:v>
                </c:pt>
                <c:pt idx="67">
                  <c:v>74.602840013478996</c:v>
                </c:pt>
                <c:pt idx="68">
                  <c:v>75.311753733958568</c:v>
                </c:pt>
                <c:pt idx="69">
                  <c:v>76.01527070605384</c:v>
                </c:pt>
                <c:pt idx="70">
                  <c:v>76.71366637745939</c:v>
                </c:pt>
                <c:pt idx="71">
                  <c:v>77.407212093978046</c:v>
                </c:pt>
                <c:pt idx="72">
                  <c:v>78.096175263407233</c:v>
                </c:pt>
                <c:pt idx="73">
                  <c:v>78.780819526427152</c:v>
                </c:pt>
                <c:pt idx="74">
                  <c:v>79.461404933493668</c:v>
                </c:pt>
                <c:pt idx="75">
                  <c:v>80.138188126853791</c:v>
                </c:pt>
                <c:pt idx="76">
                  <c:v>80.811422526909467</c:v>
                </c:pt>
                <c:pt idx="77">
                  <c:v>81.481358522250432</c:v>
                </c:pt>
                <c:pt idx="78">
                  <c:v>82.148243662764926</c:v>
                </c:pt>
                <c:pt idx="79">
                  <c:v>82.812322855314093</c:v>
                </c:pt>
                <c:pt idx="80">
                  <c:v>83.473838561527728</c:v>
                </c:pt>
                <c:pt idx="81">
                  <c:v>84.133030997340924</c:v>
                </c:pt>
                <c:pt idx="82">
                  <c:v>84.790138333947411</c:v>
                </c:pt>
                <c:pt idx="83">
                  <c:v>85.44539689989567</c:v>
                </c:pt>
                <c:pt idx="84">
                  <c:v>86.099041384097163</c:v>
                </c:pt>
                <c:pt idx="85">
                  <c:v>86.751305039554367</c:v>
                </c:pt>
                <c:pt idx="86">
                  <c:v>87.402419887649685</c:v>
                </c:pt>
                <c:pt idx="87">
                  <c:v>88.052616922864786</c:v>
                </c:pt>
                <c:pt idx="88">
                  <c:v>88.70212631782276</c:v>
                </c:pt>
                <c:pt idx="89">
                  <c:v>89.351177628566433</c:v>
                </c:pt>
                <c:pt idx="90">
                  <c:v>90</c:v>
                </c:pt>
                <c:pt idx="91">
                  <c:v>90.648822371433553</c:v>
                </c:pt>
                <c:pt idx="92">
                  <c:v>91.29787368217724</c:v>
                </c:pt>
                <c:pt idx="93">
                  <c:v>91.947383077135214</c:v>
                </c:pt>
                <c:pt idx="94">
                  <c:v>92.597580112350315</c:v>
                </c:pt>
                <c:pt idx="95">
                  <c:v>93.248694960445661</c:v>
                </c:pt>
                <c:pt idx="96">
                  <c:v>93.900958615902852</c:v>
                </c:pt>
                <c:pt idx="97">
                  <c:v>94.55460310010433</c:v>
                </c:pt>
                <c:pt idx="98">
                  <c:v>95.209861666052589</c:v>
                </c:pt>
                <c:pt idx="99">
                  <c:v>95.866969002659062</c:v>
                </c:pt>
                <c:pt idx="100">
                  <c:v>96.526161438472258</c:v>
                </c:pt>
                <c:pt idx="101">
                  <c:v>97.187677144685907</c:v>
                </c:pt>
                <c:pt idx="102">
                  <c:v>97.851756337235074</c:v>
                </c:pt>
                <c:pt idx="103">
                  <c:v>98.518641477749568</c:v>
                </c:pt>
                <c:pt idx="104">
                  <c:v>99.188577473090547</c:v>
                </c:pt>
                <c:pt idx="105">
                  <c:v>99.861811873146223</c:v>
                </c:pt>
                <c:pt idx="106">
                  <c:v>100.53859506650633</c:v>
                </c:pt>
                <c:pt idx="107">
                  <c:v>101.21918047357285</c:v>
                </c:pt>
                <c:pt idx="108">
                  <c:v>101.90382473659277</c:v>
                </c:pt>
                <c:pt idx="109">
                  <c:v>102.59278790602195</c:v>
                </c:pt>
                <c:pt idx="110">
                  <c:v>103.28633362254061</c:v>
                </c:pt>
                <c:pt idx="111">
                  <c:v>103.98472929394615</c:v>
                </c:pt>
                <c:pt idx="112">
                  <c:v>104.68824626604145</c:v>
                </c:pt>
                <c:pt idx="113">
                  <c:v>105.397159986521</c:v>
                </c:pt>
                <c:pt idx="114">
                  <c:v>106.11175016072789</c:v>
                </c:pt>
                <c:pt idx="115">
                  <c:v>106.83230089801437</c:v>
                </c:pt>
                <c:pt idx="116">
                  <c:v>107.55910084728458</c:v>
                </c:pt>
                <c:pt idx="117">
                  <c:v>108.29244332013069</c:v>
                </c:pt>
                <c:pt idx="118">
                  <c:v>109.03262639979074</c:v>
                </c:pt>
                <c:pt idx="119">
                  <c:v>109.77995303395922</c:v>
                </c:pt>
                <c:pt idx="120">
                  <c:v>110.5347311092675</c:v>
                </c:pt>
              </c:numCache>
            </c:numRef>
          </c:xVal>
          <c:yVal>
            <c:numRef>
              <c:f>TraySol!$J$191:$J$311</c:f>
              <c:numCache>
                <c:formatCode>0.00</c:formatCode>
                <c:ptCount val="121"/>
                <c:pt idx="0">
                  <c:v>49.549999989764338</c:v>
                </c:pt>
                <c:pt idx="1">
                  <c:v>49.539765668063559</c:v>
                </c:pt>
                <c:pt idx="2">
                  <c:v>49.509078638609118</c:v>
                </c:pt>
                <c:pt idx="3">
                  <c:v>49.457986690195796</c:v>
                </c:pt>
                <c:pt idx="4">
                  <c:v>49.386569054205779</c:v>
                </c:pt>
                <c:pt idx="5">
                  <c:v>49.294935822924373</c:v>
                </c:pt>
                <c:pt idx="6">
                  <c:v>49.183227135421028</c:v>
                </c:pt>
                <c:pt idx="7">
                  <c:v>49.051612155250567</c:v>
                </c:pt>
                <c:pt idx="8">
                  <c:v>48.900287857244422</c:v>
                </c:pt>
                <c:pt idx="9">
                  <c:v>48.729477643397075</c:v>
                </c:pt>
                <c:pt idx="10">
                  <c:v>48.539429810009942</c:v>
                </c:pt>
                <c:pt idx="11">
                  <c:v>48.330415889796676</c:v>
                </c:pt>
                <c:pt idx="12">
                  <c:v>48.102728893569015</c:v>
                </c:pt>
                <c:pt idx="13">
                  <c:v>47.856681476423809</c:v>
                </c:pt>
                <c:pt idx="14">
                  <c:v>47.592604053074794</c:v>
                </c:pt>
                <c:pt idx="15">
                  <c:v>47.310842886169894</c:v>
                </c:pt>
                <c:pt idx="16">
                  <c:v>47.011758170175227</c:v>
                </c:pt>
                <c:pt idx="17">
                  <c:v>46.695722131766949</c:v>
                </c:pt>
                <c:pt idx="18">
                  <c:v>46.363117165734288</c:v>
                </c:pt>
                <c:pt idx="19">
                  <c:v>46.014334023247052</c:v>
                </c:pt>
                <c:pt idx="20">
                  <c:v>45.649770067057382</c:v>
                </c:pt>
                <c:pt idx="21">
                  <c:v>45.269827605867107</c:v>
                </c:pt>
                <c:pt idx="22">
                  <c:v>44.874912317763396</c:v>
                </c:pt>
                <c:pt idx="23">
                  <c:v>44.465431770367623</c:v>
                </c:pt>
                <c:pt idx="24">
                  <c:v>44.041794043201243</c:v>
                </c:pt>
                <c:pt idx="25">
                  <c:v>43.604406455786012</c:v>
                </c:pt>
                <c:pt idx="26">
                  <c:v>43.153674403191005</c:v>
                </c:pt>
                <c:pt idx="27">
                  <c:v>42.690000299132713</c:v>
                </c:pt>
                <c:pt idx="28">
                  <c:v>42.213782625336002</c:v>
                </c:pt>
                <c:pt idx="29">
                  <c:v>41.725415084673031</c:v>
                </c:pt>
                <c:pt idx="30">
                  <c:v>41.225285854611791</c:v>
                </c:pt>
                <c:pt idx="31">
                  <c:v>40.713776936713202</c:v>
                </c:pt>
                <c:pt idx="32">
                  <c:v>40.191263597304768</c:v>
                </c:pt>
                <c:pt idx="33">
                  <c:v>39.658113894012601</c:v>
                </c:pt>
                <c:pt idx="34">
                  <c:v>39.114688282534487</c:v>
                </c:pt>
                <c:pt idx="35">
                  <c:v>38.561339297868315</c:v>
                </c:pt>
                <c:pt idx="36">
                  <c:v>37.998411304152661</c:v>
                </c:pt>
                <c:pt idx="37">
                  <c:v>37.426240307313002</c:v>
                </c:pt>
                <c:pt idx="38">
                  <c:v>36.845153824822546</c:v>
                </c:pt>
                <c:pt idx="39">
                  <c:v>36.255470807063197</c:v>
                </c:pt>
                <c:pt idx="40">
                  <c:v>35.657501604998821</c:v>
                </c:pt>
                <c:pt idx="41">
                  <c:v>35.051547979135727</c:v>
                </c:pt>
                <c:pt idx="42">
                  <c:v>34.43790314503287</c:v>
                </c:pt>
                <c:pt idx="43">
                  <c:v>33.816851850930227</c:v>
                </c:pt>
                <c:pt idx="44">
                  <c:v>33.188670483375894</c:v>
                </c:pt>
                <c:pt idx="45">
                  <c:v>32.553627197049394</c:v>
                </c:pt>
                <c:pt idx="46">
                  <c:v>31.911982065289664</c:v>
                </c:pt>
                <c:pt idx="47">
                  <c:v>31.263987248142172</c:v>
                </c:pt>
                <c:pt idx="48">
                  <c:v>30.609887175033165</c:v>
                </c:pt>
                <c:pt idx="49">
                  <c:v>29.949918739460188</c:v>
                </c:pt>
                <c:pt idx="50">
                  <c:v>29.284311503354871</c:v>
                </c:pt>
                <c:pt idx="51">
                  <c:v>28.613287909023093</c:v>
                </c:pt>
                <c:pt idx="52">
                  <c:v>27.937063496802381</c:v>
                </c:pt>
                <c:pt idx="53">
                  <c:v>27.255847126792254</c:v>
                </c:pt>
                <c:pt idx="54">
                  <c:v>26.569841203213969</c:v>
                </c:pt>
                <c:pt idx="55">
                  <c:v>25.879241900139206</c:v>
                </c:pt>
                <c:pt idx="56">
                  <c:v>25.184239387495126</c:v>
                </c:pt>
                <c:pt idx="57">
                  <c:v>24.485018056406304</c:v>
                </c:pt>
                <c:pt idx="58">
                  <c:v>23.781756743071426</c:v>
                </c:pt>
                <c:pt idx="59">
                  <c:v>23.074628950498337</c:v>
                </c:pt>
                <c:pt idx="60">
                  <c:v>22.363803067532643</c:v>
                </c:pt>
                <c:pt idx="61">
                  <c:v>21.649442584715388</c:v>
                </c:pt>
                <c:pt idx="62">
                  <c:v>20.931706306595743</c:v>
                </c:pt>
                <c:pt idx="63">
                  <c:v>20.210748560203385</c:v>
                </c:pt>
                <c:pt idx="64">
                  <c:v>19.486719399456817</c:v>
                </c:pt>
                <c:pt idx="65">
                  <c:v>18.759764805345668</c:v>
                </c:pt>
                <c:pt idx="66">
                  <c:v>18.030026881780515</c:v>
                </c:pt>
                <c:pt idx="67">
                  <c:v>17.297644047051435</c:v>
                </c:pt>
                <c:pt idx="68">
                  <c:v>16.562751220879164</c:v>
                </c:pt>
                <c:pt idx="69">
                  <c:v>15.825480007079065</c:v>
                </c:pt>
                <c:pt idx="70">
                  <c:v>15.085958871889858</c:v>
                </c:pt>
                <c:pt idx="71">
                  <c:v>14.344313318047384</c:v>
                </c:pt>
                <c:pt idx="72">
                  <c:v>13.600666054705769</c:v>
                </c:pt>
                <c:pt idx="73">
                  <c:v>12.855137163330497</c:v>
                </c:pt>
                <c:pt idx="74">
                  <c:v>12.107844259703342</c:v>
                </c:pt>
                <c:pt idx="75">
                  <c:v>11.358902652195297</c:v>
                </c:pt>
                <c:pt idx="76">
                  <c:v>10.608425496474894</c:v>
                </c:pt>
                <c:pt idx="77">
                  <c:v>9.8565239468300518</c:v>
                </c:pt>
                <c:pt idx="78">
                  <c:v>9.1033073042901833</c:v>
                </c:pt>
                <c:pt idx="79">
                  <c:v>8.3488831617426627</c:v>
                </c:pt>
                <c:pt idx="80">
                  <c:v>7.5933575462427569</c:v>
                </c:pt>
                <c:pt idx="81">
                  <c:v>6.8368350587218742</c:v>
                </c:pt>
                <c:pt idx="82">
                  <c:v>6.0794190113021926</c:v>
                </c:pt>
                <c:pt idx="83">
                  <c:v>5.3212115624287577</c:v>
                </c:pt>
                <c:pt idx="84">
                  <c:v>4.5623138500328793</c:v>
                </c:pt>
                <c:pt idx="85">
                  <c:v>3.8028261229421929</c:v>
                </c:pt>
                <c:pt idx="86">
                  <c:v>3.0428478707544002</c:v>
                </c:pt>
                <c:pt idx="87">
                  <c:v>2.2824779523925116</c:v>
                </c:pt>
                <c:pt idx="88">
                  <c:v>1.5218147235605954</c:v>
                </c:pt>
                <c:pt idx="89">
                  <c:v>0.76095616331915039</c:v>
                </c:pt>
                <c:pt idx="90">
                  <c:v>0</c:v>
                </c:pt>
                <c:pt idx="91">
                  <c:v>-0.76095616331913618</c:v>
                </c:pt>
                <c:pt idx="92">
                  <c:v>-1.5218147235605954</c:v>
                </c:pt>
                <c:pt idx="93">
                  <c:v>-2.2824779523925116</c:v>
                </c:pt>
                <c:pt idx="94">
                  <c:v>-3.0428478707544002</c:v>
                </c:pt>
                <c:pt idx="95">
                  <c:v>-3.8028261229422071</c:v>
                </c:pt>
                <c:pt idx="96">
                  <c:v>-4.5623138500328935</c:v>
                </c:pt>
                <c:pt idx="97">
                  <c:v>-5.3212115624287577</c:v>
                </c:pt>
                <c:pt idx="98">
                  <c:v>-6.0794190113021926</c:v>
                </c:pt>
                <c:pt idx="99">
                  <c:v>-6.83683505872186</c:v>
                </c:pt>
                <c:pt idx="100">
                  <c:v>-7.5933575462427427</c:v>
                </c:pt>
                <c:pt idx="101">
                  <c:v>-8.3488831617426484</c:v>
                </c:pt>
                <c:pt idx="102">
                  <c:v>-9.1033073042901833</c:v>
                </c:pt>
                <c:pt idx="103">
                  <c:v>-9.8565239468300518</c:v>
                </c:pt>
                <c:pt idx="104">
                  <c:v>-10.608425496474908</c:v>
                </c:pt>
                <c:pt idx="105">
                  <c:v>-11.358902652195312</c:v>
                </c:pt>
                <c:pt idx="106">
                  <c:v>-12.107844259703327</c:v>
                </c:pt>
                <c:pt idx="107">
                  <c:v>-12.855137163330497</c:v>
                </c:pt>
                <c:pt idx="108">
                  <c:v>-13.600666054705769</c:v>
                </c:pt>
                <c:pt idx="109">
                  <c:v>-14.344313318047384</c:v>
                </c:pt>
                <c:pt idx="110">
                  <c:v>-15.085958871889858</c:v>
                </c:pt>
                <c:pt idx="111">
                  <c:v>-15.825480007079051</c:v>
                </c:pt>
                <c:pt idx="112">
                  <c:v>-16.562751220879179</c:v>
                </c:pt>
                <c:pt idx="113">
                  <c:v>-17.297644047051435</c:v>
                </c:pt>
                <c:pt idx="114">
                  <c:v>-18.030026881780515</c:v>
                </c:pt>
                <c:pt idx="115">
                  <c:v>-18.759764805345668</c:v>
                </c:pt>
                <c:pt idx="116">
                  <c:v>-19.486719399456817</c:v>
                </c:pt>
                <c:pt idx="117">
                  <c:v>-20.210748560203385</c:v>
                </c:pt>
                <c:pt idx="118">
                  <c:v>-20.931706306595743</c:v>
                </c:pt>
                <c:pt idx="119">
                  <c:v>-21.649442584715388</c:v>
                </c:pt>
                <c:pt idx="120">
                  <c:v>-22.363803067532629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58E-4EEB-B687-E1A9CCB68CAD}"/>
            </c:ext>
          </c:extLst>
        </c:ser>
        <c:ser>
          <c:idx val="56"/>
          <c:order val="47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TraySol!$Q$191:$Q$311</c:f>
              <c:numCache>
                <c:formatCode>0.00</c:formatCode>
                <c:ptCount val="121"/>
                <c:pt idx="0">
                  <c:v>1.0215814641510717E-3</c:v>
                </c:pt>
                <c:pt idx="1">
                  <c:v>1.0215237798052461</c:v>
                </c:pt>
                <c:pt idx="2">
                  <c:v>2.0427058229372999</c:v>
                </c:pt>
                <c:pt idx="3">
                  <c:v>3.063205314733775</c:v>
                </c:pt>
                <c:pt idx="4">
                  <c:v>4.0826832787299825</c:v>
                </c:pt>
                <c:pt idx="5">
                  <c:v>5.1008034812478664</c:v>
                </c:pt>
                <c:pt idx="6">
                  <c:v>6.1172333187750887</c:v>
                </c:pt>
                <c:pt idx="7">
                  <c:v>7.1316446827073863</c:v>
                </c:pt>
                <c:pt idx="8">
                  <c:v>8.1437147963056979</c:v>
                </c:pt>
                <c:pt idx="9">
                  <c:v>9.153127019028803</c:v>
                </c:pt>
                <c:pt idx="10">
                  <c:v>10.159571613785886</c:v>
                </c:pt>
                <c:pt idx="11">
                  <c:v>11.162746473064507</c:v>
                </c:pt>
                <c:pt idx="12">
                  <c:v>12.162357800344591</c:v>
                </c:pt>
                <c:pt idx="13">
                  <c:v>13.158120743689055</c:v>
                </c:pt>
                <c:pt idx="14">
                  <c:v>14.149759978911742</c:v>
                </c:pt>
                <c:pt idx="15">
                  <c:v>15.137010240230827</c:v>
                </c:pt>
                <c:pt idx="16">
                  <c:v>16.119616796843101</c:v>
                </c:pt>
                <c:pt idx="17">
                  <c:v>17.097335874369328</c:v>
                </c:pt>
                <c:pt idx="18">
                  <c:v>18.069935020626488</c:v>
                </c:pt>
                <c:pt idx="19">
                  <c:v>19.037193415676953</c:v>
                </c:pt>
                <c:pt idx="20">
                  <c:v>19.998902126566726</c:v>
                </c:pt>
                <c:pt idx="21">
                  <c:v>20.954864307605071</c:v>
                </c:pt>
                <c:pt idx="22">
                  <c:v>21.904895347443631</c:v>
                </c:pt>
                <c:pt idx="23">
                  <c:v>22.848822964579785</c:v>
                </c:pt>
                <c:pt idx="24">
                  <c:v>23.786487253242122</c:v>
                </c:pt>
                <c:pt idx="25">
                  <c:v>24.717740681899052</c:v>
                </c:pt>
                <c:pt idx="26">
                  <c:v>25.642448046884358</c:v>
                </c:pt>
                <c:pt idx="27">
                  <c:v>26.560486383833311</c:v>
                </c:pt>
                <c:pt idx="28">
                  <c:v>27.471744839787981</c:v>
                </c:pt>
                <c:pt idx="29">
                  <c:v>28.37612450895233</c:v>
                </c:pt>
                <c:pt idx="30">
                  <c:v>29.273538235161276</c:v>
                </c:pt>
                <c:pt idx="31">
                  <c:v>30.163910384174883</c:v>
                </c:pt>
                <c:pt idx="32">
                  <c:v>31.047176588920873</c:v>
                </c:pt>
                <c:pt idx="33">
                  <c:v>31.923283470792565</c:v>
                </c:pt>
                <c:pt idx="34">
                  <c:v>32.792188340060179</c:v>
                </c:pt>
                <c:pt idx="35">
                  <c:v>33.653858878383978</c:v>
                </c:pt>
                <c:pt idx="36">
                  <c:v>34.50827280632393</c:v>
                </c:pt>
                <c:pt idx="37">
                  <c:v>35.355417538628167</c:v>
                </c:pt>
                <c:pt idx="38">
                  <c:v>36.195289829956778</c:v>
                </c:pt>
                <c:pt idx="39">
                  <c:v>37.027895413556443</c:v>
                </c:pt>
                <c:pt idx="40">
                  <c:v>37.853248635254126</c:v>
                </c:pt>
                <c:pt idx="41">
                  <c:v>38.671372084980504</c:v>
                </c:pt>
                <c:pt idx="42">
                  <c:v>39.482296227875871</c:v>
                </c:pt>
                <c:pt idx="43">
                  <c:v>40.286059036866874</c:v>
                </c:pt>
                <c:pt idx="44">
                  <c:v>41.08270562844271</c:v>
                </c:pt>
                <c:pt idx="45">
                  <c:v>41.872287903197325</c:v>
                </c:pt>
                <c:pt idx="46">
                  <c:v>42.654864192548267</c:v>
                </c:pt>
                <c:pt idx="47">
                  <c:v>43.430498912889846</c:v>
                </c:pt>
                <c:pt idx="48">
                  <c:v>44.199262228292064</c:v>
                </c:pt>
                <c:pt idx="49">
                  <c:v>44.961229722717434</c:v>
                </c:pt>
                <c:pt idx="50">
                  <c:v>45.716482082593124</c:v>
                </c:pt>
                <c:pt idx="51">
                  <c:v>46.465104790454376</c:v>
                </c:pt>
                <c:pt idx="52">
                  <c:v>47.207187830255577</c:v>
                </c:pt>
                <c:pt idx="53">
                  <c:v>47.942825404839517</c:v>
                </c:pt>
                <c:pt idx="54">
                  <c:v>48.672115665955133</c:v>
                </c:pt>
                <c:pt idx="55">
                  <c:v>49.395160457122799</c:v>
                </c:pt>
                <c:pt idx="56">
                  <c:v>50.112065069565197</c:v>
                </c:pt>
                <c:pt idx="57">
                  <c:v>50.822938011345904</c:v>
                </c:pt>
                <c:pt idx="58">
                  <c:v>51.527890789793538</c:v>
                </c:pt>
                <c:pt idx="59">
                  <c:v>52.227037707229478</c:v>
                </c:pt>
                <c:pt idx="60">
                  <c:v>52.92049566996748</c:v>
                </c:pt>
                <c:pt idx="61">
                  <c:v>53.608384010508821</c:v>
                </c:pt>
                <c:pt idx="62">
                  <c:v>54.290824322819688</c:v>
                </c:pt>
                <c:pt idx="63">
                  <c:v>54.967940310547071</c:v>
                </c:pt>
                <c:pt idx="64">
                  <c:v>55.639857648003279</c:v>
                </c:pt>
                <c:pt idx="65">
                  <c:v>56.306703853730937</c:v>
                </c:pt>
                <c:pt idx="66">
                  <c:v>56.968608176445123</c:v>
                </c:pt>
                <c:pt idx="67">
                  <c:v>57.625701493139601</c:v>
                </c:pt>
                <c:pt idx="68">
                  <c:v>58.278116219139051</c:v>
                </c:pt>
                <c:pt idx="69">
                  <c:v>58.925986229878234</c:v>
                </c:pt>
                <c:pt idx="70">
                  <c:v>59.569446794190583</c:v>
                </c:pt>
                <c:pt idx="71">
                  <c:v>60.208634518895373</c:v>
                </c:pt>
                <c:pt idx="72">
                  <c:v>60.843687304481833</c:v>
                </c:pt>
                <c:pt idx="73">
                  <c:v>61.474744311699702</c:v>
                </c:pt>
                <c:pt idx="74">
                  <c:v>62.101945938881371</c:v>
                </c:pt>
                <c:pt idx="75">
                  <c:v>62.725433809837817</c:v>
                </c:pt>
                <c:pt idx="76">
                  <c:v>63.345350772189569</c:v>
                </c:pt>
                <c:pt idx="77">
                  <c:v>63.961840906016711</c:v>
                </c:pt>
                <c:pt idx="78">
                  <c:v>64.575049542735314</c:v>
                </c:pt>
                <c:pt idx="79">
                  <c:v>65.185123294133774</c:v>
                </c:pt>
                <c:pt idx="80">
                  <c:v>65.792210091530677</c:v>
                </c:pt>
                <c:pt idx="81">
                  <c:v>66.396459235045896</c:v>
                </c:pt>
                <c:pt idx="82">
                  <c:v>66.998021453007624</c:v>
                </c:pt>
                <c:pt idx="83">
                  <c:v>67.597048971553235</c:v>
                </c:pt>
                <c:pt idx="84">
                  <c:v>68.193695594516214</c:v>
                </c:pt>
                <c:pt idx="85">
                  <c:v>68.788116793730438</c:v>
                </c:pt>
                <c:pt idx="86">
                  <c:v>69.38046980992209</c:v>
                </c:pt>
                <c:pt idx="87">
                  <c:v>69.970913764402567</c:v>
                </c:pt>
                <c:pt idx="88">
                  <c:v>70.559609781819873</c:v>
                </c:pt>
                <c:pt idx="89">
                  <c:v>71.146721124273284</c:v>
                </c:pt>
                <c:pt idx="90">
                  <c:v>71.732413337146653</c:v>
                </c:pt>
                <c:pt idx="91">
                  <c:v>72.316854407067865</c:v>
                </c:pt>
                <c:pt idx="92">
                  <c:v>72.900214932459207</c:v>
                </c:pt>
                <c:pt idx="93">
                  <c:v>73.482668307202459</c:v>
                </c:pt>
                <c:pt idx="94">
                  <c:v>74.064390918007234</c:v>
                </c:pt>
                <c:pt idx="95">
                  <c:v>74.645562356138072</c:v>
                </c:pt>
                <c:pt idx="96">
                  <c:v>75.226365644229773</c:v>
                </c:pt>
                <c:pt idx="97">
                  <c:v>75.806987478996916</c:v>
                </c:pt>
                <c:pt idx="98">
                  <c:v>76.387618490728045</c:v>
                </c:pt>
                <c:pt idx="99">
                  <c:v>76.968453520544116</c:v>
                </c:pt>
                <c:pt idx="100">
                  <c:v>77.549691916496897</c:v>
                </c:pt>
                <c:pt idx="101">
                  <c:v>78.131537849686993</c:v>
                </c:pt>
                <c:pt idx="102">
                  <c:v>78.714200651692693</c:v>
                </c:pt>
                <c:pt idx="103">
                  <c:v>79.297895174721162</c:v>
                </c:pt>
                <c:pt idx="104">
                  <c:v>79.882842176024226</c:v>
                </c:pt>
                <c:pt idx="105">
                  <c:v>80.469268728260758</c:v>
                </c:pt>
                <c:pt idx="106">
                  <c:v>81.057408657640792</c:v>
                </c:pt>
                <c:pt idx="107">
                  <c:v>81.647503011850915</c:v>
                </c:pt>
                <c:pt idx="108">
                  <c:v>82.239800559938104</c:v>
                </c:pt>
                <c:pt idx="109">
                  <c:v>82.834558326524387</c:v>
                </c:pt>
                <c:pt idx="110">
                  <c:v>83.432042162932007</c:v>
                </c:pt>
                <c:pt idx="111">
                  <c:v>84.032527358027437</c:v>
                </c:pt>
                <c:pt idx="112">
                  <c:v>84.636299291838085</c:v>
                </c:pt>
                <c:pt idx="113">
                  <c:v>85.243654135261863</c:v>
                </c:pt>
                <c:pt idx="114">
                  <c:v>85.854899599479353</c:v>
                </c:pt>
                <c:pt idx="115">
                  <c:v>86.470355738989568</c:v>
                </c:pt>
                <c:pt idx="116">
                  <c:v>87.090355812529666</c:v>
                </c:pt>
                <c:pt idx="117">
                  <c:v>87.715247206502724</c:v>
                </c:pt>
                <c:pt idx="118">
                  <c:v>88.345392425931863</c:v>
                </c:pt>
                <c:pt idx="119">
                  <c:v>88.981170158382341</c:v>
                </c:pt>
                <c:pt idx="120">
                  <c:v>89.622976416748969</c:v>
                </c:pt>
              </c:numCache>
            </c:numRef>
          </c:xVal>
          <c:yVal>
            <c:numRef>
              <c:f>TraySol!$P$191:$P$311</c:f>
              <c:numCache>
                <c:formatCode>0.00</c:formatCode>
                <c:ptCount val="121"/>
                <c:pt idx="0">
                  <c:v>26.099999993215945</c:v>
                </c:pt>
                <c:pt idx="1">
                  <c:v>26.093216319550955</c:v>
                </c:pt>
                <c:pt idx="2">
                  <c:v>26.07286970347846</c:v>
                </c:pt>
                <c:pt idx="3">
                  <c:v>26.038973413591947</c:v>
                </c:pt>
                <c:pt idx="4">
                  <c:v>25.991549506296309</c:v>
                </c:pt>
                <c:pt idx="5">
                  <c:v>25.930628763040346</c:v>
                </c:pt>
                <c:pt idx="6">
                  <c:v>25.856250593668761</c:v>
                </c:pt>
                <c:pt idx="7">
                  <c:v>25.768462913390351</c:v>
                </c:pt>
                <c:pt idx="8">
                  <c:v>25.667321994262224</c:v>
                </c:pt>
                <c:pt idx="9">
                  <c:v>25.552892292265781</c:v>
                </c:pt>
                <c:pt idx="10">
                  <c:v>25.425246251211618</c:v>
                </c:pt>
                <c:pt idx="11">
                  <c:v>25.284464084856637</c:v>
                </c:pt>
                <c:pt idx="12">
                  <c:v>25.130633538745585</c:v>
                </c:pt>
                <c:pt idx="13">
                  <c:v>24.963849633399988</c:v>
                </c:pt>
                <c:pt idx="14">
                  <c:v>24.784214390567854</c:v>
                </c:pt>
                <c:pt idx="15">
                  <c:v>24.591836544320088</c:v>
                </c:pt>
                <c:pt idx="16">
                  <c:v>24.386831238830112</c:v>
                </c:pt>
                <c:pt idx="17">
                  <c:v>24.169319714705679</c:v>
                </c:pt>
                <c:pt idx="18">
                  <c:v>23.939428985754262</c:v>
                </c:pt>
                <c:pt idx="19">
                  <c:v>23.697291508057063</c:v>
                </c:pt>
                <c:pt idx="20">
                  <c:v>23.44304484320368</c:v>
                </c:pt>
                <c:pt idx="21">
                  <c:v>23.176831317499548</c:v>
                </c:pt>
                <c:pt idx="22">
                  <c:v>22.898797678903492</c:v>
                </c:pt>
                <c:pt idx="23">
                  <c:v>22.609094753385008</c:v>
                </c:pt>
                <c:pt idx="24">
                  <c:v>22.307877102310755</c:v>
                </c:pt>
                <c:pt idx="25">
                  <c:v>21.995302682381151</c:v>
                </c:pt>
                <c:pt idx="26">
                  <c:v>21.671532509538594</c:v>
                </c:pt>
                <c:pt idx="27">
                  <c:v>21.3367303281658</c:v>
                </c:pt>
                <c:pt idx="28">
                  <c:v>20.991062286782707</c:v>
                </c:pt>
                <c:pt idx="29">
                  <c:v>20.634696621338165</c:v>
                </c:pt>
                <c:pt idx="30">
                  <c:v>20.267803347078484</c:v>
                </c:pt>
                <c:pt idx="31">
                  <c:v>19.890553959860227</c:v>
                </c:pt>
                <c:pt idx="32">
                  <c:v>19.503121147661915</c:v>
                </c:pt>
                <c:pt idx="33">
                  <c:v>19.105678512936919</c:v>
                </c:pt>
                <c:pt idx="34">
                  <c:v>18.69840030634299</c:v>
                </c:pt>
                <c:pt idx="35">
                  <c:v>18.281461172279094</c:v>
                </c:pt>
                <c:pt idx="36">
                  <c:v>17.855035906561582</c:v>
                </c:pt>
                <c:pt idx="37">
                  <c:v>17.419299226477975</c:v>
                </c:pt>
                <c:pt idx="38">
                  <c:v>16.974425553368818</c:v>
                </c:pt>
                <c:pt idx="39">
                  <c:v>16.520588807806803</c:v>
                </c:pt>
                <c:pt idx="40">
                  <c:v>16.057962217367219</c:v>
                </c:pt>
                <c:pt idx="41">
                  <c:v>15.586718136915522</c:v>
                </c:pt>
                <c:pt idx="42">
                  <c:v>15.107027881276025</c:v>
                </c:pt>
                <c:pt idx="43">
                  <c:v>14.619061570090977</c:v>
                </c:pt>
                <c:pt idx="44">
                  <c:v>14.122987984629759</c:v>
                </c:pt>
                <c:pt idx="45">
                  <c:v>13.618974436266711</c:v>
                </c:pt>
                <c:pt idx="46">
                  <c:v>13.107186646308477</c:v>
                </c:pt>
                <c:pt idx="47">
                  <c:v>12.587788636822182</c:v>
                </c:pt>
                <c:pt idx="48">
                  <c:v>12.060942632089777</c:v>
                </c:pt>
                <c:pt idx="49">
                  <c:v>11.526808970293615</c:v>
                </c:pt>
                <c:pt idx="50">
                  <c:v>10.985546025023979</c:v>
                </c:pt>
                <c:pt idx="51">
                  <c:v>10.437310136186113</c:v>
                </c:pt>
                <c:pt idx="52">
                  <c:v>9.8822555498793463</c:v>
                </c:pt>
                <c:pt idx="53">
                  <c:v>9.3205343668156218</c:v>
                </c:pt>
                <c:pt idx="54">
                  <c:v>8.7522964988450838</c:v>
                </c:pt>
                <c:pt idx="55">
                  <c:v>8.1776896331593036</c:v>
                </c:pt>
                <c:pt idx="56">
                  <c:v>7.5968592037467317</c:v>
                </c:pt>
                <c:pt idx="57">
                  <c:v>7.0099483696835563</c:v>
                </c:pt>
                <c:pt idx="58">
                  <c:v>6.4170979998515492</c:v>
                </c:pt>
                <c:pt idx="59">
                  <c:v>5.8184466636858474</c:v>
                </c:pt>
                <c:pt idx="60">
                  <c:v>5.2141306275678545</c:v>
                </c:pt>
                <c:pt idx="61">
                  <c:v>4.6042838564919464</c:v>
                </c:pt>
                <c:pt idx="62">
                  <c:v>3.989038020649275</c:v>
                </c:pt>
                <c:pt idx="63">
                  <c:v>3.3685225065867854</c:v>
                </c:pt>
                <c:pt idx="64">
                  <c:v>2.7428644326159599</c:v>
                </c:pt>
                <c:pt idx="65">
                  <c:v>2.1121886681613375</c:v>
                </c:pt>
                <c:pt idx="66">
                  <c:v>1.4766178567556807</c:v>
                </c:pt>
                <c:pt idx="67">
                  <c:v>0.83627244240523169</c:v>
                </c:pt>
                <c:pt idx="68">
                  <c:v>0.19127069906508609</c:v>
                </c:pt>
                <c:pt idx="69">
                  <c:v>-0.45827123701879202</c:v>
                </c:pt>
                <c:pt idx="70">
                  <c:v>-1.1122393323278743</c:v>
                </c:pt>
                <c:pt idx="71">
                  <c:v>-1.7705216186599841</c:v>
                </c:pt>
                <c:pt idx="72">
                  <c:v>-2.4330081534839962</c:v>
                </c:pt>
                <c:pt idx="73">
                  <c:v>-3.0995909782386946</c:v>
                </c:pt>
                <c:pt idx="74">
                  <c:v>-3.7701640747393554</c:v>
                </c:pt>
                <c:pt idx="75">
                  <c:v>-4.444623319840403</c:v>
                </c:pt>
                <c:pt idx="76">
                  <c:v>-5.1228664384874918</c:v>
                </c:pt>
                <c:pt idx="77">
                  <c:v>-5.8047929552779323</c:v>
                </c:pt>
                <c:pt idx="78">
                  <c:v>-6.4903041446345497</c:v>
                </c:pt>
                <c:pt idx="79">
                  <c:v>-7.179302979683797</c:v>
                </c:pt>
                <c:pt idx="80">
                  <c:v>-7.8716940799156276</c:v>
                </c:pt>
                <c:pt idx="81">
                  <c:v>-8.5673836576896036</c:v>
                </c:pt>
                <c:pt idx="82">
                  <c:v>-9.2662794636380852</c:v>
                </c:pt>
                <c:pt idx="83">
                  <c:v>-9.9682907310052542</c:v>
                </c:pt>
                <c:pt idx="84">
                  <c:v>-10.673328118947495</c:v>
                </c:pt>
                <c:pt idx="85">
                  <c:v>-11.381303654808576</c:v>
                </c:pt>
                <c:pt idx="86">
                  <c:v>-12.092130675370186</c:v>
                </c:pt>
                <c:pt idx="87">
                  <c:v>-12.805723767066226</c:v>
                </c:pt>
                <c:pt idx="88">
                  <c:v>-13.521998705136923</c:v>
                </c:pt>
                <c:pt idx="89">
                  <c:v>-14.240872391685485</c:v>
                </c:pt>
                <c:pt idx="90">
                  <c:v>-14.962262792588504</c:v>
                </c:pt>
                <c:pt idx="91">
                  <c:v>-15.686088873196809</c:v>
                </c:pt>
                <c:pt idx="92">
                  <c:v>-16.412270532751563</c:v>
                </c:pt>
                <c:pt idx="93">
                  <c:v>-17.140728537425289</c:v>
                </c:pt>
                <c:pt idx="94">
                  <c:v>-17.871384451884524</c:v>
                </c:pt>
                <c:pt idx="95">
                  <c:v>-18.604160569254645</c:v>
                </c:pt>
                <c:pt idx="96">
                  <c:v>-19.338979839352987</c:v>
                </c:pt>
                <c:pt idx="97">
                  <c:v>-20.075765795038791</c:v>
                </c:pt>
                <c:pt idx="98">
                  <c:v>-20.814442476512085</c:v>
                </c:pt>
                <c:pt idx="99">
                  <c:v>-21.554934353374108</c:v>
                </c:pt>
                <c:pt idx="100">
                  <c:v>-22.297166244243058</c:v>
                </c:pt>
                <c:pt idx="101">
                  <c:v>-23.041063233696775</c:v>
                </c:pt>
                <c:pt idx="102">
                  <c:v>-23.786550586291412</c:v>
                </c:pt>
                <c:pt idx="103">
                  <c:v>-24.533553657380722</c:v>
                </c:pt>
                <c:pt idx="104">
                  <c:v>-25.281997800433345</c:v>
                </c:pt>
                <c:pt idx="105">
                  <c:v>-26.031808270516393</c:v>
                </c:pt>
                <c:pt idx="106">
                  <c:v>-26.78291012358217</c:v>
                </c:pt>
                <c:pt idx="107">
                  <c:v>-27.535228111160293</c:v>
                </c:pt>
                <c:pt idx="108">
                  <c:v>-28.288686570018896</c:v>
                </c:pt>
                <c:pt idx="109">
                  <c:v>-29.043209306318403</c:v>
                </c:pt>
                <c:pt idx="110">
                  <c:v>-29.798719473734465</c:v>
                </c:pt>
                <c:pt idx="111">
                  <c:v>-30.555139444977669</c:v>
                </c:pt>
                <c:pt idx="112">
                  <c:v>-31.312390676082131</c:v>
                </c:pt>
                <c:pt idx="113">
                  <c:v>-32.070393562774328</c:v>
                </c:pt>
                <c:pt idx="114">
                  <c:v>-32.829067288167096</c:v>
                </c:pt>
                <c:pt idx="115">
                  <c:v>-33.58832966094927</c:v>
                </c:pt>
                <c:pt idx="116">
                  <c:v>-34.348096943160314</c:v>
                </c:pt>
                <c:pt idx="117">
                  <c:v>-35.108283666549085</c:v>
                </c:pt>
                <c:pt idx="118">
                  <c:v>-35.868802436415365</c:v>
                </c:pt>
                <c:pt idx="119">
                  <c:v>-36.629563721722931</c:v>
                </c:pt>
                <c:pt idx="120">
                  <c:v>-37.390475630150405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58E-4EEB-B687-E1A9CCB68CAD}"/>
            </c:ext>
          </c:extLst>
        </c:ser>
        <c:ser>
          <c:idx val="57"/>
          <c:order val="48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TraySol!$T$40:$T$190</c:f>
              <c:numCache>
                <c:formatCode>0.00</c:formatCode>
                <c:ptCount val="151"/>
                <c:pt idx="0">
                  <c:v>-124.37652773282451</c:v>
                </c:pt>
                <c:pt idx="1">
                  <c:v>-123.14371787983315</c:v>
                </c:pt>
                <c:pt idx="2">
                  <c:v>-121.94262901143678</c:v>
                </c:pt>
                <c:pt idx="3">
                  <c:v>-120.77196807926961</c:v>
                </c:pt>
                <c:pt idx="4">
                  <c:v>-119.630469369127</c:v>
                </c:pt>
                <c:pt idx="5">
                  <c:v>-118.51689831323721</c:v>
                </c:pt>
                <c:pt idx="6">
                  <c:v>-117.43005437496758</c:v>
                </c:pt>
                <c:pt idx="7">
                  <c:v>-116.3687731410637</c:v>
                </c:pt>
                <c:pt idx="8">
                  <c:v>-115.33192774234395</c:v>
                </c:pt>
                <c:pt idx="9">
                  <c:v>-114.31842971006607</c:v>
                </c:pt>
                <c:pt idx="10">
                  <c:v>-113.32722936222687</c:v>
                </c:pt>
                <c:pt idx="11">
                  <c:v>-112.35731580205416</c:v>
                </c:pt>
                <c:pt idx="12">
                  <c:v>-111.407716599973</c:v>
                </c:pt>
                <c:pt idx="13">
                  <c:v>-110.47749722042801</c:v>
                </c:pt>
                <c:pt idx="14">
                  <c:v>-109.56576024609332</c:v>
                </c:pt>
                <c:pt idx="15">
                  <c:v>-108.67164444416248</c:v>
                </c:pt>
                <c:pt idx="16">
                  <c:v>-107.79432371251858</c:v>
                </c:pt>
                <c:pt idx="17">
                  <c:v>-106.93300593756668</c:v>
                </c:pt>
                <c:pt idx="18">
                  <c:v>-106.08693179028124</c:v>
                </c:pt>
                <c:pt idx="19">
                  <c:v>-105.25537348250961</c:v>
                </c:pt>
                <c:pt idx="20">
                  <c:v>-104.43763350169222</c:v>
                </c:pt>
                <c:pt idx="21">
                  <c:v>-103.63304333884057</c:v>
                </c:pt>
                <c:pt idx="22">
                  <c:v>-102.84096222178997</c:v>
                </c:pt>
                <c:pt idx="23">
                  <c:v>-102.0607758633452</c:v>
                </c:pt>
                <c:pt idx="24">
                  <c:v>-101.29189523191565</c:v>
                </c:pt>
                <c:pt idx="25">
                  <c:v>-100.53375535053364</c:v>
                </c:pt>
                <c:pt idx="26">
                  <c:v>-99.785814128727395</c:v>
                </c:pt>
                <c:pt idx="27">
                  <c:v>-99.047551230534779</c:v>
                </c:pt>
                <c:pt idx="28">
                  <c:v>-98.318466980960125</c:v>
                </c:pt>
                <c:pt idx="29">
                  <c:v>-97.598081312370482</c:v>
                </c:pt>
                <c:pt idx="30">
                  <c:v>-96.885932751662921</c:v>
                </c:pt>
                <c:pt idx="31">
                  <c:v>-96.181577448499695</c:v>
                </c:pt>
                <c:pt idx="32">
                  <c:v>-95.484588244474594</c:v>
                </c:pt>
                <c:pt idx="33">
                  <c:v>-94.79455378273029</c:v>
                </c:pt>
                <c:pt idx="34">
                  <c:v>-94.111077657276752</c:v>
                </c:pt>
                <c:pt idx="35">
                  <c:v>-93.433777601052711</c:v>
                </c:pt>
                <c:pt idx="36">
                  <c:v>-92.762284711616374</c:v>
                </c:pt>
                <c:pt idx="37">
                  <c:v>-92.096242713236393</c:v>
                </c:pt>
                <c:pt idx="38">
                  <c:v>-91.435307254077415</c:v>
                </c:pt>
                <c:pt idx="39">
                  <c:v>-90.779145237123714</c:v>
                </c:pt>
                <c:pt idx="40">
                  <c:v>-90.127434183458419</c:v>
                </c:pt>
                <c:pt idx="41">
                  <c:v>-89.479861626510299</c:v>
                </c:pt>
                <c:pt idx="42">
                  <c:v>-88.836124535886881</c:v>
                </c:pt>
                <c:pt idx="43">
                  <c:v>-88.195928769435255</c:v>
                </c:pt>
                <c:pt idx="44">
                  <c:v>-87.558988552201541</c:v>
                </c:pt>
                <c:pt idx="45">
                  <c:v>-86.925025980998385</c:v>
                </c:pt>
                <c:pt idx="46">
                  <c:v>-86.293770553333957</c:v>
                </c:pt>
                <c:pt idx="47">
                  <c:v>-85.664958719504114</c:v>
                </c:pt>
                <c:pt idx="48">
                  <c:v>-85.038333456700244</c:v>
                </c:pt>
                <c:pt idx="49">
                  <c:v>-84.413643864039003</c:v>
                </c:pt>
                <c:pt idx="50">
                  <c:v>-83.790644777475109</c:v>
                </c:pt>
                <c:pt idx="51">
                  <c:v>-83.169096403613295</c:v>
                </c:pt>
                <c:pt idx="52">
                  <c:v>-82.548763971491127</c:v>
                </c:pt>
                <c:pt idx="53">
                  <c:v>-81.929417401460384</c:v>
                </c:pt>
                <c:pt idx="54">
                  <c:v>-81.31083099034889</c:v>
                </c:pt>
                <c:pt idx="55">
                  <c:v>-80.692783112139281</c:v>
                </c:pt>
                <c:pt idx="56">
                  <c:v>-80.075055933455033</c:v>
                </c:pt>
                <c:pt idx="57">
                  <c:v>-79.457435143195553</c:v>
                </c:pt>
                <c:pt idx="58">
                  <c:v>-78.839709695714717</c:v>
                </c:pt>
                <c:pt idx="59">
                  <c:v>-78.221671566986927</c:v>
                </c:pt>
                <c:pt idx="60">
                  <c:v>-77.603115523254857</c:v>
                </c:pt>
                <c:pt idx="61">
                  <c:v>-76.983838901701134</c:v>
                </c:pt>
                <c:pt idx="62">
                  <c:v>-76.363641402734217</c:v>
                </c:pt>
                <c:pt idx="63">
                  <c:v>-75.742324893524994</c:v>
                </c:pt>
                <c:pt idx="64">
                  <c:v>-75.119693222477508</c:v>
                </c:pt>
                <c:pt idx="65">
                  <c:v>-74.495552044361432</c:v>
                </c:pt>
                <c:pt idx="66">
                  <c:v>-73.869708655879521</c:v>
                </c:pt>
                <c:pt idx="67">
                  <c:v>-73.241971841486844</c:v>
                </c:pt>
                <c:pt idx="68">
                  <c:v>-72.612151729322449</c:v>
                </c:pt>
                <c:pt idx="69">
                  <c:v>-71.980059657157966</c:v>
                </c:pt>
                <c:pt idx="70">
                  <c:v>-71.345508048309384</c:v>
                </c:pt>
                <c:pt idx="71">
                  <c:v>-70.708310297502749</c:v>
                </c:pt>
                <c:pt idx="72">
                  <c:v>-70.068280666725713</c:v>
                </c:pt>
                <c:pt idx="73">
                  <c:v>-69.425234191140163</c:v>
                </c:pt>
                <c:pt idx="74">
                  <c:v>-68.778986595173208</c:v>
                </c:pt>
                <c:pt idx="75">
                  <c:v>-68.129354218946531</c:v>
                </c:pt>
                <c:pt idx="76">
                  <c:v>-67.47615395524565</c:v>
                </c:pt>
                <c:pt idx="77">
                  <c:v>-66.819203197273552</c:v>
                </c:pt>
                <c:pt idx="78">
                  <c:v>-66.158319797474618</c:v>
                </c:pt>
                <c:pt idx="79">
                  <c:v>-65.493322037756769</c:v>
                </c:pt>
                <c:pt idx="80">
                  <c:v>-64.824028611481083</c:v>
                </c:pt>
                <c:pt idx="81">
                  <c:v>-64.150258617629049</c:v>
                </c:pt>
                <c:pt idx="82">
                  <c:v>-63.471831567598322</c:v>
                </c:pt>
                <c:pt idx="83">
                  <c:v>-62.788567405116886</c:v>
                </c:pt>
                <c:pt idx="84">
                  <c:v>-62.100286539804102</c:v>
                </c:pt>
                <c:pt idx="85">
                  <c:v>-61.406809894944224</c:v>
                </c:pt>
                <c:pt idx="86">
                  <c:v>-60.707958970073228</c:v>
                </c:pt>
                <c:pt idx="87">
                  <c:v>-60.003555919012399</c:v>
                </c:pt>
                <c:pt idx="88">
                  <c:v>-59.293423644013316</c:v>
                </c:pt>
                <c:pt idx="89">
                  <c:v>-58.577385906705132</c:v>
                </c:pt>
                <c:pt idx="90">
                  <c:v>-57.855267456559552</c:v>
                </c:pt>
                <c:pt idx="91">
                  <c:v>-57.126894177606651</c:v>
                </c:pt>
                <c:pt idx="92">
                  <c:v>-56.392093254149501</c:v>
                </c:pt>
                <c:pt idx="93">
                  <c:v>-55.650693356232225</c:v>
                </c:pt>
                <c:pt idx="94">
                  <c:v>-54.902524845617521</c:v>
                </c:pt>
                <c:pt idx="95">
                  <c:v>-54.147420003021487</c:v>
                </c:pt>
                <c:pt idx="96">
                  <c:v>-53.385213277337876</c:v>
                </c:pt>
                <c:pt idx="97">
                  <c:v>-52.615741557556646</c:v>
                </c:pt>
                <c:pt idx="98">
                  <c:v>-51.838844468043952</c:v>
                </c:pt>
                <c:pt idx="99">
                  <c:v>-51.054364687799179</c:v>
                </c:pt>
                <c:pt idx="100">
                  <c:v>-50.26214829424076</c:v>
                </c:pt>
                <c:pt idx="101">
                  <c:v>-49.462045131990706</c:v>
                </c:pt>
                <c:pt idx="102">
                  <c:v>-48.653909207031631</c:v>
                </c:pt>
                <c:pt idx="103">
                  <c:v>-47.83759910649367</c:v>
                </c:pt>
                <c:pt idx="104">
                  <c:v>-47.012978444194211</c:v>
                </c:pt>
                <c:pt idx="105">
                  <c:v>-46.179916331896571</c:v>
                </c:pt>
                <c:pt idx="106">
                  <c:v>-45.338287876076244</c:v>
                </c:pt>
                <c:pt idx="107">
                  <c:v>-44.487974699780693</c:v>
                </c:pt>
                <c:pt idx="108">
                  <c:v>-43.628865488945046</c:v>
                </c:pt>
                <c:pt idx="109">
                  <c:v>-42.760856562273759</c:v>
                </c:pt>
                <c:pt idx="110">
                  <c:v>-41.883852463524327</c:v>
                </c:pt>
                <c:pt idx="111">
                  <c:v>-40.997766574729141</c:v>
                </c:pt>
                <c:pt idx="112">
                  <c:v>-40.102521748565636</c:v>
                </c:pt>
                <c:pt idx="113">
                  <c:v>-39.198050957738701</c:v>
                </c:pt>
                <c:pt idx="114">
                  <c:v>-38.284297958867086</c:v>
                </c:pt>
                <c:pt idx="115">
                  <c:v>-37.361217967978625</c:v>
                </c:pt>
                <c:pt idx="116">
                  <c:v>-36.428778344310466</c:v>
                </c:pt>
                <c:pt idx="117">
                  <c:v>-35.486959278693035</c:v>
                </c:pt>
                <c:pt idx="118">
                  <c:v>-34.535754482369249</c:v>
                </c:pt>
                <c:pt idx="119">
                  <c:v>-33.575171871668715</c:v>
                </c:pt>
                <c:pt idx="120">
                  <c:v>-32.605234243532813</c:v>
                </c:pt>
                <c:pt idx="121">
                  <c:v>-31.62597993646866</c:v>
                </c:pt>
                <c:pt idx="122">
                  <c:v>-30.637463471114327</c:v>
                </c:pt>
                <c:pt idx="123">
                  <c:v>-29.639756164229698</c:v>
                </c:pt>
                <c:pt idx="124">
                  <c:v>-28.632946709594595</c:v>
                </c:pt>
                <c:pt idx="125">
                  <c:v>-27.61714171901388</c:v>
                </c:pt>
                <c:pt idx="126">
                  <c:v>-26.592466216404016</c:v>
                </c:pt>
                <c:pt idx="127">
                  <c:v>-25.559064077779997</c:v>
                </c:pt>
                <c:pt idx="128">
                  <c:v>-24.51709840988493</c:v>
                </c:pt>
                <c:pt idx="129">
                  <c:v>-23.466751860221198</c:v>
                </c:pt>
                <c:pt idx="130">
                  <c:v>-22.408226851355522</c:v>
                </c:pt>
                <c:pt idx="131">
                  <c:v>-21.341745732593445</c:v>
                </c:pt>
                <c:pt idx="132">
                  <c:v>-20.267550842458853</c:v>
                </c:pt>
                <c:pt idx="133">
                  <c:v>-19.185904475875457</c:v>
                </c:pt>
                <c:pt idx="134">
                  <c:v>-18.097088750528407</c:v>
                </c:pt>
                <c:pt idx="135">
                  <c:v>-17.001405367602221</c:v>
                </c:pt>
                <c:pt idx="136">
                  <c:v>-15.899175262913031</c:v>
                </c:pt>
                <c:pt idx="137">
                  <c:v>-14.79073814541804</c:v>
                </c:pt>
                <c:pt idx="138">
                  <c:v>-13.676451921132312</c:v>
                </c:pt>
                <c:pt idx="139">
                  <c:v>-12.556692001653323</c:v>
                </c:pt>
                <c:pt idx="140">
                  <c:v>-11.431850497722815</c:v>
                </c:pt>
                <c:pt idx="141">
                  <c:v>-10.30233529957262</c:v>
                </c:pt>
                <c:pt idx="142">
                  <c:v>-9.1685690471407497</c:v>
                </c:pt>
                <c:pt idx="143">
                  <c:v>-8.0309879946157121</c:v>
                </c:pt>
                <c:pt idx="144">
                  <c:v>-6.8900407751315154</c:v>
                </c:pt>
                <c:pt idx="145">
                  <c:v>-5.7461870727650073</c:v>
                </c:pt>
                <c:pt idx="146">
                  <c:v>-4.5998962102581649</c:v>
                </c:pt>
                <c:pt idx="147">
                  <c:v>-3.4516456620721296</c:v>
                </c:pt>
                <c:pt idx="148">
                  <c:v>-2.301919503453425</c:v>
                </c:pt>
                <c:pt idx="149">
                  <c:v>-1.1512068071264505</c:v>
                </c:pt>
                <c:pt idx="150">
                  <c:v>-1.151289623710297E-3</c:v>
                </c:pt>
              </c:numCache>
            </c:numRef>
          </c:xVal>
          <c:yVal>
            <c:numRef>
              <c:f>TraySol!$S$40:$S$190</c:f>
              <c:numCache>
                <c:formatCode>0.00</c:formatCode>
                <c:ptCount val="151"/>
                <c:pt idx="0">
                  <c:v>-54.407700845040551</c:v>
                </c:pt>
                <c:pt idx="1">
                  <c:v>-53.775042392495777</c:v>
                </c:pt>
                <c:pt idx="2">
                  <c:v>-53.133546279096464</c:v>
                </c:pt>
                <c:pt idx="3">
                  <c:v>-52.483716500278064</c:v>
                </c:pt>
                <c:pt idx="4">
                  <c:v>-51.826030337622825</c:v>
                </c:pt>
                <c:pt idx="5">
                  <c:v>-51.16093963074286</c:v>
                </c:pt>
                <c:pt idx="6">
                  <c:v>-50.488872055008557</c:v>
                </c:pt>
                <c:pt idx="7">
                  <c:v>-49.810232389613105</c:v>
                </c:pt>
                <c:pt idx="8">
                  <c:v>-49.125403763784021</c:v>
                </c:pt>
                <c:pt idx="9">
                  <c:v>-48.434748871773621</c:v>
                </c:pt>
                <c:pt idx="10">
                  <c:v>-47.73861114962321</c:v>
                </c:pt>
                <c:pt idx="11">
                  <c:v>-47.037315908665931</c:v>
                </c:pt>
                <c:pt idx="12">
                  <c:v>-46.331171422349058</c:v>
                </c:pt>
                <c:pt idx="13">
                  <c:v>-45.62046996427776</c:v>
                </c:pt>
                <c:pt idx="14">
                  <c:v>-44.905488796443677</c:v>
                </c:pt>
                <c:pt idx="15">
                  <c:v>-44.18649110744758</c:v>
                </c:pt>
                <c:pt idx="16">
                  <c:v>-43.463726901187101</c:v>
                </c:pt>
                <c:pt idx="17">
                  <c:v>-42.737433836993347</c:v>
                </c:pt>
                <c:pt idx="18">
                  <c:v>-42.007838022582035</c:v>
                </c:pt>
                <c:pt idx="19">
                  <c:v>-41.275154761468343</c:v>
                </c:pt>
                <c:pt idx="20">
                  <c:v>-40.539589256691158</c:v>
                </c:pt>
                <c:pt idx="21">
                  <c:v>-39.801337272819666</c:v>
                </c:pt>
                <c:pt idx="22">
                  <c:v>-39.060585758292262</c:v>
                </c:pt>
                <c:pt idx="23">
                  <c:v>-38.317513430166713</c:v>
                </c:pt>
                <c:pt idx="24">
                  <c:v>-37.572291323359337</c:v>
                </c:pt>
                <c:pt idx="25">
                  <c:v>-36.825083306421789</c:v>
                </c:pt>
                <c:pt idx="26">
                  <c:v>-36.076046565855592</c:v>
                </c:pt>
                <c:pt idx="27">
                  <c:v>-35.325332060903406</c:v>
                </c:pt>
                <c:pt idx="28">
                  <c:v>-34.573084950680638</c:v>
                </c:pt>
                <c:pt idx="29">
                  <c:v>-33.81944499543394</c:v>
                </c:pt>
                <c:pt idx="30">
                  <c:v>-33.064546933626374</c:v>
                </c:pt>
                <c:pt idx="31">
                  <c:v>-32.308520836465277</c:v>
                </c:pt>
                <c:pt idx="32">
                  <c:v>-31.551492441400399</c:v>
                </c:pt>
                <c:pt idx="33">
                  <c:v>-30.793583466035273</c:v>
                </c:pt>
                <c:pt idx="34">
                  <c:v>-30.03491190380997</c:v>
                </c:pt>
                <c:pt idx="35">
                  <c:v>-29.275592302732306</c:v>
                </c:pt>
                <c:pt idx="36">
                  <c:v>-28.515736028356116</c:v>
                </c:pt>
                <c:pt idx="37">
                  <c:v>-27.755451512129284</c:v>
                </c:pt>
                <c:pt idx="38">
                  <c:v>-26.994844486163601</c:v>
                </c:pt>
                <c:pt idx="39">
                  <c:v>-26.234018205409825</c:v>
                </c:pt>
                <c:pt idx="40">
                  <c:v>-25.47307365815702</c:v>
                </c:pt>
                <c:pt idx="41">
                  <c:v>-24.712109765715539</c:v>
                </c:pt>
                <c:pt idx="42">
                  <c:v>-23.9512235720847</c:v>
                </c:pt>
                <c:pt idx="43">
                  <c:v>-23.190510424354002</c:v>
                </c:pt>
                <c:pt idx="44">
                  <c:v>-22.430064144535876</c:v>
                </c:pt>
                <c:pt idx="45">
                  <c:v>-21.66997719348123</c:v>
                </c:pt>
                <c:pt idx="46">
                  <c:v>-20.910340827485342</c:v>
                </c:pt>
                <c:pt idx="47">
                  <c:v>-20.151245248150829</c:v>
                </c:pt>
                <c:pt idx="48">
                  <c:v>-19.392779746035799</c:v>
                </c:pt>
                <c:pt idx="49">
                  <c:v>-18.635032838579804</c:v>
                </c:pt>
                <c:pt idx="50">
                  <c:v>-17.878092402767265</c:v>
                </c:pt>
                <c:pt idx="51">
                  <c:v>-17.122045802956464</c:v>
                </c:pt>
                <c:pt idx="52">
                  <c:v>-16.366980014273068</c:v>
                </c:pt>
                <c:pt idx="53">
                  <c:v>-15.612981741940956</c:v>
                </c:pt>
                <c:pt idx="54">
                  <c:v>-14.860137536896175</c:v>
                </c:pt>
                <c:pt idx="55">
                  <c:v>-14.108533908007388</c:v>
                </c:pt>
                <c:pt idx="56">
                  <c:v>-13.358257431203214</c:v>
                </c:pt>
                <c:pt idx="57">
                  <c:v>-12.609394855785524</c:v>
                </c:pt>
                <c:pt idx="58">
                  <c:v>-11.862033208188592</c:v>
                </c:pt>
                <c:pt idx="59">
                  <c:v>-11.116259893424541</c:v>
                </c:pt>
                <c:pt idx="60">
                  <c:v>-10.372162794438054</c:v>
                </c:pt>
                <c:pt idx="61">
                  <c:v>-9.6298303695761689</c:v>
                </c:pt>
                <c:pt idx="62">
                  <c:v>-8.8893517483625999</c:v>
                </c:pt>
                <c:pt idx="63">
                  <c:v>-8.1508168257504678</c:v>
                </c:pt>
                <c:pt idx="64">
                  <c:v>-7.4143163550120619</c:v>
                </c:pt>
                <c:pt idx="65">
                  <c:v>-6.6799420394096813</c:v>
                </c:pt>
                <c:pt idx="66">
                  <c:v>-5.9477866227767748</c:v>
                </c:pt>
                <c:pt idx="67">
                  <c:v>-5.2179439791249536</c:v>
                </c:pt>
                <c:pt idx="68">
                  <c:v>-4.4905092013778471</c:v>
                </c:pt>
                <c:pt idx="69">
                  <c:v>-3.765578689319085</c:v>
                </c:pt>
                <c:pt idx="70">
                  <c:v>-3.0432502368275749</c:v>
                </c:pt>
                <c:pt idx="71">
                  <c:v>-2.3236231184588405</c:v>
                </c:pt>
                <c:pt idx="72">
                  <c:v>-1.6067981754170404</c:v>
                </c:pt>
                <c:pt idx="73">
                  <c:v>-0.8928779009474539</c:v>
                </c:pt>
                <c:pt idx="74">
                  <c:v>-0.18196652516398615</c:v>
                </c:pt>
                <c:pt idx="75">
                  <c:v>0.52582990068913205</c:v>
                </c:pt>
                <c:pt idx="76">
                  <c:v>1.2304034205583605</c:v>
                </c:pt>
                <c:pt idx="77">
                  <c:v>1.9316440905187591</c:v>
                </c:pt>
                <c:pt idx="78">
                  <c:v>2.6294398963795658</c:v>
                </c:pt>
                <c:pt idx="79">
                  <c:v>3.3236766720274176</c:v>
                </c:pt>
                <c:pt idx="80">
                  <c:v>4.0142380185956057</c:v>
                </c:pt>
                <c:pt idx="81">
                  <c:v>4.7010052245682203</c:v>
                </c:pt>
                <c:pt idx="82">
                  <c:v>5.3838571869490437</c:v>
                </c:pt>
                <c:pt idx="83">
                  <c:v>6.0626703336468779</c:v>
                </c:pt>
                <c:pt idx="84">
                  <c:v>6.7373185472529258</c:v>
                </c:pt>
                <c:pt idx="85">
                  <c:v>7.4076730904094035</c:v>
                </c:pt>
                <c:pt idx="86">
                  <c:v>8.0736025329950394</c:v>
                </c:pt>
                <c:pt idx="87">
                  <c:v>8.7349726813794035</c:v>
                </c:pt>
                <c:pt idx="88">
                  <c:v>9.3916465100263622</c:v>
                </c:pt>
                <c:pt idx="89">
                  <c:v>10.043484095756625</c:v>
                </c:pt>
                <c:pt idx="90">
                  <c:v>10.690342555009337</c:v>
                </c:pt>
                <c:pt idx="91">
                  <c:v>11.332075984475438</c:v>
                </c:pt>
                <c:pt idx="92">
                  <c:v>11.968535405507566</c:v>
                </c:pt>
                <c:pt idx="93">
                  <c:v>12.599568712746276</c:v>
                </c:pt>
                <c:pt idx="94">
                  <c:v>13.225020627436493</c:v>
                </c:pt>
                <c:pt idx="95">
                  <c:v>13.844732655944966</c:v>
                </c:pt>
                <c:pt idx="96">
                  <c:v>14.458543054024958</c:v>
                </c:pt>
                <c:pt idx="97">
                  <c:v>15.066286797412005</c:v>
                </c:pt>
                <c:pt idx="98">
                  <c:v>15.667795559371228</c:v>
                </c:pt>
                <c:pt idx="99">
                  <c:v>16.262897695853681</c:v>
                </c:pt>
                <c:pt idx="100">
                  <c:v>16.851418238955063</c:v>
                </c:pt>
                <c:pt idx="101">
                  <c:v>17.433178899406002</c:v>
                </c:pt>
                <c:pt idx="102">
                  <c:v>18.007998078856119</c:v>
                </c:pt>
                <c:pt idx="103">
                  <c:v>18.575690892746351</c:v>
                </c:pt>
                <c:pt idx="104">
                  <c:v>19.136069204592673</c:v>
                </c:pt>
                <c:pt idx="105">
                  <c:v>19.688941672530049</c:v>
                </c:pt>
                <c:pt idx="106">
                  <c:v>20.234113808986919</c:v>
                </c:pt>
                <c:pt idx="107">
                  <c:v>20.771388054377482</c:v>
                </c:pt>
                <c:pt idx="108">
                  <c:v>21.300563865708725</c:v>
                </c:pt>
                <c:pt idx="109">
                  <c:v>21.821437821004196</c:v>
                </c:pt>
                <c:pt idx="110">
                  <c:v>22.333803740441923</c:v>
                </c:pt>
                <c:pt idx="111">
                  <c:v>22.837452825090821</c:v>
                </c:pt>
                <c:pt idx="112">
                  <c:v>23.332173814108117</c:v>
                </c:pt>
                <c:pt idx="113">
                  <c:v>23.817753161225397</c:v>
                </c:pt>
                <c:pt idx="114">
                  <c:v>24.293975231305936</c:v>
                </c:pt>
                <c:pt idx="115">
                  <c:v>24.760622517695893</c:v>
                </c:pt>
                <c:pt idx="116">
                  <c:v>25.217475881019396</c:v>
                </c:pt>
                <c:pt idx="117">
                  <c:v>25.664314809978208</c:v>
                </c:pt>
                <c:pt idx="118">
                  <c:v>26.100917704612584</c:v>
                </c:pt>
                <c:pt idx="119">
                  <c:v>26.527062182358392</c:v>
                </c:pt>
                <c:pt idx="120">
                  <c:v>26.942525407097222</c:v>
                </c:pt>
                <c:pt idx="121">
                  <c:v>27.347084441240156</c:v>
                </c:pt>
                <c:pt idx="122">
                  <c:v>27.740516620713066</c:v>
                </c:pt>
                <c:pt idx="123">
                  <c:v>28.122599952520027</c:v>
                </c:pt>
                <c:pt idx="124">
                  <c:v>28.493113534355807</c:v>
                </c:pt>
                <c:pt idx="125">
                  <c:v>28.851837995515474</c:v>
                </c:pt>
                <c:pt idx="126">
                  <c:v>29.198555958113587</c:v>
                </c:pt>
                <c:pt idx="127">
                  <c:v>29.533052517377655</c:v>
                </c:pt>
                <c:pt idx="128">
                  <c:v>29.85511573952374</c:v>
                </c:pt>
                <c:pt idx="129">
                  <c:v>30.164537175457902</c:v>
                </c:pt>
                <c:pt idx="130">
                  <c:v>30.461112388280561</c:v>
                </c:pt>
                <c:pt idx="131">
                  <c:v>30.744641492305263</c:v>
                </c:pt>
                <c:pt idx="132">
                  <c:v>31.014929701041353</c:v>
                </c:pt>
                <c:pt idx="133">
                  <c:v>31.271787881338732</c:v>
                </c:pt>
                <c:pt idx="134">
                  <c:v>31.515033110655878</c:v>
                </c:pt>
                <c:pt idx="135">
                  <c:v>31.744489234193374</c:v>
                </c:pt>
                <c:pt idx="136">
                  <c:v>31.95998741844334</c:v>
                </c:pt>
                <c:pt idx="137">
                  <c:v>32.161366697539627</c:v>
                </c:pt>
                <c:pt idx="138">
                  <c:v>32.348474508666108</c:v>
                </c:pt>
                <c:pt idx="139">
                  <c:v>32.521167212689136</c:v>
                </c:pt>
                <c:pt idx="140">
                  <c:v>32.679310596134542</c:v>
                </c:pt>
                <c:pt idx="141">
                  <c:v>32.82278035062869</c:v>
                </c:pt>
                <c:pt idx="142">
                  <c:v>32.951462525973341</c:v>
                </c:pt>
                <c:pt idx="143">
                  <c:v>33.065253953125207</c:v>
                </c:pt>
                <c:pt idx="144">
                  <c:v>33.164062633504003</c:v>
                </c:pt>
                <c:pt idx="145">
                  <c:v>33.247808091258563</c:v>
                </c:pt>
                <c:pt idx="146">
                  <c:v>33.316421685376902</c:v>
                </c:pt>
                <c:pt idx="147">
                  <c:v>33.36984687883043</c:v>
                </c:pt>
                <c:pt idx="148">
                  <c:v>33.40803946229174</c:v>
                </c:pt>
                <c:pt idx="149">
                  <c:v>33.430967730354176</c:v>
                </c:pt>
                <c:pt idx="150">
                  <c:v>33.43861260095958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58E-4EEB-B687-E1A9CCB68CAD}"/>
            </c:ext>
          </c:extLst>
        </c:ser>
        <c:ser>
          <c:idx val="0"/>
          <c:order val="0"/>
          <c:tx>
            <c:strRef>
              <c:f>TraySol!$D$7</c:f>
              <c:strCache>
                <c:ptCount val="1"/>
                <c:pt idx="0">
                  <c:v>SJUN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TraySol!$E$10:$E$190</c:f>
              <c:numCache>
                <c:formatCode>0.00</c:formatCode>
                <c:ptCount val="181"/>
                <c:pt idx="0">
                  <c:v>-179.99897841996292</c:v>
                </c:pt>
                <c:pt idx="1">
                  <c:v>-178.97847622019333</c:v>
                </c:pt>
                <c:pt idx="2">
                  <c:v>-177.95729417706343</c:v>
                </c:pt>
                <c:pt idx="3">
                  <c:v>-176.93679468526622</c:v>
                </c:pt>
                <c:pt idx="4">
                  <c:v>-175.91731672127045</c:v>
                </c:pt>
                <c:pt idx="5">
                  <c:v>-174.89919651875206</c:v>
                </c:pt>
                <c:pt idx="6">
                  <c:v>-173.88276668122515</c:v>
                </c:pt>
                <c:pt idx="7">
                  <c:v>-172.86835531729255</c:v>
                </c:pt>
                <c:pt idx="8">
                  <c:v>-171.85628520369417</c:v>
                </c:pt>
                <c:pt idx="9">
                  <c:v>-170.84687298097109</c:v>
                </c:pt>
                <c:pt idx="10">
                  <c:v>-169.84042838621426</c:v>
                </c:pt>
                <c:pt idx="11">
                  <c:v>-168.83725352693554</c:v>
                </c:pt>
                <c:pt idx="12">
                  <c:v>-167.83764219965542</c:v>
                </c:pt>
                <c:pt idx="13">
                  <c:v>-166.84187925631085</c:v>
                </c:pt>
                <c:pt idx="14">
                  <c:v>-165.85024002108818</c:v>
                </c:pt>
                <c:pt idx="15">
                  <c:v>-164.86298975976919</c:v>
                </c:pt>
                <c:pt idx="16">
                  <c:v>-163.8803832031569</c:v>
                </c:pt>
                <c:pt idx="17">
                  <c:v>-162.90266412563068</c:v>
                </c:pt>
                <c:pt idx="18">
                  <c:v>-161.9300649793735</c:v>
                </c:pt>
                <c:pt idx="19">
                  <c:v>-160.96280658432303</c:v>
                </c:pt>
                <c:pt idx="20">
                  <c:v>-160.0010978734332</c:v>
                </c:pt>
                <c:pt idx="21">
                  <c:v>-159.04513569239495</c:v>
                </c:pt>
                <c:pt idx="22">
                  <c:v>-158.09510465255639</c:v>
                </c:pt>
                <c:pt idx="23">
                  <c:v>-157.15117703542023</c:v>
                </c:pt>
                <c:pt idx="24">
                  <c:v>-156.21351274675789</c:v>
                </c:pt>
                <c:pt idx="25">
                  <c:v>-155.28225931810096</c:v>
                </c:pt>
                <c:pt idx="26">
                  <c:v>-154.35755195311563</c:v>
                </c:pt>
                <c:pt idx="27">
                  <c:v>-153.43951361616664</c:v>
                </c:pt>
                <c:pt idx="28">
                  <c:v>-152.52825516021201</c:v>
                </c:pt>
                <c:pt idx="29">
                  <c:v>-151.62387549104767</c:v>
                </c:pt>
                <c:pt idx="30">
                  <c:v>-150.72646176483875</c:v>
                </c:pt>
                <c:pt idx="31">
                  <c:v>-149.83608961582513</c:v>
                </c:pt>
                <c:pt idx="32">
                  <c:v>-148.95282341107912</c:v>
                </c:pt>
                <c:pt idx="33">
                  <c:v>-148.07671652920746</c:v>
                </c:pt>
                <c:pt idx="34">
                  <c:v>-147.20781165993984</c:v>
                </c:pt>
                <c:pt idx="35">
                  <c:v>-146.34614112161603</c:v>
                </c:pt>
                <c:pt idx="36">
                  <c:v>-145.49172719367604</c:v>
                </c:pt>
                <c:pt idx="37">
                  <c:v>-144.64458246137184</c:v>
                </c:pt>
                <c:pt idx="38">
                  <c:v>-143.80471017004322</c:v>
                </c:pt>
                <c:pt idx="39">
                  <c:v>-142.97210458644355</c:v>
                </c:pt>
                <c:pt idx="40">
                  <c:v>-142.14675136474588</c:v>
                </c:pt>
                <c:pt idx="41">
                  <c:v>-141.32862791501947</c:v>
                </c:pt>
                <c:pt idx="42">
                  <c:v>-140.51770377212412</c:v>
                </c:pt>
                <c:pt idx="43">
                  <c:v>-139.71394096313313</c:v>
                </c:pt>
                <c:pt idx="44">
                  <c:v>-138.91729437155729</c:v>
                </c:pt>
                <c:pt idx="45">
                  <c:v>-138.12771209680267</c:v>
                </c:pt>
                <c:pt idx="46">
                  <c:v>-137.34513580745173</c:v>
                </c:pt>
                <c:pt idx="47">
                  <c:v>-136.56950108711015</c:v>
                </c:pt>
                <c:pt idx="48">
                  <c:v>-135.80073777170796</c:v>
                </c:pt>
                <c:pt idx="49">
                  <c:v>-135.03877027728257</c:v>
                </c:pt>
                <c:pt idx="50">
                  <c:v>-134.2835179174069</c:v>
                </c:pt>
                <c:pt idx="51">
                  <c:v>-133.5348952095456</c:v>
                </c:pt>
                <c:pt idx="52">
                  <c:v>-132.79281216974442</c:v>
                </c:pt>
                <c:pt idx="53">
                  <c:v>-132.05717459516049</c:v>
                </c:pt>
                <c:pt idx="54">
                  <c:v>-131.32788433404485</c:v>
                </c:pt>
                <c:pt idx="55">
                  <c:v>-130.60483954287719</c:v>
                </c:pt>
                <c:pt idx="56">
                  <c:v>-129.8879349304348</c:v>
                </c:pt>
                <c:pt idx="57">
                  <c:v>-129.17706198865409</c:v>
                </c:pt>
                <c:pt idx="58">
                  <c:v>-128.47210921020647</c:v>
                </c:pt>
                <c:pt idx="59">
                  <c:v>-127.77296229277052</c:v>
                </c:pt>
                <c:pt idx="60">
                  <c:v>-127.07950433003251</c:v>
                </c:pt>
                <c:pt idx="61">
                  <c:v>-126.39161598949117</c:v>
                </c:pt>
                <c:pt idx="62">
                  <c:v>-125.70917567718031</c:v>
                </c:pt>
                <c:pt idx="63">
                  <c:v>-125.03205968945294</c:v>
                </c:pt>
                <c:pt idx="64">
                  <c:v>-124.36014235199674</c:v>
                </c:pt>
                <c:pt idx="65">
                  <c:v>-123.69329614626908</c:v>
                </c:pt>
                <c:pt idx="66">
                  <c:v>-123.03139182355487</c:v>
                </c:pt>
                <c:pt idx="67">
                  <c:v>-122.37429850686038</c:v>
                </c:pt>
                <c:pt idx="68">
                  <c:v>-121.72188378086094</c:v>
                </c:pt>
                <c:pt idx="69">
                  <c:v>-121.07401377012177</c:v>
                </c:pt>
                <c:pt idx="70">
                  <c:v>-120.43055320580943</c:v>
                </c:pt>
                <c:pt idx="71">
                  <c:v>-119.79136548110462</c:v>
                </c:pt>
                <c:pt idx="72">
                  <c:v>-119.15631269551814</c:v>
                </c:pt>
                <c:pt idx="73">
                  <c:v>-118.52525568830031</c:v>
                </c:pt>
                <c:pt idx="74">
                  <c:v>-117.89805406111864</c:v>
                </c:pt>
                <c:pt idx="75">
                  <c:v>-117.27456619016218</c:v>
                </c:pt>
                <c:pt idx="76">
                  <c:v>-116.65464922781041</c:v>
                </c:pt>
                <c:pt idx="77">
                  <c:v>-116.03815909398328</c:v>
                </c:pt>
                <c:pt idx="78">
                  <c:v>-115.42495045726469</c:v>
                </c:pt>
                <c:pt idx="79">
                  <c:v>-114.81487670586623</c:v>
                </c:pt>
                <c:pt idx="80">
                  <c:v>-114.20778990846931</c:v>
                </c:pt>
                <c:pt idx="81">
                  <c:v>-113.60354076495409</c:v>
                </c:pt>
                <c:pt idx="82">
                  <c:v>-113.00197854699236</c:v>
                </c:pt>
                <c:pt idx="83">
                  <c:v>-112.40295102844676</c:v>
                </c:pt>
                <c:pt idx="84">
                  <c:v>-111.8063044054838</c:v>
                </c:pt>
                <c:pt idx="85">
                  <c:v>-111.21188320626956</c:v>
                </c:pt>
                <c:pt idx="86">
                  <c:v>-110.61953019007791</c:v>
                </c:pt>
                <c:pt idx="87">
                  <c:v>-110.02908623559742</c:v>
                </c:pt>
                <c:pt idx="88">
                  <c:v>-109.44039021818013</c:v>
                </c:pt>
                <c:pt idx="89">
                  <c:v>-108.8532788757267</c:v>
                </c:pt>
                <c:pt idx="90">
                  <c:v>-108.26758666285335</c:v>
                </c:pt>
                <c:pt idx="91">
                  <c:v>-107.68314559293212</c:v>
                </c:pt>
                <c:pt idx="92">
                  <c:v>-107.09978506754079</c:v>
                </c:pt>
                <c:pt idx="93">
                  <c:v>-106.51733169279753</c:v>
                </c:pt>
                <c:pt idx="94">
                  <c:v>-105.93560908199277</c:v>
                </c:pt>
                <c:pt idx="95">
                  <c:v>-105.35443764386193</c:v>
                </c:pt>
                <c:pt idx="96">
                  <c:v>-104.77363435577023</c:v>
                </c:pt>
                <c:pt idx="97">
                  <c:v>-104.19301252100308</c:v>
                </c:pt>
                <c:pt idx="98">
                  <c:v>-103.61238150927194</c:v>
                </c:pt>
                <c:pt idx="99">
                  <c:v>-103.03154647945588</c:v>
                </c:pt>
                <c:pt idx="100">
                  <c:v>-102.45030808350309</c:v>
                </c:pt>
                <c:pt idx="101">
                  <c:v>-101.86846215031299</c:v>
                </c:pt>
                <c:pt idx="102">
                  <c:v>-101.28579934830731</c:v>
                </c:pt>
                <c:pt idx="103">
                  <c:v>-100.70210482527884</c:v>
                </c:pt>
                <c:pt idx="104">
                  <c:v>-100.11715782397576</c:v>
                </c:pt>
                <c:pt idx="105">
                  <c:v>-99.530731271739242</c:v>
                </c:pt>
                <c:pt idx="106">
                  <c:v>-98.942591342359194</c:v>
                </c:pt>
                <c:pt idx="107">
                  <c:v>-98.352496988149085</c:v>
                </c:pt>
                <c:pt idx="108">
                  <c:v>-97.760199440061896</c:v>
                </c:pt>
                <c:pt idx="109">
                  <c:v>-97.165441673475613</c:v>
                </c:pt>
                <c:pt idx="110">
                  <c:v>-96.567957837067993</c:v>
                </c:pt>
                <c:pt idx="111">
                  <c:v>-95.967472641972577</c:v>
                </c:pt>
                <c:pt idx="112">
                  <c:v>-95.363700708161915</c:v>
                </c:pt>
                <c:pt idx="113">
                  <c:v>-94.756345864738122</c:v>
                </c:pt>
                <c:pt idx="114">
                  <c:v>-94.145100400520647</c:v>
                </c:pt>
                <c:pt idx="115">
                  <c:v>-93.529644261010446</c:v>
                </c:pt>
                <c:pt idx="116">
                  <c:v>-92.909644187470334</c:v>
                </c:pt>
                <c:pt idx="117">
                  <c:v>-92.284752793497262</c:v>
                </c:pt>
                <c:pt idx="118">
                  <c:v>-91.654607574068137</c:v>
                </c:pt>
                <c:pt idx="119">
                  <c:v>-91.018829841617659</c:v>
                </c:pt>
                <c:pt idx="120">
                  <c:v>-90.377023583250988</c:v>
                </c:pt>
                <c:pt idx="121">
                  <c:v>-89.728774232707508</c:v>
                </c:pt>
                <c:pt idx="122">
                  <c:v>-89.073647350170745</c:v>
                </c:pt>
                <c:pt idx="123">
                  <c:v>-88.411187202468184</c:v>
                </c:pt>
                <c:pt idx="124">
                  <c:v>-87.740915235618701</c:v>
                </c:pt>
                <c:pt idx="125">
                  <c:v>-87.062328431072615</c:v>
                </c:pt>
                <c:pt idx="126">
                  <c:v>-86.374897536349408</c:v>
                </c:pt>
                <c:pt idx="127">
                  <c:v>-85.678065160117939</c:v>
                </c:pt>
                <c:pt idx="128">
                  <c:v>-84.971243721094154</c:v>
                </c:pt>
                <c:pt idx="129">
                  <c:v>-84.253813239459788</c:v>
                </c:pt>
                <c:pt idx="130">
                  <c:v>-83.52511895885236</c:v>
                </c:pt>
                <c:pt idx="131">
                  <c:v>-82.78446878636214</c:v>
                </c:pt>
                <c:pt idx="132">
                  <c:v>-82.031130537426307</c:v>
                </c:pt>
                <c:pt idx="133">
                  <c:v>-81.264328972071112</c:v>
                </c:pt>
                <c:pt idx="134">
                  <c:v>-80.48324260867372</c:v>
                </c:pt>
                <c:pt idx="135">
                  <c:v>-79.687000301357344</c:v>
                </c:pt>
                <c:pt idx="136">
                  <c:v>-78.874677567385334</c:v>
                </c:pt>
                <c:pt idx="137">
                  <c:v>-78.045292651586038</c:v>
                </c:pt>
                <c:pt idx="138">
                  <c:v>-77.19780231606012</c:v>
                </c:pt>
                <c:pt idx="139">
                  <c:v>-76.331097345368562</c:v>
                </c:pt>
                <c:pt idx="140">
                  <c:v>-75.443997760291168</c:v>
                </c:pt>
                <c:pt idx="141">
                  <c:v>-74.535247737357906</c:v>
                </c:pt>
                <c:pt idx="142">
                  <c:v>-73.603510237032765</c:v>
                </c:pt>
                <c:pt idx="143">
                  <c:v>-72.647361351095554</c:v>
                </c:pt>
                <c:pt idx="144">
                  <c:v>-71.665284389952888</c:v>
                </c:pt>
                <c:pt idx="145">
                  <c:v>-70.655663743959181</c:v>
                </c:pt>
                <c:pt idx="146">
                  <c:v>-69.61677857013305</c:v>
                </c:pt>
                <c:pt idx="147">
                  <c:v>-68.546796377868276</c:v>
                </c:pt>
                <c:pt idx="148">
                  <c:v>-67.443766615499143</c:v>
                </c:pt>
                <c:pt idx="149">
                  <c:v>-66.305614395240937</c:v>
                </c:pt>
                <c:pt idx="150">
                  <c:v>-65.13013453864275</c:v>
                </c:pt>
                <c:pt idx="151">
                  <c:v>-63.914986180046505</c:v>
                </c:pt>
                <c:pt idx="152">
                  <c:v>-62.65768823360041</c:v>
                </c:pt>
                <c:pt idx="153">
                  <c:v>-61.355616112198412</c:v>
                </c:pt>
                <c:pt idx="154">
                  <c:v>-60.006000186366123</c:v>
                </c:pt>
                <c:pt idx="155">
                  <c:v>-58.605926589384609</c:v>
                </c:pt>
                <c:pt idx="156">
                  <c:v>-57.152341113033863</c:v>
                </c:pt>
                <c:pt idx="157">
                  <c:v>-55.642057096282635</c:v>
                </c:pt>
                <c:pt idx="158">
                  <c:v>-54.071768385162081</c:v>
                </c:pt>
                <c:pt idx="159">
                  <c:v>-52.438068631019092</c:v>
                </c:pt>
                <c:pt idx="160">
                  <c:v>-50.737478387006291</c:v>
                </c:pt>
                <c:pt idx="161">
                  <c:v>-48.966481643407519</c:v>
                </c:pt>
                <c:pt idx="162">
                  <c:v>-47.12157358728912</c:v>
                </c:pt>
                <c:pt idx="163">
                  <c:v>-45.199321446446717</c:v>
                </c:pt>
                <c:pt idx="164">
                  <c:v>-43.196440234664735</c:v>
                </c:pt>
                <c:pt idx="165">
                  <c:v>-41.109884994402513</c:v>
                </c:pt>
                <c:pt idx="166">
                  <c:v>-38.936960661463367</c:v>
                </c:pt>
                <c:pt idx="167">
                  <c:v>-36.675449873929125</c:v>
                </c:pt>
                <c:pt idx="168">
                  <c:v>-34.323757837776064</c:v>
                </c:pt>
                <c:pt idx="169">
                  <c:v>-31.881071688261308</c:v>
                </c:pt>
                <c:pt idx="170">
                  <c:v>-29.347529640723778</c:v>
                </c:pt>
                <c:pt idx="171">
                  <c:v>-26.724392678511297</c:v>
                </c:pt>
                <c:pt idx="172">
                  <c:v>-24.01420876635963</c:v>
                </c:pt>
                <c:pt idx="173">
                  <c:v>-21.220956933774321</c:v>
                </c:pt>
                <c:pt idx="174">
                  <c:v>-18.350156518646141</c:v>
                </c:pt>
                <c:pt idx="175">
                  <c:v>-15.40892597593769</c:v>
                </c:pt>
                <c:pt idx="176">
                  <c:v>-12.40597653030861</c:v>
                </c:pt>
                <c:pt idx="177">
                  <c:v>-9.3515290370814697</c:v>
                </c:pt>
                <c:pt idx="178">
                  <c:v>-6.257147848211539</c:v>
                </c:pt>
                <c:pt idx="179">
                  <c:v>-3.13549292226784</c:v>
                </c:pt>
                <c:pt idx="180">
                  <c:v>-3.1378138733201516E-3</c:v>
                </c:pt>
              </c:numCache>
            </c:numRef>
          </c:xVal>
          <c:yVal>
            <c:numRef>
              <c:f>TraySol!$D$10:$D$190</c:f>
              <c:numCache>
                <c:formatCode>0.00</c:formatCode>
                <c:ptCount val="181"/>
                <c:pt idx="0">
                  <c:v>-26.09999999321596</c:v>
                </c:pt>
                <c:pt idx="1">
                  <c:v>-26.093216319550933</c:v>
                </c:pt>
                <c:pt idx="2">
                  <c:v>-26.072869703478474</c:v>
                </c:pt>
                <c:pt idx="3">
                  <c:v>-26.038973413591947</c:v>
                </c:pt>
                <c:pt idx="4">
                  <c:v>-25.991549506296323</c:v>
                </c:pt>
                <c:pt idx="5">
                  <c:v>-25.930628763040346</c:v>
                </c:pt>
                <c:pt idx="6">
                  <c:v>-25.856250593668776</c:v>
                </c:pt>
                <c:pt idx="7">
                  <c:v>-25.768462913390351</c:v>
                </c:pt>
                <c:pt idx="8">
                  <c:v>-25.66732199426221</c:v>
                </c:pt>
                <c:pt idx="9">
                  <c:v>-25.552892292265767</c:v>
                </c:pt>
                <c:pt idx="10">
                  <c:v>-25.425246251211632</c:v>
                </c:pt>
                <c:pt idx="11">
                  <c:v>-25.284464084856637</c:v>
                </c:pt>
                <c:pt idx="12">
                  <c:v>-25.130633538745585</c:v>
                </c:pt>
                <c:pt idx="13">
                  <c:v>-24.96384963339996</c:v>
                </c:pt>
                <c:pt idx="14">
                  <c:v>-24.78421439056784</c:v>
                </c:pt>
                <c:pt idx="15">
                  <c:v>-24.591836544320088</c:v>
                </c:pt>
                <c:pt idx="16">
                  <c:v>-24.386831238830112</c:v>
                </c:pt>
                <c:pt idx="17">
                  <c:v>-24.169319714705694</c:v>
                </c:pt>
                <c:pt idx="18">
                  <c:v>-23.939428985754262</c:v>
                </c:pt>
                <c:pt idx="19">
                  <c:v>-23.697291508057063</c:v>
                </c:pt>
                <c:pt idx="20">
                  <c:v>-23.443044843203666</c:v>
                </c:pt>
                <c:pt idx="21">
                  <c:v>-23.176831317499548</c:v>
                </c:pt>
                <c:pt idx="22">
                  <c:v>-22.898797678903492</c:v>
                </c:pt>
                <c:pt idx="23">
                  <c:v>-22.609094753385008</c:v>
                </c:pt>
                <c:pt idx="24">
                  <c:v>-22.307877102310755</c:v>
                </c:pt>
                <c:pt idx="25">
                  <c:v>-21.995302682381151</c:v>
                </c:pt>
                <c:pt idx="26">
                  <c:v>-21.671532509538594</c:v>
                </c:pt>
                <c:pt idx="27">
                  <c:v>-21.336730328165785</c:v>
                </c:pt>
                <c:pt idx="28">
                  <c:v>-20.991062286782707</c:v>
                </c:pt>
                <c:pt idx="29">
                  <c:v>-20.634696621338165</c:v>
                </c:pt>
                <c:pt idx="30">
                  <c:v>-20.267803347078484</c:v>
                </c:pt>
                <c:pt idx="31">
                  <c:v>-19.890553959860227</c:v>
                </c:pt>
                <c:pt idx="32">
                  <c:v>-19.503121147661915</c:v>
                </c:pt>
                <c:pt idx="33">
                  <c:v>-19.105678512936919</c:v>
                </c:pt>
                <c:pt idx="34">
                  <c:v>-18.69840030634299</c:v>
                </c:pt>
                <c:pt idx="35">
                  <c:v>-18.281461172279094</c:v>
                </c:pt>
                <c:pt idx="36">
                  <c:v>-17.855035906561568</c:v>
                </c:pt>
                <c:pt idx="37">
                  <c:v>-17.419299226477975</c:v>
                </c:pt>
                <c:pt idx="38">
                  <c:v>-16.974425553368803</c:v>
                </c:pt>
                <c:pt idx="39">
                  <c:v>-16.520588807806803</c:v>
                </c:pt>
                <c:pt idx="40">
                  <c:v>-16.057962217367219</c:v>
                </c:pt>
                <c:pt idx="41">
                  <c:v>-15.586718136915522</c:v>
                </c:pt>
                <c:pt idx="42">
                  <c:v>-15.107027881276025</c:v>
                </c:pt>
                <c:pt idx="43">
                  <c:v>-14.619061570090977</c:v>
                </c:pt>
                <c:pt idx="44">
                  <c:v>-14.122987984629759</c:v>
                </c:pt>
                <c:pt idx="45">
                  <c:v>-13.618974436266711</c:v>
                </c:pt>
                <c:pt idx="46">
                  <c:v>-13.107186646308477</c:v>
                </c:pt>
                <c:pt idx="47">
                  <c:v>-12.587788636822182</c:v>
                </c:pt>
                <c:pt idx="48">
                  <c:v>-12.060942632089777</c:v>
                </c:pt>
                <c:pt idx="49">
                  <c:v>-11.526808970293615</c:v>
                </c:pt>
                <c:pt idx="50">
                  <c:v>-10.985546025023979</c:v>
                </c:pt>
                <c:pt idx="51">
                  <c:v>-10.437310136186113</c:v>
                </c:pt>
                <c:pt idx="52">
                  <c:v>-9.8822555498793463</c:v>
                </c:pt>
                <c:pt idx="53">
                  <c:v>-9.3205343668156218</c:v>
                </c:pt>
                <c:pt idx="54">
                  <c:v>-8.7522964988450696</c:v>
                </c:pt>
                <c:pt idx="55">
                  <c:v>-8.1776896331593036</c:v>
                </c:pt>
                <c:pt idx="56">
                  <c:v>-7.5968592037467317</c:v>
                </c:pt>
                <c:pt idx="57">
                  <c:v>-7.0099483696835563</c:v>
                </c:pt>
                <c:pt idx="58">
                  <c:v>-6.417097999851535</c:v>
                </c:pt>
                <c:pt idx="59">
                  <c:v>-5.8184466636858474</c:v>
                </c:pt>
                <c:pt idx="60">
                  <c:v>-5.2141306275678403</c:v>
                </c:pt>
                <c:pt idx="61">
                  <c:v>-4.6042838564919464</c:v>
                </c:pt>
                <c:pt idx="62">
                  <c:v>-3.989038020649275</c:v>
                </c:pt>
                <c:pt idx="63">
                  <c:v>-3.3685225065867854</c:v>
                </c:pt>
                <c:pt idx="64">
                  <c:v>-2.7428644326159741</c:v>
                </c:pt>
                <c:pt idx="65">
                  <c:v>-2.1121886681613375</c:v>
                </c:pt>
                <c:pt idx="66">
                  <c:v>-1.4766178567556807</c:v>
                </c:pt>
                <c:pt idx="67">
                  <c:v>-0.83627244240523169</c:v>
                </c:pt>
                <c:pt idx="68">
                  <c:v>-0.19127069906508609</c:v>
                </c:pt>
                <c:pt idx="69">
                  <c:v>0.45827123701879202</c:v>
                </c:pt>
                <c:pt idx="70">
                  <c:v>1.1122393323278743</c:v>
                </c:pt>
                <c:pt idx="71">
                  <c:v>1.7705216186599841</c:v>
                </c:pt>
                <c:pt idx="72">
                  <c:v>2.4330081534840104</c:v>
                </c:pt>
                <c:pt idx="73">
                  <c:v>3.0995909782386946</c:v>
                </c:pt>
                <c:pt idx="74">
                  <c:v>3.7701640747393554</c:v>
                </c:pt>
                <c:pt idx="75">
                  <c:v>4.444623319840403</c:v>
                </c:pt>
                <c:pt idx="76">
                  <c:v>5.1228664384874918</c:v>
                </c:pt>
                <c:pt idx="77">
                  <c:v>5.8047929552779323</c:v>
                </c:pt>
                <c:pt idx="78">
                  <c:v>6.4903041446345497</c:v>
                </c:pt>
                <c:pt idx="79">
                  <c:v>7.179302979683797</c:v>
                </c:pt>
                <c:pt idx="80">
                  <c:v>7.8716940799156419</c:v>
                </c:pt>
                <c:pt idx="81">
                  <c:v>8.5673836576896036</c:v>
                </c:pt>
                <c:pt idx="82">
                  <c:v>9.2662794636380994</c:v>
                </c:pt>
                <c:pt idx="83">
                  <c:v>9.9682907310052542</c:v>
                </c:pt>
                <c:pt idx="84">
                  <c:v>10.673328118947481</c:v>
                </c:pt>
                <c:pt idx="85">
                  <c:v>11.381303654808576</c:v>
                </c:pt>
                <c:pt idx="86">
                  <c:v>12.092130675370186</c:v>
                </c:pt>
                <c:pt idx="87">
                  <c:v>12.80572376706624</c:v>
                </c:pt>
                <c:pt idx="88">
                  <c:v>13.521998705136923</c:v>
                </c:pt>
                <c:pt idx="89">
                  <c:v>14.2408723916855</c:v>
                </c:pt>
                <c:pt idx="90">
                  <c:v>14.962262792588504</c:v>
                </c:pt>
                <c:pt idx="91">
                  <c:v>15.686088873196823</c:v>
                </c:pt>
                <c:pt idx="92">
                  <c:v>16.412270532751563</c:v>
                </c:pt>
                <c:pt idx="93">
                  <c:v>17.140728537425304</c:v>
                </c:pt>
                <c:pt idx="94">
                  <c:v>17.871384451884524</c:v>
                </c:pt>
                <c:pt idx="95">
                  <c:v>18.604160569254631</c:v>
                </c:pt>
                <c:pt idx="96">
                  <c:v>19.338979839352987</c:v>
                </c:pt>
                <c:pt idx="97">
                  <c:v>20.075765795038805</c:v>
                </c:pt>
                <c:pt idx="98">
                  <c:v>20.814442476512085</c:v>
                </c:pt>
                <c:pt idx="99">
                  <c:v>21.554934353374108</c:v>
                </c:pt>
                <c:pt idx="100">
                  <c:v>22.297166244243073</c:v>
                </c:pt>
                <c:pt idx="101">
                  <c:v>23.041063233696789</c:v>
                </c:pt>
                <c:pt idx="102">
                  <c:v>23.786550586291412</c:v>
                </c:pt>
                <c:pt idx="103">
                  <c:v>24.533553657380722</c:v>
                </c:pt>
                <c:pt idx="104">
                  <c:v>25.281997800433359</c:v>
                </c:pt>
                <c:pt idx="105">
                  <c:v>26.031808270516386</c:v>
                </c:pt>
                <c:pt idx="106">
                  <c:v>26.782910123582177</c:v>
                </c:pt>
                <c:pt idx="107">
                  <c:v>27.535228111160286</c:v>
                </c:pt>
                <c:pt idx="108">
                  <c:v>28.288686570018896</c:v>
                </c:pt>
                <c:pt idx="109">
                  <c:v>29.04320930631841</c:v>
                </c:pt>
                <c:pt idx="110">
                  <c:v>29.798719473734465</c:v>
                </c:pt>
                <c:pt idx="111">
                  <c:v>30.555139444977662</c:v>
                </c:pt>
                <c:pt idx="112">
                  <c:v>31.312390676082131</c:v>
                </c:pt>
                <c:pt idx="113">
                  <c:v>32.070393562774335</c:v>
                </c:pt>
                <c:pt idx="114">
                  <c:v>32.82906728816711</c:v>
                </c:pt>
                <c:pt idx="115">
                  <c:v>33.588329660949263</c:v>
                </c:pt>
                <c:pt idx="116">
                  <c:v>34.348096943160314</c:v>
                </c:pt>
                <c:pt idx="117">
                  <c:v>35.108283666549099</c:v>
                </c:pt>
                <c:pt idx="118">
                  <c:v>35.868802436415365</c:v>
                </c:pt>
                <c:pt idx="119">
                  <c:v>36.629563721722946</c:v>
                </c:pt>
                <c:pt idx="120">
                  <c:v>37.390475630150441</c:v>
                </c:pt>
                <c:pt idx="121">
                  <c:v>38.151443666609623</c:v>
                </c:pt>
                <c:pt idx="122">
                  <c:v>38.912370473611482</c:v>
                </c:pt>
                <c:pt idx="123">
                  <c:v>39.673155551692474</c:v>
                </c:pt>
                <c:pt idx="124">
                  <c:v>40.43369495792885</c:v>
                </c:pt>
                <c:pt idx="125">
                  <c:v>41.193880980361769</c:v>
                </c:pt>
                <c:pt idx="126">
                  <c:v>41.953601785927432</c:v>
                </c:pt>
                <c:pt idx="127">
                  <c:v>42.712741039235873</c:v>
                </c:pt>
                <c:pt idx="128">
                  <c:v>43.471177489260761</c:v>
                </c:pt>
                <c:pt idx="129">
                  <c:v>44.228784520695029</c:v>
                </c:pt>
                <c:pt idx="130">
                  <c:v>44.98542966638378</c:v>
                </c:pt>
                <c:pt idx="131">
                  <c:v>45.740974076869669</c:v>
                </c:pt>
                <c:pt idx="132">
                  <c:v>46.495271942668708</c:v>
                </c:pt>
                <c:pt idx="133">
                  <c:v>47.248169864437365</c:v>
                </c:pt>
                <c:pt idx="134">
                  <c:v>47.999506165689652</c:v>
                </c:pt>
                <c:pt idx="135">
                  <c:v>48.749110142173883</c:v>
                </c:pt>
                <c:pt idx="136">
                  <c:v>49.496801241421842</c:v>
                </c:pt>
                <c:pt idx="137">
                  <c:v>50.242388165336067</c:v>
                </c:pt>
                <c:pt idx="138">
                  <c:v>50.985667887985556</c:v>
                </c:pt>
                <c:pt idx="139">
                  <c:v>51.726424580038426</c:v>
                </c:pt>
                <c:pt idx="140">
                  <c:v>52.464428430478058</c:v>
                </c:pt>
                <c:pt idx="141">
                  <c:v>53.19943435543555</c:v>
                </c:pt>
                <c:pt idx="142">
                  <c:v>53.931180583142002</c:v>
                </c:pt>
                <c:pt idx="143">
                  <c:v>54.659387103181146</c:v>
                </c:pt>
                <c:pt idx="144">
                  <c:v>55.383753967437343</c:v>
                </c:pt>
                <c:pt idx="145">
                  <c:v>56.103959429432564</c:v>
                </c:pt>
                <c:pt idx="146">
                  <c:v>56.819657908188425</c:v>
                </c:pt>
                <c:pt idx="147">
                  <c:v>57.530477762419785</c:v>
                </c:pt>
                <c:pt idx="148">
                  <c:v>58.2360188608763</c:v>
                </c:pt>
                <c:pt idx="149">
                  <c:v>58.9358499351424</c:v>
                </c:pt>
                <c:pt idx="150">
                  <c:v>59.629505702376541</c:v>
                </c:pt>
                <c:pt idx="151">
                  <c:v>60.316483747562017</c:v>
                </c:pt>
                <c:pt idx="152">
                  <c:v>60.996241158164715</c:v>
                </c:pt>
                <c:pt idx="153">
                  <c:v>61.668190909043432</c:v>
                </c:pt>
                <c:pt idx="154">
                  <c:v>62.331698002516966</c:v>
                </c:pt>
                <c:pt idx="155">
                  <c:v>62.986075378252323</c:v>
                </c:pt>
                <c:pt idx="156">
                  <c:v>63.630579620800368</c:v>
                </c:pt>
                <c:pt idx="157">
                  <c:v>64.264406509984042</c:v>
                </c:pt>
                <c:pt idx="158">
                  <c:v>64.886686481846823</c:v>
                </c:pt>
                <c:pt idx="159">
                  <c:v>65.496480096458143</c:v>
                </c:pt>
                <c:pt idx="160">
                  <c:v>66.092773644480275</c:v>
                </c:pt>
                <c:pt idx="161">
                  <c:v>66.674475067810377</c:v>
                </c:pt>
                <c:pt idx="162">
                  <c:v>67.240410421222862</c:v>
                </c:pt>
                <c:pt idx="163">
                  <c:v>67.789321161505086</c:v>
                </c:pt>
                <c:pt idx="164">
                  <c:v>68.319862616757675</c:v>
                </c:pt>
                <c:pt idx="165">
                  <c:v>68.830604058393178</c:v>
                </c:pt>
                <c:pt idx="166">
                  <c:v>69.320030866760547</c:v>
                </c:pt>
                <c:pt idx="167">
                  <c:v>69.78654934027243</c:v>
                </c:pt>
                <c:pt idx="168">
                  <c:v>70.22849473611609</c:v>
                </c:pt>
                <c:pt idx="169">
                  <c:v>70.644143133345494</c:v>
                </c:pt>
                <c:pt idx="170">
                  <c:v>71.031727658781108</c:v>
                </c:pt>
                <c:pt idx="171">
                  <c:v>71.389459493909868</c:v>
                </c:pt>
                <c:pt idx="172">
                  <c:v>71.715553870047017</c:v>
                </c:pt>
                <c:pt idx="173">
                  <c:v>72.00826094919627</c:v>
                </c:pt>
                <c:pt idx="174">
                  <c:v>72.265901081663372</c:v>
                </c:pt>
                <c:pt idx="175">
                  <c:v>72.486903449432646</c:v>
                </c:pt>
                <c:pt idx="176">
                  <c:v>72.669846590265536</c:v>
                </c:pt>
                <c:pt idx="177">
                  <c:v>72.813498817786282</c:v>
                </c:pt>
                <c:pt idx="178">
                  <c:v>72.916856189892371</c:v>
                </c:pt>
                <c:pt idx="179">
                  <c:v>72.979175516053232</c:v>
                </c:pt>
                <c:pt idx="180">
                  <c:v>72.999999979162595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158E-4EEB-B687-E1A9CCB68CAD}"/>
            </c:ext>
          </c:extLst>
        </c:ser>
        <c:ser>
          <c:idx val="2"/>
          <c:order val="1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TraySol!$K$10:$K$190</c:f>
              <c:numCache>
                <c:formatCode>0.00</c:formatCode>
                <c:ptCount val="181"/>
                <c:pt idx="0">
                  <c:v>-179.99845865502817</c:v>
                </c:pt>
                <c:pt idx="1">
                  <c:v>-178.4588707333327</c:v>
                </c:pt>
                <c:pt idx="2">
                  <c:v>-176.91903133071648</c:v>
                </c:pt>
                <c:pt idx="3">
                  <c:v>-175.38176362624074</c:v>
                </c:pt>
                <c:pt idx="4">
                  <c:v>-173.84833351580457</c:v>
                </c:pt>
                <c:pt idx="5">
                  <c:v>-172.31998328889586</c:v>
                </c:pt>
                <c:pt idx="6">
                  <c:v>-170.79792431195281</c:v>
                </c:pt>
                <c:pt idx="7">
                  <c:v>-169.28333016520529</c:v>
                </c:pt>
                <c:pt idx="8">
                  <c:v>-167.77733032258215</c:v>
                </c:pt>
                <c:pt idx="9">
                  <c:v>-166.28100445005563</c:v>
                </c:pt>
                <c:pt idx="10">
                  <c:v>-164.79537738201438</c:v>
                </c:pt>
                <c:pt idx="11">
                  <c:v>-163.32141481873359</c:v>
                </c:pt>
                <c:pt idx="12">
                  <c:v>-161.86001977125224</c:v>
                </c:pt>
                <c:pt idx="13">
                  <c:v>-160.41202976358784</c:v>
                </c:pt>
                <c:pt idx="14">
                  <c:v>-158.97821478675843</c:v>
                </c:pt>
                <c:pt idx="15">
                  <c:v>-157.55927598493125</c:v>
                </c:pt>
                <c:pt idx="16">
                  <c:v>-156.15584504156837</c:v>
                </c:pt>
                <c:pt idx="17">
                  <c:v>-154.76848422290277</c:v>
                </c:pt>
                <c:pt idx="18">
                  <c:v>-153.39768702758556</c:v>
                </c:pt>
                <c:pt idx="19">
                  <c:v>-152.04387938496717</c:v>
                </c:pt>
                <c:pt idx="20">
                  <c:v>-150.70742134012724</c:v>
                </c:pt>
                <c:pt idx="21">
                  <c:v>-149.38860916137062</c:v>
                </c:pt>
                <c:pt idx="22">
                  <c:v>-148.08767780525878</c:v>
                </c:pt>
                <c:pt idx="23">
                  <c:v>-146.80480367515327</c:v>
                </c:pt>
                <c:pt idx="24">
                  <c:v>-145.54010761146395</c:v>
                </c:pt>
                <c:pt idx="25">
                  <c:v>-144.29365805508192</c:v>
                </c:pt>
                <c:pt idx="26">
                  <c:v>-143.06547432957854</c:v>
                </c:pt>
                <c:pt idx="27">
                  <c:v>-141.85552999244962</c:v>
                </c:pt>
                <c:pt idx="28">
                  <c:v>-140.66375621074906</c:v>
                </c:pt>
                <c:pt idx="29">
                  <c:v>-139.49004512171282</c:v>
                </c:pt>
                <c:pt idx="30">
                  <c:v>-138.33425314424704</c:v>
                </c:pt>
                <c:pt idx="31">
                  <c:v>-137.19620421231971</c:v>
                </c:pt>
                <c:pt idx="32">
                  <c:v>-136.07569290623474</c:v>
                </c:pt>
                <c:pt idx="33">
                  <c:v>-134.97248746241186</c:v>
                </c:pt>
                <c:pt idx="34">
                  <c:v>-133.88633264657724</c:v>
                </c:pt>
                <c:pt idx="35">
                  <c:v>-132.81695247915621</c:v>
                </c:pt>
                <c:pt idx="36">
                  <c:v>-131.76405280513791</c:v>
                </c:pt>
                <c:pt idx="37">
                  <c:v>-130.72732370373356</c:v>
                </c:pt>
                <c:pt idx="38">
                  <c:v>-129.7064417358028</c:v>
                </c:pt>
                <c:pt idx="39">
                  <c:v>-128.70107202927656</c:v>
                </c:pt>
                <c:pt idx="40">
                  <c:v>-127.71087020469358</c:v>
                </c:pt>
                <c:pt idx="41">
                  <c:v>-126.73548414451828</c:v>
                </c:pt>
                <c:pt idx="42">
                  <c:v>-125.7745556111466</c:v>
                </c:pt>
                <c:pt idx="43">
                  <c:v>-124.82772171947268</c:v>
                </c:pt>
                <c:pt idx="44">
                  <c:v>-123.8946162706083</c:v>
                </c:pt>
                <c:pt idx="45">
                  <c:v>-122.97487095385655</c:v>
                </c:pt>
                <c:pt idx="46">
                  <c:v>-122.06811642436575</c:v>
                </c:pt>
                <c:pt idx="47">
                  <c:v>-121.17398326405929</c:v>
                </c:pt>
                <c:pt idx="48">
                  <c:v>-120.29210283347985</c:v>
                </c:pt>
                <c:pt idx="49">
                  <c:v>-119.42210802211844</c:v>
                </c:pt>
                <c:pt idx="50">
                  <c:v>-118.56363390464976</c:v>
                </c:pt>
                <c:pt idx="51">
                  <c:v>-117.71631831027369</c:v>
                </c:pt>
                <c:pt idx="52">
                  <c:v>-116.87980231209406</c:v>
                </c:pt>
                <c:pt idx="53">
                  <c:v>-116.05373064315508</c:v>
                </c:pt>
                <c:pt idx="54">
                  <c:v>-115.23775204542038</c:v>
                </c:pt>
                <c:pt idx="55">
                  <c:v>-114.43151955762681</c:v>
                </c:pt>
                <c:pt idx="56">
                  <c:v>-113.63469074758275</c:v>
                </c:pt>
                <c:pt idx="57">
                  <c:v>-112.84692789411805</c:v>
                </c:pt>
                <c:pt idx="58">
                  <c:v>-112.06789812353034</c:v>
                </c:pt>
                <c:pt idx="59">
                  <c:v>-111.2972735050207</c:v>
                </c:pt>
                <c:pt idx="60">
                  <c:v>-110.5347311092675</c:v>
                </c:pt>
                <c:pt idx="61">
                  <c:v>-109.77995303395922</c:v>
                </c:pt>
                <c:pt idx="62">
                  <c:v>-109.03262639979074</c:v>
                </c:pt>
                <c:pt idx="63">
                  <c:v>-108.29244332013069</c:v>
                </c:pt>
                <c:pt idx="64">
                  <c:v>-107.55910084728458</c:v>
                </c:pt>
                <c:pt idx="65">
                  <c:v>-106.83230089801437</c:v>
                </c:pt>
                <c:pt idx="66">
                  <c:v>-106.11175016072789</c:v>
                </c:pt>
                <c:pt idx="67">
                  <c:v>-105.397159986521</c:v>
                </c:pt>
                <c:pt idx="68">
                  <c:v>-104.68824626604145</c:v>
                </c:pt>
                <c:pt idx="69">
                  <c:v>-103.98472929394615</c:v>
                </c:pt>
                <c:pt idx="70">
                  <c:v>-103.28633362254061</c:v>
                </c:pt>
                <c:pt idx="71">
                  <c:v>-102.59278790602195</c:v>
                </c:pt>
                <c:pt idx="72">
                  <c:v>-101.90382473659277</c:v>
                </c:pt>
                <c:pt idx="73">
                  <c:v>-101.21918047357285</c:v>
                </c:pt>
                <c:pt idx="74">
                  <c:v>-100.53859506650633</c:v>
                </c:pt>
                <c:pt idx="75">
                  <c:v>-99.861811873146223</c:v>
                </c:pt>
                <c:pt idx="76">
                  <c:v>-99.188577473090547</c:v>
                </c:pt>
                <c:pt idx="77">
                  <c:v>-98.518641477749568</c:v>
                </c:pt>
                <c:pt idx="78">
                  <c:v>-97.851756337235074</c:v>
                </c:pt>
                <c:pt idx="79">
                  <c:v>-97.187677144685907</c:v>
                </c:pt>
                <c:pt idx="80">
                  <c:v>-96.526161438472258</c:v>
                </c:pt>
                <c:pt idx="81">
                  <c:v>-95.866969002659062</c:v>
                </c:pt>
                <c:pt idx="82">
                  <c:v>-95.209861666052589</c:v>
                </c:pt>
                <c:pt idx="83">
                  <c:v>-94.55460310010433</c:v>
                </c:pt>
                <c:pt idx="84">
                  <c:v>-93.900958615902852</c:v>
                </c:pt>
                <c:pt idx="85">
                  <c:v>-93.248694960445661</c:v>
                </c:pt>
                <c:pt idx="86">
                  <c:v>-92.597580112350315</c:v>
                </c:pt>
                <c:pt idx="87">
                  <c:v>-91.947383077135214</c:v>
                </c:pt>
                <c:pt idx="88">
                  <c:v>-91.29787368217724</c:v>
                </c:pt>
                <c:pt idx="89">
                  <c:v>-90.648822371433553</c:v>
                </c:pt>
                <c:pt idx="90">
                  <c:v>-90</c:v>
                </c:pt>
                <c:pt idx="91">
                  <c:v>-89.351177628566433</c:v>
                </c:pt>
                <c:pt idx="92">
                  <c:v>-88.70212631782276</c:v>
                </c:pt>
                <c:pt idx="93">
                  <c:v>-88.052616922864786</c:v>
                </c:pt>
                <c:pt idx="94">
                  <c:v>-87.402419887649685</c:v>
                </c:pt>
                <c:pt idx="95">
                  <c:v>-86.751305039554367</c:v>
                </c:pt>
                <c:pt idx="96">
                  <c:v>-86.099041384097163</c:v>
                </c:pt>
                <c:pt idx="97">
                  <c:v>-85.44539689989567</c:v>
                </c:pt>
                <c:pt idx="98">
                  <c:v>-84.790138333947411</c:v>
                </c:pt>
                <c:pt idx="99">
                  <c:v>-84.133030997340924</c:v>
                </c:pt>
                <c:pt idx="100">
                  <c:v>-83.473838561527728</c:v>
                </c:pt>
                <c:pt idx="101">
                  <c:v>-82.812322855314093</c:v>
                </c:pt>
                <c:pt idx="102">
                  <c:v>-82.148243662764926</c:v>
                </c:pt>
                <c:pt idx="103">
                  <c:v>-81.481358522250432</c:v>
                </c:pt>
                <c:pt idx="104">
                  <c:v>-80.811422526909467</c:v>
                </c:pt>
                <c:pt idx="105">
                  <c:v>-80.138188126853791</c:v>
                </c:pt>
                <c:pt idx="106">
                  <c:v>-79.461404933493668</c:v>
                </c:pt>
                <c:pt idx="107">
                  <c:v>-78.780819526427152</c:v>
                </c:pt>
                <c:pt idx="108">
                  <c:v>-78.096175263407233</c:v>
                </c:pt>
                <c:pt idx="109">
                  <c:v>-77.407212093978046</c:v>
                </c:pt>
                <c:pt idx="110">
                  <c:v>-76.71366637745939</c:v>
                </c:pt>
                <c:pt idx="111">
                  <c:v>-76.01527070605384</c:v>
                </c:pt>
                <c:pt idx="112">
                  <c:v>-75.311753733958568</c:v>
                </c:pt>
                <c:pt idx="113">
                  <c:v>-74.602840013478996</c:v>
                </c:pt>
                <c:pt idx="114">
                  <c:v>-73.888249839272106</c:v>
                </c:pt>
                <c:pt idx="115">
                  <c:v>-73.167699101985633</c:v>
                </c:pt>
                <c:pt idx="116">
                  <c:v>-72.440899152715417</c:v>
                </c:pt>
                <c:pt idx="117">
                  <c:v>-71.707556679869313</c:v>
                </c:pt>
                <c:pt idx="118">
                  <c:v>-70.967373600209257</c:v>
                </c:pt>
                <c:pt idx="119">
                  <c:v>-70.220046966040769</c:v>
                </c:pt>
                <c:pt idx="120">
                  <c:v>-69.465268890732489</c:v>
                </c:pt>
                <c:pt idx="121">
                  <c:v>-68.702726494979316</c:v>
                </c:pt>
                <c:pt idx="122">
                  <c:v>-67.932101876469645</c:v>
                </c:pt>
                <c:pt idx="123">
                  <c:v>-67.153072105881947</c:v>
                </c:pt>
                <c:pt idx="124">
                  <c:v>-66.365309252417248</c:v>
                </c:pt>
                <c:pt idx="125">
                  <c:v>-65.568480442373186</c:v>
                </c:pt>
                <c:pt idx="126">
                  <c:v>-64.762247954579621</c:v>
                </c:pt>
                <c:pt idx="127">
                  <c:v>-63.946269356844923</c:v>
                </c:pt>
                <c:pt idx="128">
                  <c:v>-63.120197687905922</c:v>
                </c:pt>
                <c:pt idx="129">
                  <c:v>-62.283681689726301</c:v>
                </c:pt>
                <c:pt idx="130">
                  <c:v>-61.436366095350223</c:v>
                </c:pt>
                <c:pt idx="131">
                  <c:v>-60.577891977881563</c:v>
                </c:pt>
                <c:pt idx="132">
                  <c:v>-59.707897166520169</c:v>
                </c:pt>
                <c:pt idx="133">
                  <c:v>-58.826016735940712</c:v>
                </c:pt>
                <c:pt idx="134">
                  <c:v>-57.931883575634238</c:v>
                </c:pt>
                <c:pt idx="135">
                  <c:v>-57.025129046143419</c:v>
                </c:pt>
                <c:pt idx="136">
                  <c:v>-56.105383729391718</c:v>
                </c:pt>
                <c:pt idx="137">
                  <c:v>-55.172278280527308</c:v>
                </c:pt>
                <c:pt idx="138">
                  <c:v>-54.225444388853411</c:v>
                </c:pt>
                <c:pt idx="139">
                  <c:v>-53.264515855481719</c:v>
                </c:pt>
                <c:pt idx="140">
                  <c:v>-52.289129795306422</c:v>
                </c:pt>
                <c:pt idx="141">
                  <c:v>-51.298927970723433</c:v>
                </c:pt>
                <c:pt idx="142">
                  <c:v>-50.293558264197195</c:v>
                </c:pt>
                <c:pt idx="143">
                  <c:v>-49.272676296266461</c:v>
                </c:pt>
                <c:pt idx="144">
                  <c:v>-48.235947194862078</c:v>
                </c:pt>
                <c:pt idx="145">
                  <c:v>-47.183047520843807</c:v>
                </c:pt>
                <c:pt idx="146">
                  <c:v>-46.113667353422798</c:v>
                </c:pt>
                <c:pt idx="147">
                  <c:v>-45.027512537588109</c:v>
                </c:pt>
                <c:pt idx="148">
                  <c:v>-43.92430709376525</c:v>
                </c:pt>
                <c:pt idx="149">
                  <c:v>-42.803795787680201</c:v>
                </c:pt>
                <c:pt idx="150">
                  <c:v>-41.665746855752879</c:v>
                </c:pt>
                <c:pt idx="151">
                  <c:v>-40.509954878287154</c:v>
                </c:pt>
                <c:pt idx="152">
                  <c:v>-39.336243789250901</c:v>
                </c:pt>
                <c:pt idx="153">
                  <c:v>-38.144470007550417</c:v>
                </c:pt>
                <c:pt idx="154">
                  <c:v>-36.934525670421507</c:v>
                </c:pt>
                <c:pt idx="155">
                  <c:v>-35.706341944918158</c:v>
                </c:pt>
                <c:pt idx="156">
                  <c:v>-34.459892388536041</c:v>
                </c:pt>
                <c:pt idx="157">
                  <c:v>-33.195196324846698</c:v>
                </c:pt>
                <c:pt idx="158">
                  <c:v>-31.912322194741147</c:v>
                </c:pt>
                <c:pt idx="159">
                  <c:v>-30.61139083862939</c:v>
                </c:pt>
                <c:pt idx="160">
                  <c:v>-29.292578659872721</c:v>
                </c:pt>
                <c:pt idx="161">
                  <c:v>-27.95612061503272</c:v>
                </c:pt>
                <c:pt idx="162">
                  <c:v>-26.602312972414374</c:v>
                </c:pt>
                <c:pt idx="163">
                  <c:v>-25.231515777097272</c:v>
                </c:pt>
                <c:pt idx="164">
                  <c:v>-23.844154958431638</c:v>
                </c:pt>
                <c:pt idx="165">
                  <c:v>-22.440724015068746</c:v>
                </c:pt>
                <c:pt idx="166">
                  <c:v>-21.021785213241433</c:v>
                </c:pt>
                <c:pt idx="167">
                  <c:v>-19.587970236412133</c:v>
                </c:pt>
                <c:pt idx="168">
                  <c:v>-18.139980228747671</c:v>
                </c:pt>
                <c:pt idx="169">
                  <c:v>-16.678585181266207</c:v>
                </c:pt>
                <c:pt idx="170">
                  <c:v>-15.20462261798572</c:v>
                </c:pt>
                <c:pt idx="171">
                  <c:v>-13.718995549944374</c:v>
                </c:pt>
                <c:pt idx="172">
                  <c:v>-12.222669677417878</c:v>
                </c:pt>
                <c:pt idx="173">
                  <c:v>-10.716669834794835</c:v>
                </c:pt>
                <c:pt idx="174">
                  <c:v>-9.2020756880470653</c:v>
                </c:pt>
                <c:pt idx="175">
                  <c:v>-7.6800167111045026</c:v>
                </c:pt>
                <c:pt idx="176">
                  <c:v>-6.1516664841947666</c:v>
                </c:pt>
                <c:pt idx="177">
                  <c:v>-4.6182363737591707</c:v>
                </c:pt>
                <c:pt idx="178">
                  <c:v>-3.0809686692833047</c:v>
                </c:pt>
                <c:pt idx="179">
                  <c:v>-1.5411292666668182</c:v>
                </c:pt>
                <c:pt idx="180">
                  <c:v>-1.5413447353594351E-3</c:v>
                </c:pt>
              </c:numCache>
            </c:numRef>
          </c:xVal>
          <c:yVal>
            <c:numRef>
              <c:f>TraySol!$J$10:$J$190</c:f>
              <c:numCache>
                <c:formatCode>0.00</c:formatCode>
                <c:ptCount val="181"/>
                <c:pt idx="0">
                  <c:v>-49.549999989764331</c:v>
                </c:pt>
                <c:pt idx="1">
                  <c:v>-49.539765668063552</c:v>
                </c:pt>
                <c:pt idx="2">
                  <c:v>-49.509078638609111</c:v>
                </c:pt>
                <c:pt idx="3">
                  <c:v>-49.457986690195781</c:v>
                </c:pt>
                <c:pt idx="4">
                  <c:v>-49.386569054205751</c:v>
                </c:pt>
                <c:pt idx="5">
                  <c:v>-49.294935822924401</c:v>
                </c:pt>
                <c:pt idx="6">
                  <c:v>-49.183227135421021</c:v>
                </c:pt>
                <c:pt idx="7">
                  <c:v>-49.051612155250581</c:v>
                </c:pt>
                <c:pt idx="8">
                  <c:v>-48.900287857244422</c:v>
                </c:pt>
                <c:pt idx="9">
                  <c:v>-48.729477643397075</c:v>
                </c:pt>
                <c:pt idx="10">
                  <c:v>-48.539429810009949</c:v>
                </c:pt>
                <c:pt idx="11">
                  <c:v>-48.330415889796654</c:v>
                </c:pt>
                <c:pt idx="12">
                  <c:v>-48.102728893569008</c:v>
                </c:pt>
                <c:pt idx="13">
                  <c:v>-47.856681476423802</c:v>
                </c:pt>
                <c:pt idx="14">
                  <c:v>-47.59260405307478</c:v>
                </c:pt>
                <c:pt idx="15">
                  <c:v>-47.310842886169894</c:v>
                </c:pt>
                <c:pt idx="16">
                  <c:v>-47.011758170175227</c:v>
                </c:pt>
                <c:pt idx="17">
                  <c:v>-46.695722131766956</c:v>
                </c:pt>
                <c:pt idx="18">
                  <c:v>-46.36311716573428</c:v>
                </c:pt>
                <c:pt idx="19">
                  <c:v>-46.014334023247017</c:v>
                </c:pt>
                <c:pt idx="20">
                  <c:v>-45.649770067057375</c:v>
                </c:pt>
                <c:pt idx="21">
                  <c:v>-45.269827605867107</c:v>
                </c:pt>
                <c:pt idx="22">
                  <c:v>-44.874912317763375</c:v>
                </c:pt>
                <c:pt idx="23">
                  <c:v>-44.465431770367616</c:v>
                </c:pt>
                <c:pt idx="24">
                  <c:v>-44.041794043201236</c:v>
                </c:pt>
                <c:pt idx="25">
                  <c:v>-43.604406455786034</c:v>
                </c:pt>
                <c:pt idx="26">
                  <c:v>-43.153674403191019</c:v>
                </c:pt>
                <c:pt idx="27">
                  <c:v>-42.69000029913272</c:v>
                </c:pt>
                <c:pt idx="28">
                  <c:v>-42.213782625335995</c:v>
                </c:pt>
                <c:pt idx="29">
                  <c:v>-41.725415084673017</c:v>
                </c:pt>
                <c:pt idx="30">
                  <c:v>-41.225285854611769</c:v>
                </c:pt>
                <c:pt idx="31">
                  <c:v>-40.713776936713174</c:v>
                </c:pt>
                <c:pt idx="32">
                  <c:v>-40.191263597304754</c:v>
                </c:pt>
                <c:pt idx="33">
                  <c:v>-39.658113894012587</c:v>
                </c:pt>
                <c:pt idx="34">
                  <c:v>-39.114688282534502</c:v>
                </c:pt>
                <c:pt idx="35">
                  <c:v>-38.561339297868329</c:v>
                </c:pt>
                <c:pt idx="36">
                  <c:v>-37.998411304152654</c:v>
                </c:pt>
                <c:pt idx="37">
                  <c:v>-37.426240307313009</c:v>
                </c:pt>
                <c:pt idx="38">
                  <c:v>-36.845153824822546</c:v>
                </c:pt>
                <c:pt idx="39">
                  <c:v>-36.25547080706319</c:v>
                </c:pt>
                <c:pt idx="40">
                  <c:v>-35.657501604998814</c:v>
                </c:pt>
                <c:pt idx="41">
                  <c:v>-35.051547979135734</c:v>
                </c:pt>
                <c:pt idx="42">
                  <c:v>-34.437903145032863</c:v>
                </c:pt>
                <c:pt idx="43">
                  <c:v>-33.816851850930234</c:v>
                </c:pt>
                <c:pt idx="44">
                  <c:v>-33.188670483375901</c:v>
                </c:pt>
                <c:pt idx="45">
                  <c:v>-32.55362719704938</c:v>
                </c:pt>
                <c:pt idx="46">
                  <c:v>-31.911982065289664</c:v>
                </c:pt>
                <c:pt idx="47">
                  <c:v>-31.263987248142172</c:v>
                </c:pt>
                <c:pt idx="48">
                  <c:v>-30.609887175033165</c:v>
                </c:pt>
                <c:pt idx="49">
                  <c:v>-29.949918739460188</c:v>
                </c:pt>
                <c:pt idx="50">
                  <c:v>-29.284311503354871</c:v>
                </c:pt>
                <c:pt idx="51">
                  <c:v>-28.613287909023086</c:v>
                </c:pt>
                <c:pt idx="52">
                  <c:v>-27.937063496802367</c:v>
                </c:pt>
                <c:pt idx="53">
                  <c:v>-27.255847126792247</c:v>
                </c:pt>
                <c:pt idx="54">
                  <c:v>-26.569841203213969</c:v>
                </c:pt>
                <c:pt idx="55">
                  <c:v>-25.879241900139206</c:v>
                </c:pt>
                <c:pt idx="56">
                  <c:v>-25.184239387495126</c:v>
                </c:pt>
                <c:pt idx="57">
                  <c:v>-24.485018056406304</c:v>
                </c:pt>
                <c:pt idx="58">
                  <c:v>-23.781756743071412</c:v>
                </c:pt>
                <c:pt idx="59">
                  <c:v>-23.074628950498351</c:v>
                </c:pt>
                <c:pt idx="60">
                  <c:v>-22.363803067532629</c:v>
                </c:pt>
                <c:pt idx="61">
                  <c:v>-21.649442584715388</c:v>
                </c:pt>
                <c:pt idx="62">
                  <c:v>-20.931706306595743</c:v>
                </c:pt>
                <c:pt idx="63">
                  <c:v>-20.210748560203385</c:v>
                </c:pt>
                <c:pt idx="64">
                  <c:v>-19.486719399456817</c:v>
                </c:pt>
                <c:pt idx="65">
                  <c:v>-18.759764805345668</c:v>
                </c:pt>
                <c:pt idx="66">
                  <c:v>-18.030026881780515</c:v>
                </c:pt>
                <c:pt idx="67">
                  <c:v>-17.297644047051435</c:v>
                </c:pt>
                <c:pt idx="68">
                  <c:v>-16.562751220879179</c:v>
                </c:pt>
                <c:pt idx="69">
                  <c:v>-15.825480007079051</c:v>
                </c:pt>
                <c:pt idx="70">
                  <c:v>-15.085958871889858</c:v>
                </c:pt>
                <c:pt idx="71">
                  <c:v>-14.344313318047384</c:v>
                </c:pt>
                <c:pt idx="72">
                  <c:v>-13.600666054705769</c:v>
                </c:pt>
                <c:pt idx="73">
                  <c:v>-12.855137163330497</c:v>
                </c:pt>
                <c:pt idx="74">
                  <c:v>-12.107844259703327</c:v>
                </c:pt>
                <c:pt idx="75">
                  <c:v>-11.358902652195312</c:v>
                </c:pt>
                <c:pt idx="76">
                  <c:v>-10.608425496474908</c:v>
                </c:pt>
                <c:pt idx="77">
                  <c:v>-9.8565239468300518</c:v>
                </c:pt>
                <c:pt idx="78">
                  <c:v>-9.1033073042901833</c:v>
                </c:pt>
                <c:pt idx="79">
                  <c:v>-8.3488831617426484</c:v>
                </c:pt>
                <c:pt idx="80">
                  <c:v>-7.5933575462427427</c:v>
                </c:pt>
                <c:pt idx="81">
                  <c:v>-6.83683505872186</c:v>
                </c:pt>
                <c:pt idx="82">
                  <c:v>-6.0794190113021926</c:v>
                </c:pt>
                <c:pt idx="83">
                  <c:v>-5.3212115624287577</c:v>
                </c:pt>
                <c:pt idx="84">
                  <c:v>-4.5623138500328935</c:v>
                </c:pt>
                <c:pt idx="85">
                  <c:v>-3.8028261229422071</c:v>
                </c:pt>
                <c:pt idx="86">
                  <c:v>-3.0428478707544002</c:v>
                </c:pt>
                <c:pt idx="87">
                  <c:v>-2.2824779523925116</c:v>
                </c:pt>
                <c:pt idx="88">
                  <c:v>-1.5218147235605954</c:v>
                </c:pt>
                <c:pt idx="89">
                  <c:v>-0.76095616331913618</c:v>
                </c:pt>
                <c:pt idx="90">
                  <c:v>0</c:v>
                </c:pt>
                <c:pt idx="91">
                  <c:v>0.76095616331915039</c:v>
                </c:pt>
                <c:pt idx="92">
                  <c:v>1.5218147235605954</c:v>
                </c:pt>
                <c:pt idx="93">
                  <c:v>2.2824779523925116</c:v>
                </c:pt>
                <c:pt idx="94">
                  <c:v>3.0428478707544002</c:v>
                </c:pt>
                <c:pt idx="95">
                  <c:v>3.8028261229421929</c:v>
                </c:pt>
                <c:pt idx="96">
                  <c:v>4.5623138500328793</c:v>
                </c:pt>
                <c:pt idx="97">
                  <c:v>5.3212115624287577</c:v>
                </c:pt>
                <c:pt idx="98">
                  <c:v>6.0794190113021926</c:v>
                </c:pt>
                <c:pt idx="99">
                  <c:v>6.8368350587218742</c:v>
                </c:pt>
                <c:pt idx="100">
                  <c:v>7.5933575462427569</c:v>
                </c:pt>
                <c:pt idx="101">
                  <c:v>8.3488831617426627</c:v>
                </c:pt>
                <c:pt idx="102">
                  <c:v>9.1033073042901833</c:v>
                </c:pt>
                <c:pt idx="103">
                  <c:v>9.8565239468300518</c:v>
                </c:pt>
                <c:pt idx="104">
                  <c:v>10.608425496474894</c:v>
                </c:pt>
                <c:pt idx="105">
                  <c:v>11.358902652195297</c:v>
                </c:pt>
                <c:pt idx="106">
                  <c:v>12.107844259703342</c:v>
                </c:pt>
                <c:pt idx="107">
                  <c:v>12.855137163330497</c:v>
                </c:pt>
                <c:pt idx="108">
                  <c:v>13.600666054705769</c:v>
                </c:pt>
                <c:pt idx="109">
                  <c:v>14.344313318047384</c:v>
                </c:pt>
                <c:pt idx="110">
                  <c:v>15.085958871889858</c:v>
                </c:pt>
                <c:pt idx="111">
                  <c:v>15.825480007079065</c:v>
                </c:pt>
                <c:pt idx="112">
                  <c:v>16.562751220879164</c:v>
                </c:pt>
                <c:pt idx="113">
                  <c:v>17.297644047051435</c:v>
                </c:pt>
                <c:pt idx="114">
                  <c:v>18.030026881780515</c:v>
                </c:pt>
                <c:pt idx="115">
                  <c:v>18.759764805345668</c:v>
                </c:pt>
                <c:pt idx="116">
                  <c:v>19.486719399456817</c:v>
                </c:pt>
                <c:pt idx="117">
                  <c:v>20.210748560203385</c:v>
                </c:pt>
                <c:pt idx="118">
                  <c:v>20.931706306595743</c:v>
                </c:pt>
                <c:pt idx="119">
                  <c:v>21.649442584715388</c:v>
                </c:pt>
                <c:pt idx="120">
                  <c:v>22.363803067532643</c:v>
                </c:pt>
                <c:pt idx="121">
                  <c:v>23.074628950498337</c:v>
                </c:pt>
                <c:pt idx="122">
                  <c:v>23.781756743071426</c:v>
                </c:pt>
                <c:pt idx="123">
                  <c:v>24.485018056406304</c:v>
                </c:pt>
                <c:pt idx="124">
                  <c:v>25.184239387495126</c:v>
                </c:pt>
                <c:pt idx="125">
                  <c:v>25.879241900139206</c:v>
                </c:pt>
                <c:pt idx="126">
                  <c:v>26.569841203213969</c:v>
                </c:pt>
                <c:pt idx="127">
                  <c:v>27.255847126792254</c:v>
                </c:pt>
                <c:pt idx="128">
                  <c:v>27.937063496802381</c:v>
                </c:pt>
                <c:pt idx="129">
                  <c:v>28.613287909023093</c:v>
                </c:pt>
                <c:pt idx="130">
                  <c:v>29.284311503354871</c:v>
                </c:pt>
                <c:pt idx="131">
                  <c:v>29.949918739460188</c:v>
                </c:pt>
                <c:pt idx="132">
                  <c:v>30.609887175033165</c:v>
                </c:pt>
                <c:pt idx="133">
                  <c:v>31.263987248142172</c:v>
                </c:pt>
                <c:pt idx="134">
                  <c:v>31.911982065289664</c:v>
                </c:pt>
                <c:pt idx="135">
                  <c:v>32.553627197049394</c:v>
                </c:pt>
                <c:pt idx="136">
                  <c:v>33.188670483375894</c:v>
                </c:pt>
                <c:pt idx="137">
                  <c:v>33.816851850930227</c:v>
                </c:pt>
                <c:pt idx="138">
                  <c:v>34.43790314503287</c:v>
                </c:pt>
                <c:pt idx="139">
                  <c:v>35.051547979135727</c:v>
                </c:pt>
                <c:pt idx="140">
                  <c:v>35.657501604998821</c:v>
                </c:pt>
                <c:pt idx="141">
                  <c:v>36.255470807063197</c:v>
                </c:pt>
                <c:pt idx="142">
                  <c:v>36.845153824822546</c:v>
                </c:pt>
                <c:pt idx="143">
                  <c:v>37.426240307313002</c:v>
                </c:pt>
                <c:pt idx="144">
                  <c:v>37.998411304152661</c:v>
                </c:pt>
                <c:pt idx="145">
                  <c:v>38.561339297868315</c:v>
                </c:pt>
                <c:pt idx="146">
                  <c:v>39.114688282534487</c:v>
                </c:pt>
                <c:pt idx="147">
                  <c:v>39.658113894012601</c:v>
                </c:pt>
                <c:pt idx="148">
                  <c:v>40.191263597304768</c:v>
                </c:pt>
                <c:pt idx="149">
                  <c:v>40.713776936713202</c:v>
                </c:pt>
                <c:pt idx="150">
                  <c:v>41.225285854611791</c:v>
                </c:pt>
                <c:pt idx="151">
                  <c:v>41.725415084673031</c:v>
                </c:pt>
                <c:pt idx="152">
                  <c:v>42.213782625336002</c:v>
                </c:pt>
                <c:pt idx="153">
                  <c:v>42.690000299132713</c:v>
                </c:pt>
                <c:pt idx="154">
                  <c:v>43.153674403191005</c:v>
                </c:pt>
                <c:pt idx="155">
                  <c:v>43.604406455786012</c:v>
                </c:pt>
                <c:pt idx="156">
                  <c:v>44.041794043201243</c:v>
                </c:pt>
                <c:pt idx="157">
                  <c:v>44.465431770367623</c:v>
                </c:pt>
                <c:pt idx="158">
                  <c:v>44.874912317763396</c:v>
                </c:pt>
                <c:pt idx="159">
                  <c:v>45.269827605867107</c:v>
                </c:pt>
                <c:pt idx="160">
                  <c:v>45.649770067057382</c:v>
                </c:pt>
                <c:pt idx="161">
                  <c:v>46.014334023247052</c:v>
                </c:pt>
                <c:pt idx="162">
                  <c:v>46.363117165734288</c:v>
                </c:pt>
                <c:pt idx="163">
                  <c:v>46.695722131766949</c:v>
                </c:pt>
                <c:pt idx="164">
                  <c:v>47.011758170175227</c:v>
                </c:pt>
                <c:pt idx="165">
                  <c:v>47.310842886169894</c:v>
                </c:pt>
                <c:pt idx="166">
                  <c:v>47.592604053074794</c:v>
                </c:pt>
                <c:pt idx="167">
                  <c:v>47.856681476423809</c:v>
                </c:pt>
                <c:pt idx="168">
                  <c:v>48.102728893569015</c:v>
                </c:pt>
                <c:pt idx="169">
                  <c:v>48.330415889796676</c:v>
                </c:pt>
                <c:pt idx="170">
                  <c:v>48.539429810009942</c:v>
                </c:pt>
                <c:pt idx="171">
                  <c:v>48.729477643397075</c:v>
                </c:pt>
                <c:pt idx="172">
                  <c:v>48.900287857244422</c:v>
                </c:pt>
                <c:pt idx="173">
                  <c:v>49.051612155250567</c:v>
                </c:pt>
                <c:pt idx="174">
                  <c:v>49.183227135421028</c:v>
                </c:pt>
                <c:pt idx="175">
                  <c:v>49.294935822924373</c:v>
                </c:pt>
                <c:pt idx="176">
                  <c:v>49.386569054205779</c:v>
                </c:pt>
                <c:pt idx="177">
                  <c:v>49.457986690195796</c:v>
                </c:pt>
                <c:pt idx="178">
                  <c:v>49.509078638609118</c:v>
                </c:pt>
                <c:pt idx="179">
                  <c:v>49.539765668063559</c:v>
                </c:pt>
                <c:pt idx="180">
                  <c:v>49.549999989764338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158E-4EEB-B687-E1A9CCB68CAD}"/>
            </c:ext>
          </c:extLst>
        </c:ser>
        <c:ser>
          <c:idx val="4"/>
          <c:order val="2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TraySol!$Q$10:$Q$190</c:f>
              <c:numCache>
                <c:formatCode>0.00</c:formatCode>
                <c:ptCount val="181"/>
                <c:pt idx="0">
                  <c:v>-179.99686218821742</c:v>
                </c:pt>
                <c:pt idx="1">
                  <c:v>-176.86450707773403</c:v>
                </c:pt>
                <c:pt idx="2">
                  <c:v>-173.74285215178844</c:v>
                </c:pt>
                <c:pt idx="3">
                  <c:v>-170.64847096291882</c:v>
                </c:pt>
                <c:pt idx="4">
                  <c:v>-167.59402346969077</c:v>
                </c:pt>
                <c:pt idx="5">
                  <c:v>-164.59107402406201</c:v>
                </c:pt>
                <c:pt idx="6">
                  <c:v>-161.64984348135388</c:v>
                </c:pt>
                <c:pt idx="7">
                  <c:v>-158.77904306622582</c:v>
                </c:pt>
                <c:pt idx="8">
                  <c:v>-155.98579123364038</c:v>
                </c:pt>
                <c:pt idx="9">
                  <c:v>-153.27560732148834</c:v>
                </c:pt>
                <c:pt idx="10">
                  <c:v>-150.65247035927621</c:v>
                </c:pt>
                <c:pt idx="11">
                  <c:v>-148.1189283117387</c:v>
                </c:pt>
                <c:pt idx="12">
                  <c:v>-145.67624216222393</c:v>
                </c:pt>
                <c:pt idx="13">
                  <c:v>-143.32455012607085</c:v>
                </c:pt>
                <c:pt idx="14">
                  <c:v>-141.06303933853658</c:v>
                </c:pt>
                <c:pt idx="15">
                  <c:v>-138.89011500559741</c:v>
                </c:pt>
                <c:pt idx="16">
                  <c:v>-136.80355976533534</c:v>
                </c:pt>
                <c:pt idx="17">
                  <c:v>-134.80067855355327</c:v>
                </c:pt>
                <c:pt idx="18">
                  <c:v>-132.87842641271089</c:v>
                </c:pt>
                <c:pt idx="19">
                  <c:v>-131.03351835659254</c:v>
                </c:pt>
                <c:pt idx="20">
                  <c:v>-129.26252161299379</c:v>
                </c:pt>
                <c:pt idx="21">
                  <c:v>-127.56193136898094</c:v>
                </c:pt>
                <c:pt idx="22">
                  <c:v>-125.92823161483791</c:v>
                </c:pt>
                <c:pt idx="23">
                  <c:v>-124.35794290371732</c:v>
                </c:pt>
                <c:pt idx="24">
                  <c:v>-122.84765888696609</c:v>
                </c:pt>
                <c:pt idx="25">
                  <c:v>-121.39407341061546</c:v>
                </c:pt>
                <c:pt idx="26">
                  <c:v>-119.99399981363393</c:v>
                </c:pt>
                <c:pt idx="27">
                  <c:v>-118.6443838878016</c:v>
                </c:pt>
                <c:pt idx="28">
                  <c:v>-117.34231176639956</c:v>
                </c:pt>
                <c:pt idx="29">
                  <c:v>-116.08501381995345</c:v>
                </c:pt>
                <c:pt idx="30">
                  <c:v>-114.86986546135728</c:v>
                </c:pt>
                <c:pt idx="31">
                  <c:v>-113.69438560475903</c:v>
                </c:pt>
                <c:pt idx="32">
                  <c:v>-112.55623338450086</c:v>
                </c:pt>
                <c:pt idx="33">
                  <c:v>-111.45320362213174</c:v>
                </c:pt>
                <c:pt idx="34">
                  <c:v>-110.38322142986695</c:v>
                </c:pt>
                <c:pt idx="35">
                  <c:v>-109.34433625604082</c:v>
                </c:pt>
                <c:pt idx="36">
                  <c:v>-108.33471561004707</c:v>
                </c:pt>
                <c:pt idx="37">
                  <c:v>-107.35263864890442</c:v>
                </c:pt>
                <c:pt idx="38">
                  <c:v>-106.39648976296724</c:v>
                </c:pt>
                <c:pt idx="39">
                  <c:v>-105.46475226264212</c:v>
                </c:pt>
                <c:pt idx="40">
                  <c:v>-104.55600223970887</c:v>
                </c:pt>
                <c:pt idx="41">
                  <c:v>-103.66890265463144</c:v>
                </c:pt>
                <c:pt idx="42">
                  <c:v>-102.80219768393988</c:v>
                </c:pt>
                <c:pt idx="43">
                  <c:v>-101.95470734841398</c:v>
                </c:pt>
                <c:pt idx="44">
                  <c:v>-101.12532243261462</c:v>
                </c:pt>
                <c:pt idx="45">
                  <c:v>-100.31299969864267</c:v>
                </c:pt>
                <c:pt idx="46">
                  <c:v>-99.516757391326294</c:v>
                </c:pt>
                <c:pt idx="47">
                  <c:v>-98.735671027928873</c:v>
                </c:pt>
                <c:pt idx="48">
                  <c:v>-97.968869462573707</c:v>
                </c:pt>
                <c:pt idx="49">
                  <c:v>-97.215531213637846</c:v>
                </c:pt>
                <c:pt idx="50">
                  <c:v>-96.47488104114764</c:v>
                </c:pt>
                <c:pt idx="51">
                  <c:v>-95.746186760540212</c:v>
                </c:pt>
                <c:pt idx="52">
                  <c:v>-95.028756278905846</c:v>
                </c:pt>
                <c:pt idx="53">
                  <c:v>-94.32193483988209</c:v>
                </c:pt>
                <c:pt idx="54">
                  <c:v>-93.625102463650578</c:v>
                </c:pt>
                <c:pt idx="55">
                  <c:v>-92.937671568927385</c:v>
                </c:pt>
                <c:pt idx="56">
                  <c:v>-92.259084764381299</c:v>
                </c:pt>
                <c:pt idx="57">
                  <c:v>-91.588812797531816</c:v>
                </c:pt>
                <c:pt idx="58">
                  <c:v>-90.926352649829269</c:v>
                </c:pt>
                <c:pt idx="59">
                  <c:v>-90.271225767292492</c:v>
                </c:pt>
                <c:pt idx="60">
                  <c:v>-89.622976416748969</c:v>
                </c:pt>
                <c:pt idx="61">
                  <c:v>-88.981170158382341</c:v>
                </c:pt>
                <c:pt idx="62">
                  <c:v>-88.345392425931863</c:v>
                </c:pt>
                <c:pt idx="63">
                  <c:v>-87.715247206502724</c:v>
                </c:pt>
                <c:pt idx="64">
                  <c:v>-87.090355812529666</c:v>
                </c:pt>
                <c:pt idx="65">
                  <c:v>-86.470355738989568</c:v>
                </c:pt>
                <c:pt idx="66">
                  <c:v>-85.854899599479353</c:v>
                </c:pt>
                <c:pt idx="67">
                  <c:v>-85.243654135261863</c:v>
                </c:pt>
                <c:pt idx="68">
                  <c:v>-84.636299291838085</c:v>
                </c:pt>
                <c:pt idx="69">
                  <c:v>-84.032527358027437</c:v>
                </c:pt>
                <c:pt idx="70">
                  <c:v>-83.432042162932007</c:v>
                </c:pt>
                <c:pt idx="71">
                  <c:v>-82.834558326524387</c:v>
                </c:pt>
                <c:pt idx="72">
                  <c:v>-82.239800559938104</c:v>
                </c:pt>
                <c:pt idx="73">
                  <c:v>-81.647503011850915</c:v>
                </c:pt>
                <c:pt idx="74">
                  <c:v>-81.057408657640792</c:v>
                </c:pt>
                <c:pt idx="75">
                  <c:v>-80.469268728260758</c:v>
                </c:pt>
                <c:pt idx="76">
                  <c:v>-79.882842176024226</c:v>
                </c:pt>
                <c:pt idx="77">
                  <c:v>-79.297895174721162</c:v>
                </c:pt>
                <c:pt idx="78">
                  <c:v>-78.714200651692693</c:v>
                </c:pt>
                <c:pt idx="79">
                  <c:v>-78.131537849686993</c:v>
                </c:pt>
                <c:pt idx="80">
                  <c:v>-77.549691916496897</c:v>
                </c:pt>
                <c:pt idx="81">
                  <c:v>-76.968453520544116</c:v>
                </c:pt>
                <c:pt idx="82">
                  <c:v>-76.387618490728045</c:v>
                </c:pt>
                <c:pt idx="83">
                  <c:v>-75.806987478996916</c:v>
                </c:pt>
                <c:pt idx="84">
                  <c:v>-75.226365644229773</c:v>
                </c:pt>
                <c:pt idx="85">
                  <c:v>-74.645562356138072</c:v>
                </c:pt>
                <c:pt idx="86">
                  <c:v>-74.064390918007234</c:v>
                </c:pt>
                <c:pt idx="87">
                  <c:v>-73.482668307202459</c:v>
                </c:pt>
                <c:pt idx="88">
                  <c:v>-72.900214932459207</c:v>
                </c:pt>
                <c:pt idx="89">
                  <c:v>-72.316854407067865</c:v>
                </c:pt>
                <c:pt idx="90">
                  <c:v>-71.732413337146653</c:v>
                </c:pt>
                <c:pt idx="91">
                  <c:v>-71.146721124273284</c:v>
                </c:pt>
                <c:pt idx="92">
                  <c:v>-70.559609781819873</c:v>
                </c:pt>
                <c:pt idx="93">
                  <c:v>-69.970913764402567</c:v>
                </c:pt>
                <c:pt idx="94">
                  <c:v>-69.38046980992209</c:v>
                </c:pt>
                <c:pt idx="95">
                  <c:v>-68.788116793730438</c:v>
                </c:pt>
                <c:pt idx="96">
                  <c:v>-68.193695594516214</c:v>
                </c:pt>
                <c:pt idx="97">
                  <c:v>-67.597048971553235</c:v>
                </c:pt>
                <c:pt idx="98">
                  <c:v>-66.998021453007624</c:v>
                </c:pt>
                <c:pt idx="99">
                  <c:v>-66.396459235045896</c:v>
                </c:pt>
                <c:pt idx="100">
                  <c:v>-65.792210091530677</c:v>
                </c:pt>
                <c:pt idx="101">
                  <c:v>-65.185123294133774</c:v>
                </c:pt>
                <c:pt idx="102">
                  <c:v>-64.575049542735314</c:v>
                </c:pt>
                <c:pt idx="103">
                  <c:v>-63.961840906016711</c:v>
                </c:pt>
                <c:pt idx="104">
                  <c:v>-63.345350772189569</c:v>
                </c:pt>
                <c:pt idx="105">
                  <c:v>-62.725433809837817</c:v>
                </c:pt>
                <c:pt idx="106">
                  <c:v>-62.101945938881371</c:v>
                </c:pt>
                <c:pt idx="107">
                  <c:v>-61.474744311699702</c:v>
                </c:pt>
                <c:pt idx="108">
                  <c:v>-60.843687304481833</c:v>
                </c:pt>
                <c:pt idx="109">
                  <c:v>-60.208634518895373</c:v>
                </c:pt>
                <c:pt idx="110">
                  <c:v>-59.569446794190583</c:v>
                </c:pt>
                <c:pt idx="111">
                  <c:v>-58.925986229878234</c:v>
                </c:pt>
                <c:pt idx="112">
                  <c:v>-58.278116219139051</c:v>
                </c:pt>
                <c:pt idx="113">
                  <c:v>-57.625701493139601</c:v>
                </c:pt>
                <c:pt idx="114">
                  <c:v>-56.968608176445123</c:v>
                </c:pt>
                <c:pt idx="115">
                  <c:v>-56.306703853730937</c:v>
                </c:pt>
                <c:pt idx="116">
                  <c:v>-55.639857648003279</c:v>
                </c:pt>
                <c:pt idx="117">
                  <c:v>-54.967940310547071</c:v>
                </c:pt>
                <c:pt idx="118">
                  <c:v>-54.290824322819688</c:v>
                </c:pt>
                <c:pt idx="119">
                  <c:v>-53.608384010508821</c:v>
                </c:pt>
                <c:pt idx="120">
                  <c:v>-52.92049566996748</c:v>
                </c:pt>
                <c:pt idx="121">
                  <c:v>-52.227037707229478</c:v>
                </c:pt>
                <c:pt idx="122">
                  <c:v>-51.527890789793538</c:v>
                </c:pt>
                <c:pt idx="123">
                  <c:v>-50.822938011345904</c:v>
                </c:pt>
                <c:pt idx="124">
                  <c:v>-50.112065069565197</c:v>
                </c:pt>
                <c:pt idx="125">
                  <c:v>-49.395160457122799</c:v>
                </c:pt>
                <c:pt idx="126">
                  <c:v>-48.672115665955133</c:v>
                </c:pt>
                <c:pt idx="127">
                  <c:v>-47.942825404839517</c:v>
                </c:pt>
                <c:pt idx="128">
                  <c:v>-47.207187830255577</c:v>
                </c:pt>
                <c:pt idx="129">
                  <c:v>-46.465104790454376</c:v>
                </c:pt>
                <c:pt idx="130">
                  <c:v>-45.716482082593124</c:v>
                </c:pt>
                <c:pt idx="131">
                  <c:v>-44.961229722717434</c:v>
                </c:pt>
                <c:pt idx="132">
                  <c:v>-44.199262228292064</c:v>
                </c:pt>
                <c:pt idx="133">
                  <c:v>-43.430498912889846</c:v>
                </c:pt>
                <c:pt idx="134">
                  <c:v>-42.654864192548267</c:v>
                </c:pt>
                <c:pt idx="135">
                  <c:v>-41.872287903197325</c:v>
                </c:pt>
                <c:pt idx="136">
                  <c:v>-41.08270562844271</c:v>
                </c:pt>
                <c:pt idx="137">
                  <c:v>-40.286059036866874</c:v>
                </c:pt>
                <c:pt idx="138">
                  <c:v>-39.482296227875871</c:v>
                </c:pt>
                <c:pt idx="139">
                  <c:v>-38.671372084980504</c:v>
                </c:pt>
                <c:pt idx="140">
                  <c:v>-37.853248635254126</c:v>
                </c:pt>
                <c:pt idx="141">
                  <c:v>-37.027895413556443</c:v>
                </c:pt>
                <c:pt idx="142">
                  <c:v>-36.195289829956778</c:v>
                </c:pt>
                <c:pt idx="143">
                  <c:v>-35.355417538628167</c:v>
                </c:pt>
                <c:pt idx="144">
                  <c:v>-34.50827280632393</c:v>
                </c:pt>
                <c:pt idx="145">
                  <c:v>-33.653858878383978</c:v>
                </c:pt>
                <c:pt idx="146">
                  <c:v>-32.792188340060179</c:v>
                </c:pt>
                <c:pt idx="147">
                  <c:v>-31.923283470792565</c:v>
                </c:pt>
                <c:pt idx="148">
                  <c:v>-31.047176588920873</c:v>
                </c:pt>
                <c:pt idx="149">
                  <c:v>-30.163910384174883</c:v>
                </c:pt>
                <c:pt idx="150">
                  <c:v>-29.273538235161276</c:v>
                </c:pt>
                <c:pt idx="151">
                  <c:v>-28.37612450895233</c:v>
                </c:pt>
                <c:pt idx="152">
                  <c:v>-27.471744839787981</c:v>
                </c:pt>
                <c:pt idx="153">
                  <c:v>-26.560486383833311</c:v>
                </c:pt>
                <c:pt idx="154">
                  <c:v>-25.642448046884358</c:v>
                </c:pt>
                <c:pt idx="155">
                  <c:v>-24.717740681899052</c:v>
                </c:pt>
                <c:pt idx="156">
                  <c:v>-23.786487253242122</c:v>
                </c:pt>
                <c:pt idx="157">
                  <c:v>-22.848822964579785</c:v>
                </c:pt>
                <c:pt idx="158">
                  <c:v>-21.904895347443631</c:v>
                </c:pt>
                <c:pt idx="159">
                  <c:v>-20.954864307605071</c:v>
                </c:pt>
                <c:pt idx="160">
                  <c:v>-19.998902126566726</c:v>
                </c:pt>
                <c:pt idx="161">
                  <c:v>-19.037193415676953</c:v>
                </c:pt>
                <c:pt idx="162">
                  <c:v>-18.069935020626488</c:v>
                </c:pt>
                <c:pt idx="163">
                  <c:v>-17.097335874369328</c:v>
                </c:pt>
                <c:pt idx="164">
                  <c:v>-16.119616796843101</c:v>
                </c:pt>
                <c:pt idx="165">
                  <c:v>-15.137010240230827</c:v>
                </c:pt>
                <c:pt idx="166">
                  <c:v>-14.149759978911742</c:v>
                </c:pt>
                <c:pt idx="167">
                  <c:v>-13.158120743689055</c:v>
                </c:pt>
                <c:pt idx="168">
                  <c:v>-12.162357800344591</c:v>
                </c:pt>
                <c:pt idx="169">
                  <c:v>-11.162746473064507</c:v>
                </c:pt>
                <c:pt idx="170">
                  <c:v>-10.159571613785886</c:v>
                </c:pt>
                <c:pt idx="171">
                  <c:v>-9.153127019028803</c:v>
                </c:pt>
                <c:pt idx="172">
                  <c:v>-8.1437147963056979</c:v>
                </c:pt>
                <c:pt idx="173">
                  <c:v>-7.1316446827073863</c:v>
                </c:pt>
                <c:pt idx="174">
                  <c:v>-6.1172333187750887</c:v>
                </c:pt>
                <c:pt idx="175">
                  <c:v>-5.1008034812478664</c:v>
                </c:pt>
                <c:pt idx="176">
                  <c:v>-4.0826832787299825</c:v>
                </c:pt>
                <c:pt idx="177">
                  <c:v>-3.063205314733775</c:v>
                </c:pt>
                <c:pt idx="178">
                  <c:v>-2.0427058229372999</c:v>
                </c:pt>
                <c:pt idx="179">
                  <c:v>-1.0215237798052461</c:v>
                </c:pt>
                <c:pt idx="180">
                  <c:v>-1.0215814641510717E-3</c:v>
                </c:pt>
              </c:numCache>
            </c:numRef>
          </c:xVal>
          <c:yVal>
            <c:numRef>
              <c:f>TraySol!$P$10:$P$190</c:f>
              <c:numCache>
                <c:formatCode>0.00</c:formatCode>
                <c:ptCount val="181"/>
                <c:pt idx="0">
                  <c:v>-72.999999979162624</c:v>
                </c:pt>
                <c:pt idx="1">
                  <c:v>-72.97917551605326</c:v>
                </c:pt>
                <c:pt idx="2">
                  <c:v>-72.916856189892371</c:v>
                </c:pt>
                <c:pt idx="3">
                  <c:v>-72.813498817786297</c:v>
                </c:pt>
                <c:pt idx="4">
                  <c:v>-72.669846590265507</c:v>
                </c:pt>
                <c:pt idx="5">
                  <c:v>-72.486903449432617</c:v>
                </c:pt>
                <c:pt idx="6">
                  <c:v>-72.265901081663372</c:v>
                </c:pt>
                <c:pt idx="7">
                  <c:v>-72.008260949196284</c:v>
                </c:pt>
                <c:pt idx="8">
                  <c:v>-71.715553870047017</c:v>
                </c:pt>
                <c:pt idx="9">
                  <c:v>-71.38945949390984</c:v>
                </c:pt>
                <c:pt idx="10">
                  <c:v>-71.031727658781108</c:v>
                </c:pt>
                <c:pt idx="11">
                  <c:v>-70.644143133345494</c:v>
                </c:pt>
                <c:pt idx="12">
                  <c:v>-70.22849473611609</c:v>
                </c:pt>
                <c:pt idx="13">
                  <c:v>-69.786549340272416</c:v>
                </c:pt>
                <c:pt idx="14">
                  <c:v>-69.320030866760533</c:v>
                </c:pt>
                <c:pt idx="15">
                  <c:v>-68.830604058393163</c:v>
                </c:pt>
                <c:pt idx="16">
                  <c:v>-68.319862616757689</c:v>
                </c:pt>
                <c:pt idx="17">
                  <c:v>-67.789321161505086</c:v>
                </c:pt>
                <c:pt idx="18">
                  <c:v>-67.240410421222862</c:v>
                </c:pt>
                <c:pt idx="19">
                  <c:v>-66.674475067810391</c:v>
                </c:pt>
                <c:pt idx="20">
                  <c:v>-66.092773644480303</c:v>
                </c:pt>
                <c:pt idx="21">
                  <c:v>-65.496480096458157</c:v>
                </c:pt>
                <c:pt idx="22">
                  <c:v>-64.886686481846823</c:v>
                </c:pt>
                <c:pt idx="23">
                  <c:v>-64.264406509984013</c:v>
                </c:pt>
                <c:pt idx="24">
                  <c:v>-63.630579620800347</c:v>
                </c:pt>
                <c:pt idx="25">
                  <c:v>-62.986075378252366</c:v>
                </c:pt>
                <c:pt idx="26">
                  <c:v>-62.331698002516987</c:v>
                </c:pt>
                <c:pt idx="27">
                  <c:v>-61.668190909043432</c:v>
                </c:pt>
                <c:pt idx="28">
                  <c:v>-60.996241158164707</c:v>
                </c:pt>
                <c:pt idx="29">
                  <c:v>-60.316483747561989</c:v>
                </c:pt>
                <c:pt idx="30">
                  <c:v>-59.629505702376548</c:v>
                </c:pt>
                <c:pt idx="31">
                  <c:v>-58.935849935142386</c:v>
                </c:pt>
                <c:pt idx="32">
                  <c:v>-58.2360188608763</c:v>
                </c:pt>
                <c:pt idx="33">
                  <c:v>-57.530477762419792</c:v>
                </c:pt>
                <c:pt idx="34">
                  <c:v>-56.819657908188418</c:v>
                </c:pt>
                <c:pt idx="35">
                  <c:v>-56.103959429432564</c:v>
                </c:pt>
                <c:pt idx="36">
                  <c:v>-55.383753967437315</c:v>
                </c:pt>
                <c:pt idx="37">
                  <c:v>-54.659387103181132</c:v>
                </c:pt>
                <c:pt idx="38">
                  <c:v>-53.931180583142009</c:v>
                </c:pt>
                <c:pt idx="39">
                  <c:v>-53.199434355435557</c:v>
                </c:pt>
                <c:pt idx="40">
                  <c:v>-52.46442843047808</c:v>
                </c:pt>
                <c:pt idx="41">
                  <c:v>-51.72642458003844</c:v>
                </c:pt>
                <c:pt idx="42">
                  <c:v>-50.985667887985556</c:v>
                </c:pt>
                <c:pt idx="43">
                  <c:v>-50.242388165336081</c:v>
                </c:pt>
                <c:pt idx="44">
                  <c:v>-49.496801241421821</c:v>
                </c:pt>
                <c:pt idx="45">
                  <c:v>-48.74911014217389</c:v>
                </c:pt>
                <c:pt idx="46">
                  <c:v>-47.999506165689667</c:v>
                </c:pt>
                <c:pt idx="47">
                  <c:v>-47.248169864437358</c:v>
                </c:pt>
                <c:pt idx="48">
                  <c:v>-46.495271942668722</c:v>
                </c:pt>
                <c:pt idx="49">
                  <c:v>-45.740974076869662</c:v>
                </c:pt>
                <c:pt idx="50">
                  <c:v>-44.985429666383766</c:v>
                </c:pt>
                <c:pt idx="51">
                  <c:v>-44.228784520695029</c:v>
                </c:pt>
                <c:pt idx="52">
                  <c:v>-43.471177489260754</c:v>
                </c:pt>
                <c:pt idx="53">
                  <c:v>-42.71274103923588</c:v>
                </c:pt>
                <c:pt idx="54">
                  <c:v>-41.953601785927418</c:v>
                </c:pt>
                <c:pt idx="55">
                  <c:v>-41.193880980361769</c:v>
                </c:pt>
                <c:pt idx="56">
                  <c:v>-40.43369495792885</c:v>
                </c:pt>
                <c:pt idx="57">
                  <c:v>-39.673155551692474</c:v>
                </c:pt>
                <c:pt idx="58">
                  <c:v>-38.912370473611503</c:v>
                </c:pt>
                <c:pt idx="59">
                  <c:v>-38.151443666609623</c:v>
                </c:pt>
                <c:pt idx="60">
                  <c:v>-37.390475630150405</c:v>
                </c:pt>
                <c:pt idx="61">
                  <c:v>-36.629563721722931</c:v>
                </c:pt>
                <c:pt idx="62">
                  <c:v>-35.868802436415365</c:v>
                </c:pt>
                <c:pt idx="63">
                  <c:v>-35.108283666549085</c:v>
                </c:pt>
                <c:pt idx="64">
                  <c:v>-34.348096943160314</c:v>
                </c:pt>
                <c:pt idx="65">
                  <c:v>-33.58832966094927</c:v>
                </c:pt>
                <c:pt idx="66">
                  <c:v>-32.829067288167096</c:v>
                </c:pt>
                <c:pt idx="67">
                  <c:v>-32.070393562774328</c:v>
                </c:pt>
                <c:pt idx="68">
                  <c:v>-31.312390676082131</c:v>
                </c:pt>
                <c:pt idx="69">
                  <c:v>-30.555139444977669</c:v>
                </c:pt>
                <c:pt idx="70">
                  <c:v>-29.798719473734465</c:v>
                </c:pt>
                <c:pt idx="71">
                  <c:v>-29.043209306318403</c:v>
                </c:pt>
                <c:pt idx="72">
                  <c:v>-28.288686570018896</c:v>
                </c:pt>
                <c:pt idx="73">
                  <c:v>-27.535228111160293</c:v>
                </c:pt>
                <c:pt idx="74">
                  <c:v>-26.78291012358217</c:v>
                </c:pt>
                <c:pt idx="75">
                  <c:v>-26.031808270516393</c:v>
                </c:pt>
                <c:pt idx="76">
                  <c:v>-25.281997800433345</c:v>
                </c:pt>
                <c:pt idx="77">
                  <c:v>-24.533553657380722</c:v>
                </c:pt>
                <c:pt idx="78">
                  <c:v>-23.786550586291412</c:v>
                </c:pt>
                <c:pt idx="79">
                  <c:v>-23.041063233696775</c:v>
                </c:pt>
                <c:pt idx="80">
                  <c:v>-22.297166244243058</c:v>
                </c:pt>
                <c:pt idx="81">
                  <c:v>-21.554934353374108</c:v>
                </c:pt>
                <c:pt idx="82">
                  <c:v>-20.814442476512085</c:v>
                </c:pt>
                <c:pt idx="83">
                  <c:v>-20.075765795038791</c:v>
                </c:pt>
                <c:pt idx="84">
                  <c:v>-19.338979839352987</c:v>
                </c:pt>
                <c:pt idx="85">
                  <c:v>-18.604160569254645</c:v>
                </c:pt>
                <c:pt idx="86">
                  <c:v>-17.871384451884524</c:v>
                </c:pt>
                <c:pt idx="87">
                  <c:v>-17.140728537425289</c:v>
                </c:pt>
                <c:pt idx="88">
                  <c:v>-16.412270532751563</c:v>
                </c:pt>
                <c:pt idx="89">
                  <c:v>-15.686088873196809</c:v>
                </c:pt>
                <c:pt idx="90">
                  <c:v>-14.962262792588504</c:v>
                </c:pt>
                <c:pt idx="91">
                  <c:v>-14.240872391685485</c:v>
                </c:pt>
                <c:pt idx="92">
                  <c:v>-13.521998705136923</c:v>
                </c:pt>
                <c:pt idx="93">
                  <c:v>-12.805723767066226</c:v>
                </c:pt>
                <c:pt idx="94">
                  <c:v>-12.092130675370186</c:v>
                </c:pt>
                <c:pt idx="95">
                  <c:v>-11.381303654808576</c:v>
                </c:pt>
                <c:pt idx="96">
                  <c:v>-10.673328118947495</c:v>
                </c:pt>
                <c:pt idx="97">
                  <c:v>-9.9682907310052542</c:v>
                </c:pt>
                <c:pt idx="98">
                  <c:v>-9.2662794636380852</c:v>
                </c:pt>
                <c:pt idx="99">
                  <c:v>-8.5673836576896036</c:v>
                </c:pt>
                <c:pt idx="100">
                  <c:v>-7.8716940799156276</c:v>
                </c:pt>
                <c:pt idx="101">
                  <c:v>-7.179302979683797</c:v>
                </c:pt>
                <c:pt idx="102">
                  <c:v>-6.4903041446345497</c:v>
                </c:pt>
                <c:pt idx="103">
                  <c:v>-5.8047929552779323</c:v>
                </c:pt>
                <c:pt idx="104">
                  <c:v>-5.1228664384874918</c:v>
                </c:pt>
                <c:pt idx="105">
                  <c:v>-4.444623319840403</c:v>
                </c:pt>
                <c:pt idx="106">
                  <c:v>-3.7701640747393554</c:v>
                </c:pt>
                <c:pt idx="107">
                  <c:v>-3.0995909782386946</c:v>
                </c:pt>
                <c:pt idx="108">
                  <c:v>-2.4330081534839962</c:v>
                </c:pt>
                <c:pt idx="109">
                  <c:v>-1.7705216186599841</c:v>
                </c:pt>
                <c:pt idx="110">
                  <c:v>-1.1122393323278743</c:v>
                </c:pt>
                <c:pt idx="111">
                  <c:v>-0.45827123701879202</c:v>
                </c:pt>
                <c:pt idx="112">
                  <c:v>0.19127069906508609</c:v>
                </c:pt>
                <c:pt idx="113">
                  <c:v>0.83627244240523169</c:v>
                </c:pt>
                <c:pt idx="114">
                  <c:v>1.4766178567556807</c:v>
                </c:pt>
                <c:pt idx="115">
                  <c:v>2.1121886681613375</c:v>
                </c:pt>
                <c:pt idx="116">
                  <c:v>2.7428644326159599</c:v>
                </c:pt>
                <c:pt idx="117">
                  <c:v>3.3685225065867854</c:v>
                </c:pt>
                <c:pt idx="118">
                  <c:v>3.989038020649275</c:v>
                </c:pt>
                <c:pt idx="119">
                  <c:v>4.6042838564919464</c:v>
                </c:pt>
                <c:pt idx="120">
                  <c:v>5.2141306275678545</c:v>
                </c:pt>
                <c:pt idx="121">
                  <c:v>5.8184466636858474</c:v>
                </c:pt>
                <c:pt idx="122">
                  <c:v>6.4170979998515492</c:v>
                </c:pt>
                <c:pt idx="123">
                  <c:v>7.0099483696835563</c:v>
                </c:pt>
                <c:pt idx="124">
                  <c:v>7.5968592037467317</c:v>
                </c:pt>
                <c:pt idx="125">
                  <c:v>8.1776896331593036</c:v>
                </c:pt>
                <c:pt idx="126">
                  <c:v>8.7522964988450838</c:v>
                </c:pt>
                <c:pt idx="127">
                  <c:v>9.3205343668156218</c:v>
                </c:pt>
                <c:pt idx="128">
                  <c:v>9.8822555498793463</c:v>
                </c:pt>
                <c:pt idx="129">
                  <c:v>10.437310136186113</c:v>
                </c:pt>
                <c:pt idx="130">
                  <c:v>10.985546025023979</c:v>
                </c:pt>
                <c:pt idx="131">
                  <c:v>11.526808970293615</c:v>
                </c:pt>
                <c:pt idx="132">
                  <c:v>12.060942632089777</c:v>
                </c:pt>
                <c:pt idx="133">
                  <c:v>12.587788636822182</c:v>
                </c:pt>
                <c:pt idx="134">
                  <c:v>13.107186646308477</c:v>
                </c:pt>
                <c:pt idx="135">
                  <c:v>13.618974436266711</c:v>
                </c:pt>
                <c:pt idx="136">
                  <c:v>14.122987984629759</c:v>
                </c:pt>
                <c:pt idx="137">
                  <c:v>14.619061570090977</c:v>
                </c:pt>
                <c:pt idx="138">
                  <c:v>15.107027881276025</c:v>
                </c:pt>
                <c:pt idx="139">
                  <c:v>15.586718136915522</c:v>
                </c:pt>
                <c:pt idx="140">
                  <c:v>16.057962217367219</c:v>
                </c:pt>
                <c:pt idx="141">
                  <c:v>16.520588807806803</c:v>
                </c:pt>
                <c:pt idx="142">
                  <c:v>16.974425553368818</c:v>
                </c:pt>
                <c:pt idx="143">
                  <c:v>17.419299226477975</c:v>
                </c:pt>
                <c:pt idx="144">
                  <c:v>17.855035906561582</c:v>
                </c:pt>
                <c:pt idx="145">
                  <c:v>18.281461172279094</c:v>
                </c:pt>
                <c:pt idx="146">
                  <c:v>18.69840030634299</c:v>
                </c:pt>
                <c:pt idx="147">
                  <c:v>19.105678512936919</c:v>
                </c:pt>
                <c:pt idx="148">
                  <c:v>19.503121147661915</c:v>
                </c:pt>
                <c:pt idx="149">
                  <c:v>19.890553959860227</c:v>
                </c:pt>
                <c:pt idx="150">
                  <c:v>20.267803347078484</c:v>
                </c:pt>
                <c:pt idx="151">
                  <c:v>20.634696621338165</c:v>
                </c:pt>
                <c:pt idx="152">
                  <c:v>20.991062286782707</c:v>
                </c:pt>
                <c:pt idx="153">
                  <c:v>21.3367303281658</c:v>
                </c:pt>
                <c:pt idx="154">
                  <c:v>21.671532509538594</c:v>
                </c:pt>
                <c:pt idx="155">
                  <c:v>21.995302682381151</c:v>
                </c:pt>
                <c:pt idx="156">
                  <c:v>22.307877102310755</c:v>
                </c:pt>
                <c:pt idx="157">
                  <c:v>22.609094753385008</c:v>
                </c:pt>
                <c:pt idx="158">
                  <c:v>22.898797678903492</c:v>
                </c:pt>
                <c:pt idx="159">
                  <c:v>23.176831317499548</c:v>
                </c:pt>
                <c:pt idx="160">
                  <c:v>23.44304484320368</c:v>
                </c:pt>
                <c:pt idx="161">
                  <c:v>23.697291508057063</c:v>
                </c:pt>
                <c:pt idx="162">
                  <c:v>23.939428985754262</c:v>
                </c:pt>
                <c:pt idx="163">
                  <c:v>24.169319714705679</c:v>
                </c:pt>
                <c:pt idx="164">
                  <c:v>24.386831238830112</c:v>
                </c:pt>
                <c:pt idx="165">
                  <c:v>24.591836544320088</c:v>
                </c:pt>
                <c:pt idx="166">
                  <c:v>24.784214390567854</c:v>
                </c:pt>
                <c:pt idx="167">
                  <c:v>24.963849633399988</c:v>
                </c:pt>
                <c:pt idx="168">
                  <c:v>25.130633538745585</c:v>
                </c:pt>
                <c:pt idx="169">
                  <c:v>25.284464084856637</c:v>
                </c:pt>
                <c:pt idx="170">
                  <c:v>25.425246251211618</c:v>
                </c:pt>
                <c:pt idx="171">
                  <c:v>25.552892292265781</c:v>
                </c:pt>
                <c:pt idx="172">
                  <c:v>25.667321994262224</c:v>
                </c:pt>
                <c:pt idx="173">
                  <c:v>25.768462913390351</c:v>
                </c:pt>
                <c:pt idx="174">
                  <c:v>25.856250593668761</c:v>
                </c:pt>
                <c:pt idx="175">
                  <c:v>25.930628763040346</c:v>
                </c:pt>
                <c:pt idx="176">
                  <c:v>25.991549506296309</c:v>
                </c:pt>
                <c:pt idx="177">
                  <c:v>26.038973413591947</c:v>
                </c:pt>
                <c:pt idx="178">
                  <c:v>26.07286970347846</c:v>
                </c:pt>
                <c:pt idx="179">
                  <c:v>26.093216319550955</c:v>
                </c:pt>
                <c:pt idx="180">
                  <c:v>26.099999993215945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158E-4EEB-B687-E1A9CCB68CAD}"/>
            </c:ext>
          </c:extLst>
        </c:ser>
        <c:ser>
          <c:idx val="5"/>
          <c:order val="3"/>
          <c:tx>
            <c:strRef>
              <c:f>TraySol!$AA$9</c:f>
              <c:strCache>
                <c:ptCount val="1"/>
                <c:pt idx="0">
                  <c:v>w = -8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TraySol!$V$70:$V$74</c:f>
              <c:numCache>
                <c:formatCode>0.00</c:formatCode>
                <c:ptCount val="5"/>
                <c:pt idx="0">
                  <c:v>-127.07950433003251</c:v>
                </c:pt>
                <c:pt idx="1">
                  <c:v>-119.1153872926478</c:v>
                </c:pt>
                <c:pt idx="2">
                  <c:v>-110.5347311092675</c:v>
                </c:pt>
                <c:pt idx="3">
                  <c:v>-100.87995353609496</c:v>
                </c:pt>
                <c:pt idx="4">
                  <c:v>-89.622976416748969</c:v>
                </c:pt>
              </c:numCache>
            </c:numRef>
          </c:xVal>
          <c:yVal>
            <c:numRef>
              <c:f>TraySol!$AA$70:$AA$74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158E-4EEB-B687-E1A9CCB68CAD}"/>
            </c:ext>
          </c:extLst>
        </c:ser>
        <c:ser>
          <c:idx val="6"/>
          <c:order val="4"/>
          <c:tx>
            <c:strRef>
              <c:f>TraySol!$AB$9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TraySol!$V$85:$V$89</c:f>
              <c:numCache>
                <c:formatCode>0.00</c:formatCode>
                <c:ptCount val="5"/>
                <c:pt idx="0">
                  <c:v>-117.27456619016218</c:v>
                </c:pt>
                <c:pt idx="1">
                  <c:v>-108.64175667586379</c:v>
                </c:pt>
                <c:pt idx="2">
                  <c:v>-99.861811873146223</c:v>
                </c:pt>
                <c:pt idx="3">
                  <c:v>-90.59205652817846</c:v>
                </c:pt>
                <c:pt idx="4">
                  <c:v>-80.469268728260758</c:v>
                </c:pt>
              </c:numCache>
            </c:numRef>
          </c:xVal>
          <c:yVal>
            <c:numRef>
              <c:f>TraySol!$AB$85:$AB$89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158E-4EEB-B687-E1A9CCB68CAD}"/>
            </c:ext>
          </c:extLst>
        </c:ser>
        <c:ser>
          <c:idx val="7"/>
          <c:order val="5"/>
          <c:tx>
            <c:strRef>
              <c:f>TraySol!$AC$9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TraySol!$V$100:$V$104</c:f>
              <c:numCache>
                <c:formatCode>0.00</c:formatCode>
                <c:ptCount val="5"/>
                <c:pt idx="0">
                  <c:v>-108.26758666285335</c:v>
                </c:pt>
                <c:pt idx="1">
                  <c:v>-98.974940093683216</c:v>
                </c:pt>
                <c:pt idx="2">
                  <c:v>-90</c:v>
                </c:pt>
                <c:pt idx="3">
                  <c:v>-81.02505990631677</c:v>
                </c:pt>
                <c:pt idx="4">
                  <c:v>-71.732413337146653</c:v>
                </c:pt>
              </c:numCache>
            </c:numRef>
          </c:xVal>
          <c:yVal>
            <c:numRef>
              <c:f>TraySol!$AC$100:$AC$104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158E-4EEB-B687-E1A9CCB68CAD}"/>
            </c:ext>
          </c:extLst>
        </c:ser>
        <c:ser>
          <c:idx val="8"/>
          <c:order val="6"/>
          <c:tx>
            <c:strRef>
              <c:f>TraySol!$AD$9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TraySol!$V$115:$V$119</c:f>
              <c:numCache>
                <c:formatCode>0.00</c:formatCode>
                <c:ptCount val="5"/>
                <c:pt idx="0">
                  <c:v>-99.530731271739242</c:v>
                </c:pt>
                <c:pt idx="1">
                  <c:v>-89.407943471821554</c:v>
                </c:pt>
                <c:pt idx="2">
                  <c:v>-80.138188126853791</c:v>
                </c:pt>
                <c:pt idx="3">
                  <c:v>-71.358243324136211</c:v>
                </c:pt>
                <c:pt idx="4">
                  <c:v>-62.725433809837817</c:v>
                </c:pt>
              </c:numCache>
            </c:numRef>
          </c:xVal>
          <c:yVal>
            <c:numRef>
              <c:f>TraySol!$AD$115:$AD$119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158E-4EEB-B687-E1A9CCB68CAD}"/>
            </c:ext>
          </c:extLst>
        </c:ser>
        <c:ser>
          <c:idx val="9"/>
          <c:order val="7"/>
          <c:tx>
            <c:strRef>
              <c:f>TraySol!$AE$9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TraySol!$V$130:$V$134</c:f>
              <c:numCache>
                <c:formatCode>0.00</c:formatCode>
                <c:ptCount val="5"/>
                <c:pt idx="0">
                  <c:v>-90.377023583250988</c:v>
                </c:pt>
                <c:pt idx="1">
                  <c:v>-79.120046463905013</c:v>
                </c:pt>
                <c:pt idx="2">
                  <c:v>-69.465268890732489</c:v>
                </c:pt>
                <c:pt idx="3">
                  <c:v>-60.884612707352176</c:v>
                </c:pt>
                <c:pt idx="4">
                  <c:v>-52.92049566996748</c:v>
                </c:pt>
              </c:numCache>
            </c:numRef>
          </c:xVal>
          <c:yVal>
            <c:numRef>
              <c:f>TraySol!$AE$130:$AE$134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158E-4EEB-B687-E1A9CCB68CAD}"/>
            </c:ext>
          </c:extLst>
        </c:ser>
        <c:ser>
          <c:idx val="10"/>
          <c:order val="8"/>
          <c:tx>
            <c:strRef>
              <c:f>TraySol!$AF$9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TraySol!$V$145:$V$149</c:f>
              <c:numCache>
                <c:formatCode>0.00</c:formatCode>
                <c:ptCount val="5"/>
                <c:pt idx="0">
                  <c:v>-79.687000301357344</c:v>
                </c:pt>
                <c:pt idx="1">
                  <c:v>-66.953700716581693</c:v>
                </c:pt>
                <c:pt idx="2">
                  <c:v>-57.025129046143419</c:v>
                </c:pt>
                <c:pt idx="3">
                  <c:v>-48.907027646930629</c:v>
                </c:pt>
                <c:pt idx="4">
                  <c:v>-41.872287903197325</c:v>
                </c:pt>
              </c:numCache>
            </c:numRef>
          </c:xVal>
          <c:yVal>
            <c:numRef>
              <c:f>TraySol!$AF$145:$AF$149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158E-4EEB-B687-E1A9CCB68CAD}"/>
            </c:ext>
          </c:extLst>
        </c:ser>
        <c:ser>
          <c:idx val="12"/>
          <c:order val="9"/>
          <c:tx>
            <c:strRef>
              <c:f>TraySol!$AH$9</c:f>
              <c:strCache>
                <c:ptCount val="1"/>
                <c:pt idx="0">
                  <c:v>w = -1</c:v>
                </c:pt>
              </c:strCache>
            </c:strRef>
          </c:tx>
          <c:spPr>
            <a:ln w="1905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TraySol!$V$175:$V$179</c:f>
              <c:numCache>
                <c:formatCode>0.00</c:formatCode>
                <c:ptCount val="5"/>
                <c:pt idx="0">
                  <c:v>-41.109884994402513</c:v>
                </c:pt>
                <c:pt idx="1">
                  <c:v>-28.90561494195439</c:v>
                </c:pt>
                <c:pt idx="2">
                  <c:v>-22.440724015068746</c:v>
                </c:pt>
                <c:pt idx="3">
                  <c:v>-18.256078601092888</c:v>
                </c:pt>
                <c:pt idx="4">
                  <c:v>-15.137010240230827</c:v>
                </c:pt>
              </c:numCache>
            </c:numRef>
          </c:xVal>
          <c:yVal>
            <c:numRef>
              <c:f>TraySol!$AH$175:$AH$179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158E-4EEB-B687-E1A9CCB68CAD}"/>
            </c:ext>
          </c:extLst>
        </c:ser>
        <c:ser>
          <c:idx val="13"/>
          <c:order val="10"/>
          <c:tx>
            <c:strRef>
              <c:f>TraySol!$AI$9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TraySol!$V$191:$V$195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TraySol!$AI$191:$AI$195</c:f>
              <c:numCache>
                <c:formatCode>0.00</c:formatCode>
                <c:ptCount val="5"/>
                <c:pt idx="0">
                  <c:v>72.999999979162595</c:v>
                </c:pt>
                <c:pt idx="1">
                  <c:v>61.274999986470881</c:v>
                </c:pt>
                <c:pt idx="2">
                  <c:v>49.549999989764338</c:v>
                </c:pt>
                <c:pt idx="3">
                  <c:v>37.82499999176823</c:v>
                </c:pt>
                <c:pt idx="4">
                  <c:v>26.099999993215945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158E-4EEB-B687-E1A9CCB68CAD}"/>
            </c:ext>
          </c:extLst>
        </c:ser>
        <c:ser>
          <c:idx val="14"/>
          <c:order val="11"/>
          <c:tx>
            <c:strRef>
              <c:f>TraySol!$AJ$9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TraySol!$V$206:$V$210</c:f>
              <c:numCache>
                <c:formatCode>0.00</c:formatCode>
                <c:ptCount val="5"/>
                <c:pt idx="0">
                  <c:v>41.109884994402513</c:v>
                </c:pt>
                <c:pt idx="1">
                  <c:v>28.90561494195439</c:v>
                </c:pt>
                <c:pt idx="2">
                  <c:v>22.440724015068746</c:v>
                </c:pt>
                <c:pt idx="3">
                  <c:v>18.256078601092888</c:v>
                </c:pt>
                <c:pt idx="4">
                  <c:v>15.137010240230827</c:v>
                </c:pt>
              </c:numCache>
            </c:numRef>
          </c:xVal>
          <c:yVal>
            <c:numRef>
              <c:f>TraySol!$AJ$206:$AJ$210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158E-4EEB-B687-E1A9CCB68CAD}"/>
            </c:ext>
          </c:extLst>
        </c:ser>
        <c:ser>
          <c:idx val="15"/>
          <c:order val="12"/>
          <c:tx>
            <c:strRef>
              <c:f>TraySol!$AK$9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TraySol!$V$221:$V$225</c:f>
              <c:numCache>
                <c:formatCode>0.00</c:formatCode>
                <c:ptCount val="5"/>
                <c:pt idx="0">
                  <c:v>65.13013453864275</c:v>
                </c:pt>
                <c:pt idx="1">
                  <c:v>51.066815780102715</c:v>
                </c:pt>
                <c:pt idx="2">
                  <c:v>41.665746855752879</c:v>
                </c:pt>
                <c:pt idx="3">
                  <c:v>34.785298996187692</c:v>
                </c:pt>
                <c:pt idx="4">
                  <c:v>29.273538235161276</c:v>
                </c:pt>
              </c:numCache>
            </c:numRef>
          </c:xVal>
          <c:yVal>
            <c:numRef>
              <c:f>TraySol!$AK$221:$AK$225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158E-4EEB-B687-E1A9CCB68CAD}"/>
            </c:ext>
          </c:extLst>
        </c:ser>
        <c:ser>
          <c:idx val="16"/>
          <c:order val="13"/>
          <c:tx>
            <c:strRef>
              <c:f>TraySol!$AL$9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TraySol!$V$236:$V$240</c:f>
              <c:numCache>
                <c:formatCode>0.00</c:formatCode>
                <c:ptCount val="5"/>
                <c:pt idx="0">
                  <c:v>79.687000301357344</c:v>
                </c:pt>
                <c:pt idx="1">
                  <c:v>66.953700716581693</c:v>
                </c:pt>
                <c:pt idx="2">
                  <c:v>57.025129046143419</c:v>
                </c:pt>
                <c:pt idx="3">
                  <c:v>48.907027646930629</c:v>
                </c:pt>
                <c:pt idx="4">
                  <c:v>41.872287903197325</c:v>
                </c:pt>
              </c:numCache>
            </c:numRef>
          </c:xVal>
          <c:yVal>
            <c:numRef>
              <c:f>TraySol!$AL$236:$AL$240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158E-4EEB-B687-E1A9CCB68CAD}"/>
            </c:ext>
          </c:extLst>
        </c:ser>
        <c:ser>
          <c:idx val="17"/>
          <c:order val="14"/>
          <c:tx>
            <c:strRef>
              <c:f>TraySol!$AM$9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TraySol!$V$251:$V$255</c:f>
              <c:numCache>
                <c:formatCode>0.00</c:formatCode>
                <c:ptCount val="5"/>
                <c:pt idx="0">
                  <c:v>90.377023583250988</c:v>
                </c:pt>
                <c:pt idx="1">
                  <c:v>79.120046463905013</c:v>
                </c:pt>
                <c:pt idx="2">
                  <c:v>69.465268890732489</c:v>
                </c:pt>
                <c:pt idx="3">
                  <c:v>60.884612707352176</c:v>
                </c:pt>
                <c:pt idx="4">
                  <c:v>52.92049566996748</c:v>
                </c:pt>
              </c:numCache>
            </c:numRef>
          </c:xVal>
          <c:yVal>
            <c:numRef>
              <c:f>TraySol!$AM$251:$AM$255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158E-4EEB-B687-E1A9CCB68CAD}"/>
            </c:ext>
          </c:extLst>
        </c:ser>
        <c:ser>
          <c:idx val="18"/>
          <c:order val="15"/>
          <c:tx>
            <c:strRef>
              <c:f>TraySol!$AN$9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TraySol!$V$266:$V$270</c:f>
              <c:numCache>
                <c:formatCode>0.00</c:formatCode>
                <c:ptCount val="5"/>
                <c:pt idx="0">
                  <c:v>99.530731271739242</c:v>
                </c:pt>
                <c:pt idx="1">
                  <c:v>89.407943471821554</c:v>
                </c:pt>
                <c:pt idx="2">
                  <c:v>80.138188126853791</c:v>
                </c:pt>
                <c:pt idx="3">
                  <c:v>71.358243324136211</c:v>
                </c:pt>
                <c:pt idx="4">
                  <c:v>62.725433809837817</c:v>
                </c:pt>
              </c:numCache>
            </c:numRef>
          </c:xVal>
          <c:yVal>
            <c:numRef>
              <c:f>TraySol!$AN$266:$AN$270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158E-4EEB-B687-E1A9CCB68CAD}"/>
            </c:ext>
          </c:extLst>
        </c:ser>
        <c:ser>
          <c:idx val="19"/>
          <c:order val="16"/>
          <c:tx>
            <c:strRef>
              <c:f>TraySol!$AO$9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TraySol!$V$281:$V$285</c:f>
              <c:numCache>
                <c:formatCode>0.00</c:formatCode>
                <c:ptCount val="5"/>
                <c:pt idx="0">
                  <c:v>108.26758666285335</c:v>
                </c:pt>
                <c:pt idx="1">
                  <c:v>98.974940093683216</c:v>
                </c:pt>
                <c:pt idx="2">
                  <c:v>90</c:v>
                </c:pt>
                <c:pt idx="3">
                  <c:v>81.02505990631677</c:v>
                </c:pt>
                <c:pt idx="4">
                  <c:v>71.732413337146653</c:v>
                </c:pt>
              </c:numCache>
            </c:numRef>
          </c:xVal>
          <c:yVal>
            <c:numRef>
              <c:f>TraySol!$AO$281:$AO$285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158E-4EEB-B687-E1A9CCB68CAD}"/>
            </c:ext>
          </c:extLst>
        </c:ser>
        <c:ser>
          <c:idx val="20"/>
          <c:order val="17"/>
          <c:tx>
            <c:strRef>
              <c:f>TraySol!$AP$9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TraySol!$V$296:$V$300</c:f>
              <c:numCache>
                <c:formatCode>0.00</c:formatCode>
                <c:ptCount val="5"/>
                <c:pt idx="0">
                  <c:v>117.27456619016218</c:v>
                </c:pt>
                <c:pt idx="1">
                  <c:v>108.64175667586379</c:v>
                </c:pt>
                <c:pt idx="2">
                  <c:v>99.861811873146223</c:v>
                </c:pt>
                <c:pt idx="3">
                  <c:v>90.59205652817846</c:v>
                </c:pt>
                <c:pt idx="4">
                  <c:v>80.469268728260758</c:v>
                </c:pt>
              </c:numCache>
            </c:numRef>
          </c:xVal>
          <c:yVal>
            <c:numRef>
              <c:f>TraySol!$AP$296:$AP$300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158E-4EEB-B687-E1A9CCB68CAD}"/>
            </c:ext>
          </c:extLst>
        </c:ser>
        <c:ser>
          <c:idx val="21"/>
          <c:order val="18"/>
          <c:tx>
            <c:strRef>
              <c:f>TraySol!$AQ$9</c:f>
              <c:strCache>
                <c:ptCount val="1"/>
                <c:pt idx="0">
                  <c:v>w = 8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TraySol!$V$311:$V$315</c:f>
              <c:numCache>
                <c:formatCode>0.00</c:formatCode>
                <c:ptCount val="5"/>
                <c:pt idx="0">
                  <c:v>127.07950433003251</c:v>
                </c:pt>
                <c:pt idx="1">
                  <c:v>119.1153872926478</c:v>
                </c:pt>
                <c:pt idx="2">
                  <c:v>110.5347311092675</c:v>
                </c:pt>
                <c:pt idx="3">
                  <c:v>100.87995353609496</c:v>
                </c:pt>
                <c:pt idx="4">
                  <c:v>89.622976416748969</c:v>
                </c:pt>
              </c:numCache>
            </c:numRef>
          </c:xVal>
          <c:yVal>
            <c:numRef>
              <c:f>TraySol!$AQ$311:$AQ$315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158E-4EEB-B687-E1A9CCB68CAD}"/>
            </c:ext>
          </c:extLst>
        </c:ser>
        <c:ser>
          <c:idx val="28"/>
          <c:order val="23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TraySol!$T$191:$T$311</c:f>
              <c:numCache>
                <c:formatCode>0.00</c:formatCode>
                <c:ptCount val="121"/>
                <c:pt idx="0">
                  <c:v>1.151289623710297E-3</c:v>
                </c:pt>
                <c:pt idx="1">
                  <c:v>1.1512068071264505</c:v>
                </c:pt>
                <c:pt idx="2">
                  <c:v>2.301919503453425</c:v>
                </c:pt>
                <c:pt idx="3">
                  <c:v>3.4516456620721296</c:v>
                </c:pt>
                <c:pt idx="4">
                  <c:v>4.5998962102581649</c:v>
                </c:pt>
                <c:pt idx="5">
                  <c:v>5.7461870727650073</c:v>
                </c:pt>
                <c:pt idx="6">
                  <c:v>6.8900407751315154</c:v>
                </c:pt>
                <c:pt idx="7">
                  <c:v>8.0309879946157121</c:v>
                </c:pt>
                <c:pt idx="8">
                  <c:v>9.1685690471407497</c:v>
                </c:pt>
                <c:pt idx="9">
                  <c:v>10.30233529957262</c:v>
                </c:pt>
                <c:pt idx="10">
                  <c:v>11.431850497722815</c:v>
                </c:pt>
                <c:pt idx="11">
                  <c:v>12.556692001653323</c:v>
                </c:pt>
                <c:pt idx="12">
                  <c:v>13.676451921132312</c:v>
                </c:pt>
                <c:pt idx="13">
                  <c:v>14.79073814541804</c:v>
                </c:pt>
                <c:pt idx="14">
                  <c:v>15.899175262913031</c:v>
                </c:pt>
                <c:pt idx="15">
                  <c:v>17.001405367602221</c:v>
                </c:pt>
                <c:pt idx="16">
                  <c:v>18.097088750528407</c:v>
                </c:pt>
                <c:pt idx="17">
                  <c:v>19.185904475875457</c:v>
                </c:pt>
                <c:pt idx="18">
                  <c:v>20.267550842458853</c:v>
                </c:pt>
                <c:pt idx="19">
                  <c:v>21.341745732593445</c:v>
                </c:pt>
                <c:pt idx="20">
                  <c:v>22.408226851355522</c:v>
                </c:pt>
                <c:pt idx="21">
                  <c:v>23.466751860221198</c:v>
                </c:pt>
                <c:pt idx="22">
                  <c:v>24.51709840988493</c:v>
                </c:pt>
                <c:pt idx="23">
                  <c:v>25.559064077779997</c:v>
                </c:pt>
                <c:pt idx="24">
                  <c:v>26.592466216404016</c:v>
                </c:pt>
                <c:pt idx="25">
                  <c:v>27.61714171901388</c:v>
                </c:pt>
                <c:pt idx="26">
                  <c:v>28.632946709594595</c:v>
                </c:pt>
                <c:pt idx="27">
                  <c:v>29.639756164229698</c:v>
                </c:pt>
                <c:pt idx="28">
                  <c:v>30.637463471114327</c:v>
                </c:pt>
                <c:pt idx="29">
                  <c:v>31.62597993646866</c:v>
                </c:pt>
                <c:pt idx="30">
                  <c:v>32.605234243532813</c:v>
                </c:pt>
                <c:pt idx="31">
                  <c:v>33.575171871668715</c:v>
                </c:pt>
                <c:pt idx="32">
                  <c:v>34.535754482369249</c:v>
                </c:pt>
                <c:pt idx="33">
                  <c:v>35.486959278693035</c:v>
                </c:pt>
                <c:pt idx="34">
                  <c:v>36.428778344310466</c:v>
                </c:pt>
                <c:pt idx="35">
                  <c:v>37.361217967978625</c:v>
                </c:pt>
                <c:pt idx="36">
                  <c:v>38.284297958867086</c:v>
                </c:pt>
                <c:pt idx="37">
                  <c:v>39.198050957738701</c:v>
                </c:pt>
                <c:pt idx="38">
                  <c:v>40.102521748565636</c:v>
                </c:pt>
                <c:pt idx="39">
                  <c:v>40.997766574729141</c:v>
                </c:pt>
                <c:pt idx="40">
                  <c:v>41.883852463524327</c:v>
                </c:pt>
                <c:pt idx="41">
                  <c:v>42.760856562273759</c:v>
                </c:pt>
                <c:pt idx="42">
                  <c:v>43.628865488945046</c:v>
                </c:pt>
                <c:pt idx="43">
                  <c:v>44.487974699780693</c:v>
                </c:pt>
                <c:pt idx="44">
                  <c:v>45.338287876076244</c:v>
                </c:pt>
                <c:pt idx="45">
                  <c:v>46.179916331896571</c:v>
                </c:pt>
                <c:pt idx="46">
                  <c:v>47.012978444194211</c:v>
                </c:pt>
                <c:pt idx="47">
                  <c:v>47.83759910649367</c:v>
                </c:pt>
                <c:pt idx="48">
                  <c:v>48.653909207031631</c:v>
                </c:pt>
                <c:pt idx="49">
                  <c:v>49.462045131990706</c:v>
                </c:pt>
                <c:pt idx="50">
                  <c:v>50.26214829424076</c:v>
                </c:pt>
                <c:pt idx="51">
                  <c:v>51.054364687799179</c:v>
                </c:pt>
                <c:pt idx="52">
                  <c:v>51.838844468043952</c:v>
                </c:pt>
                <c:pt idx="53">
                  <c:v>52.615741557556646</c:v>
                </c:pt>
                <c:pt idx="54">
                  <c:v>53.385213277337876</c:v>
                </c:pt>
                <c:pt idx="55">
                  <c:v>54.147420003021487</c:v>
                </c:pt>
                <c:pt idx="56">
                  <c:v>54.902524845617521</c:v>
                </c:pt>
                <c:pt idx="57">
                  <c:v>55.650693356232225</c:v>
                </c:pt>
                <c:pt idx="58">
                  <c:v>56.392093254149501</c:v>
                </c:pt>
                <c:pt idx="59">
                  <c:v>57.126894177606651</c:v>
                </c:pt>
                <c:pt idx="60">
                  <c:v>57.855267456559552</c:v>
                </c:pt>
                <c:pt idx="61">
                  <c:v>58.577385906705132</c:v>
                </c:pt>
                <c:pt idx="62">
                  <c:v>59.293423644013316</c:v>
                </c:pt>
                <c:pt idx="63">
                  <c:v>60.003555919012399</c:v>
                </c:pt>
                <c:pt idx="64">
                  <c:v>60.707958970073228</c:v>
                </c:pt>
                <c:pt idx="65">
                  <c:v>61.406809894944224</c:v>
                </c:pt>
                <c:pt idx="66">
                  <c:v>62.100286539804102</c:v>
                </c:pt>
                <c:pt idx="67">
                  <c:v>62.788567405116886</c:v>
                </c:pt>
                <c:pt idx="68">
                  <c:v>63.471831567598322</c:v>
                </c:pt>
                <c:pt idx="69">
                  <c:v>64.150258617629049</c:v>
                </c:pt>
                <c:pt idx="70">
                  <c:v>64.824028611481083</c:v>
                </c:pt>
                <c:pt idx="71">
                  <c:v>65.493322037756769</c:v>
                </c:pt>
                <c:pt idx="72">
                  <c:v>66.158319797474618</c:v>
                </c:pt>
                <c:pt idx="73">
                  <c:v>66.819203197273552</c:v>
                </c:pt>
                <c:pt idx="74">
                  <c:v>67.47615395524565</c:v>
                </c:pt>
                <c:pt idx="75">
                  <c:v>68.129354218946531</c:v>
                </c:pt>
                <c:pt idx="76">
                  <c:v>68.778986595173208</c:v>
                </c:pt>
                <c:pt idx="77">
                  <c:v>69.425234191140163</c:v>
                </c:pt>
                <c:pt idx="78">
                  <c:v>70.068280666725713</c:v>
                </c:pt>
                <c:pt idx="79">
                  <c:v>70.708310297502749</c:v>
                </c:pt>
                <c:pt idx="80">
                  <c:v>71.345508048309384</c:v>
                </c:pt>
                <c:pt idx="81">
                  <c:v>71.980059657157966</c:v>
                </c:pt>
                <c:pt idx="82">
                  <c:v>72.612151729322449</c:v>
                </c:pt>
                <c:pt idx="83">
                  <c:v>73.241971841486844</c:v>
                </c:pt>
                <c:pt idx="84">
                  <c:v>73.869708655879521</c:v>
                </c:pt>
                <c:pt idx="85">
                  <c:v>74.495552044361432</c:v>
                </c:pt>
                <c:pt idx="86">
                  <c:v>75.119693222477508</c:v>
                </c:pt>
                <c:pt idx="87">
                  <c:v>75.742324893524994</c:v>
                </c:pt>
                <c:pt idx="88">
                  <c:v>76.363641402734217</c:v>
                </c:pt>
                <c:pt idx="89">
                  <c:v>76.983838901701134</c:v>
                </c:pt>
                <c:pt idx="90">
                  <c:v>77.603115523254857</c:v>
                </c:pt>
                <c:pt idx="91">
                  <c:v>78.221671566986927</c:v>
                </c:pt>
                <c:pt idx="92">
                  <c:v>78.839709695714717</c:v>
                </c:pt>
                <c:pt idx="93">
                  <c:v>79.457435143195553</c:v>
                </c:pt>
                <c:pt idx="94">
                  <c:v>80.075055933455033</c:v>
                </c:pt>
                <c:pt idx="95">
                  <c:v>80.692783112139281</c:v>
                </c:pt>
                <c:pt idx="96">
                  <c:v>81.31083099034889</c:v>
                </c:pt>
                <c:pt idx="97">
                  <c:v>81.929417401460384</c:v>
                </c:pt>
                <c:pt idx="98">
                  <c:v>82.548763971491127</c:v>
                </c:pt>
                <c:pt idx="99">
                  <c:v>83.169096403613295</c:v>
                </c:pt>
                <c:pt idx="100">
                  <c:v>83.790644777475109</c:v>
                </c:pt>
                <c:pt idx="101">
                  <c:v>84.413643864039003</c:v>
                </c:pt>
                <c:pt idx="102">
                  <c:v>85.038333456700244</c:v>
                </c:pt>
                <c:pt idx="103">
                  <c:v>85.664958719504114</c:v>
                </c:pt>
                <c:pt idx="104">
                  <c:v>86.293770553333957</c:v>
                </c:pt>
                <c:pt idx="105">
                  <c:v>86.925025980998385</c:v>
                </c:pt>
                <c:pt idx="106">
                  <c:v>87.558988552201541</c:v>
                </c:pt>
                <c:pt idx="107">
                  <c:v>88.195928769435255</c:v>
                </c:pt>
                <c:pt idx="108">
                  <c:v>88.836124535886881</c:v>
                </c:pt>
                <c:pt idx="109">
                  <c:v>89.479861626510299</c:v>
                </c:pt>
                <c:pt idx="110">
                  <c:v>90.127434183458419</c:v>
                </c:pt>
                <c:pt idx="111">
                  <c:v>90.779145237123714</c:v>
                </c:pt>
                <c:pt idx="112">
                  <c:v>91.435307254077415</c:v>
                </c:pt>
                <c:pt idx="113">
                  <c:v>92.096242713236393</c:v>
                </c:pt>
                <c:pt idx="114">
                  <c:v>92.762284711616374</c:v>
                </c:pt>
                <c:pt idx="115">
                  <c:v>93.433777601052711</c:v>
                </c:pt>
                <c:pt idx="116">
                  <c:v>94.111077657276752</c:v>
                </c:pt>
                <c:pt idx="117">
                  <c:v>94.79455378273029</c:v>
                </c:pt>
                <c:pt idx="118">
                  <c:v>95.484588244474594</c:v>
                </c:pt>
                <c:pt idx="119">
                  <c:v>96.181577448499695</c:v>
                </c:pt>
                <c:pt idx="120">
                  <c:v>96.885932751662921</c:v>
                </c:pt>
              </c:numCache>
            </c:numRef>
          </c:xVal>
          <c:yVal>
            <c:numRef>
              <c:f>TraySol!$S$191:$S$311</c:f>
              <c:numCache>
                <c:formatCode>0.00</c:formatCode>
                <c:ptCount val="121"/>
                <c:pt idx="0">
                  <c:v>33.43861260095958</c:v>
                </c:pt>
                <c:pt idx="1">
                  <c:v>33.430967730354176</c:v>
                </c:pt>
                <c:pt idx="2">
                  <c:v>33.40803946229174</c:v>
                </c:pt>
                <c:pt idx="3">
                  <c:v>33.36984687883043</c:v>
                </c:pt>
                <c:pt idx="4">
                  <c:v>33.316421685376902</c:v>
                </c:pt>
                <c:pt idx="5">
                  <c:v>33.247808091258563</c:v>
                </c:pt>
                <c:pt idx="6">
                  <c:v>33.164062633504003</c:v>
                </c:pt>
                <c:pt idx="7">
                  <c:v>33.065253953125207</c:v>
                </c:pt>
                <c:pt idx="8">
                  <c:v>32.951462525973341</c:v>
                </c:pt>
                <c:pt idx="9">
                  <c:v>32.82278035062869</c:v>
                </c:pt>
                <c:pt idx="10">
                  <c:v>32.679310596134542</c:v>
                </c:pt>
                <c:pt idx="11">
                  <c:v>32.521167212689136</c:v>
                </c:pt>
                <c:pt idx="12">
                  <c:v>32.348474508666108</c:v>
                </c:pt>
                <c:pt idx="13">
                  <c:v>32.161366697539627</c:v>
                </c:pt>
                <c:pt idx="14">
                  <c:v>31.95998741844334</c:v>
                </c:pt>
                <c:pt idx="15">
                  <c:v>31.744489234193374</c:v>
                </c:pt>
                <c:pt idx="16">
                  <c:v>31.515033110655878</c:v>
                </c:pt>
                <c:pt idx="17">
                  <c:v>31.271787881338732</c:v>
                </c:pt>
                <c:pt idx="18">
                  <c:v>31.014929701041353</c:v>
                </c:pt>
                <c:pt idx="19">
                  <c:v>30.744641492305263</c:v>
                </c:pt>
                <c:pt idx="20">
                  <c:v>30.461112388280561</c:v>
                </c:pt>
                <c:pt idx="21">
                  <c:v>30.164537175457902</c:v>
                </c:pt>
                <c:pt idx="22">
                  <c:v>29.85511573952374</c:v>
                </c:pt>
                <c:pt idx="23">
                  <c:v>29.533052517377655</c:v>
                </c:pt>
                <c:pt idx="24">
                  <c:v>29.198555958113587</c:v>
                </c:pt>
                <c:pt idx="25">
                  <c:v>28.851837995515474</c:v>
                </c:pt>
                <c:pt idx="26">
                  <c:v>28.493113534355807</c:v>
                </c:pt>
                <c:pt idx="27">
                  <c:v>28.122599952520027</c:v>
                </c:pt>
                <c:pt idx="28">
                  <c:v>27.740516620713066</c:v>
                </c:pt>
                <c:pt idx="29">
                  <c:v>27.347084441240156</c:v>
                </c:pt>
                <c:pt idx="30">
                  <c:v>26.942525407097222</c:v>
                </c:pt>
                <c:pt idx="31">
                  <c:v>26.527062182358392</c:v>
                </c:pt>
                <c:pt idx="32">
                  <c:v>26.100917704612584</c:v>
                </c:pt>
                <c:pt idx="33">
                  <c:v>25.664314809978208</c:v>
                </c:pt>
                <c:pt idx="34">
                  <c:v>25.217475881019396</c:v>
                </c:pt>
                <c:pt idx="35">
                  <c:v>24.760622517695893</c:v>
                </c:pt>
                <c:pt idx="36">
                  <c:v>24.293975231305936</c:v>
                </c:pt>
                <c:pt idx="37">
                  <c:v>23.817753161225397</c:v>
                </c:pt>
                <c:pt idx="38">
                  <c:v>23.332173814108117</c:v>
                </c:pt>
                <c:pt idx="39">
                  <c:v>22.837452825090821</c:v>
                </c:pt>
                <c:pt idx="40">
                  <c:v>22.333803740441923</c:v>
                </c:pt>
                <c:pt idx="41">
                  <c:v>21.821437821004196</c:v>
                </c:pt>
                <c:pt idx="42">
                  <c:v>21.300563865708725</c:v>
                </c:pt>
                <c:pt idx="43">
                  <c:v>20.771388054377482</c:v>
                </c:pt>
                <c:pt idx="44">
                  <c:v>20.234113808986919</c:v>
                </c:pt>
                <c:pt idx="45">
                  <c:v>19.688941672530049</c:v>
                </c:pt>
                <c:pt idx="46">
                  <c:v>19.136069204592673</c:v>
                </c:pt>
                <c:pt idx="47">
                  <c:v>18.575690892746351</c:v>
                </c:pt>
                <c:pt idx="48">
                  <c:v>18.007998078856119</c:v>
                </c:pt>
                <c:pt idx="49">
                  <c:v>17.433178899406002</c:v>
                </c:pt>
                <c:pt idx="50">
                  <c:v>16.851418238955063</c:v>
                </c:pt>
                <c:pt idx="51">
                  <c:v>16.262897695853681</c:v>
                </c:pt>
                <c:pt idx="52">
                  <c:v>15.667795559371228</c:v>
                </c:pt>
                <c:pt idx="53">
                  <c:v>15.066286797412005</c:v>
                </c:pt>
                <c:pt idx="54">
                  <c:v>14.458543054024958</c:v>
                </c:pt>
                <c:pt idx="55">
                  <c:v>13.844732655944966</c:v>
                </c:pt>
                <c:pt idx="56">
                  <c:v>13.225020627436493</c:v>
                </c:pt>
                <c:pt idx="57">
                  <c:v>12.599568712746276</c:v>
                </c:pt>
                <c:pt idx="58">
                  <c:v>11.968535405507566</c:v>
                </c:pt>
                <c:pt idx="59">
                  <c:v>11.332075984475438</c:v>
                </c:pt>
                <c:pt idx="60">
                  <c:v>10.690342555009337</c:v>
                </c:pt>
                <c:pt idx="61">
                  <c:v>10.043484095756625</c:v>
                </c:pt>
                <c:pt idx="62">
                  <c:v>9.3916465100263622</c:v>
                </c:pt>
                <c:pt idx="63">
                  <c:v>8.7349726813794035</c:v>
                </c:pt>
                <c:pt idx="64">
                  <c:v>8.0736025329950394</c:v>
                </c:pt>
                <c:pt idx="65">
                  <c:v>7.4076730904094035</c:v>
                </c:pt>
                <c:pt idx="66">
                  <c:v>6.7373185472529258</c:v>
                </c:pt>
                <c:pt idx="67">
                  <c:v>6.0626703336468779</c:v>
                </c:pt>
                <c:pt idx="68">
                  <c:v>5.3838571869490437</c:v>
                </c:pt>
                <c:pt idx="69">
                  <c:v>4.7010052245682203</c:v>
                </c:pt>
                <c:pt idx="70">
                  <c:v>4.0142380185956057</c:v>
                </c:pt>
                <c:pt idx="71">
                  <c:v>3.3236766720274176</c:v>
                </c:pt>
                <c:pt idx="72">
                  <c:v>2.6294398963795658</c:v>
                </c:pt>
                <c:pt idx="73">
                  <c:v>1.9316440905187591</c:v>
                </c:pt>
                <c:pt idx="74">
                  <c:v>1.2304034205583605</c:v>
                </c:pt>
                <c:pt idx="75">
                  <c:v>0.52582990068913205</c:v>
                </c:pt>
                <c:pt idx="76">
                  <c:v>-0.18196652516398615</c:v>
                </c:pt>
                <c:pt idx="77">
                  <c:v>-0.8928779009474539</c:v>
                </c:pt>
                <c:pt idx="78">
                  <c:v>-1.6067981754170404</c:v>
                </c:pt>
                <c:pt idx="79">
                  <c:v>-2.3236231184588405</c:v>
                </c:pt>
                <c:pt idx="80">
                  <c:v>-3.0432502368275749</c:v>
                </c:pt>
                <c:pt idx="81">
                  <c:v>-3.765578689319085</c:v>
                </c:pt>
                <c:pt idx="82">
                  <c:v>-4.4905092013778471</c:v>
                </c:pt>
                <c:pt idx="83">
                  <c:v>-5.2179439791249536</c:v>
                </c:pt>
                <c:pt idx="84">
                  <c:v>-5.9477866227767748</c:v>
                </c:pt>
                <c:pt idx="85">
                  <c:v>-6.6799420394096813</c:v>
                </c:pt>
                <c:pt idx="86">
                  <c:v>-7.4143163550120619</c:v>
                </c:pt>
                <c:pt idx="87">
                  <c:v>-8.1508168257504678</c:v>
                </c:pt>
                <c:pt idx="88">
                  <c:v>-8.8893517483625999</c:v>
                </c:pt>
                <c:pt idx="89">
                  <c:v>-9.6298303695761689</c:v>
                </c:pt>
                <c:pt idx="90">
                  <c:v>-10.372162794438054</c:v>
                </c:pt>
                <c:pt idx="91">
                  <c:v>-11.116259893424541</c:v>
                </c:pt>
                <c:pt idx="92">
                  <c:v>-11.862033208188592</c:v>
                </c:pt>
                <c:pt idx="93">
                  <c:v>-12.609394855785524</c:v>
                </c:pt>
                <c:pt idx="94">
                  <c:v>-13.358257431203214</c:v>
                </c:pt>
                <c:pt idx="95">
                  <c:v>-14.108533908007388</c:v>
                </c:pt>
                <c:pt idx="96">
                  <c:v>-14.860137536896175</c:v>
                </c:pt>
                <c:pt idx="97">
                  <c:v>-15.612981741940956</c:v>
                </c:pt>
                <c:pt idx="98">
                  <c:v>-16.366980014273068</c:v>
                </c:pt>
                <c:pt idx="99">
                  <c:v>-17.122045802956464</c:v>
                </c:pt>
                <c:pt idx="100">
                  <c:v>-17.878092402767265</c:v>
                </c:pt>
                <c:pt idx="101">
                  <c:v>-18.635032838579804</c:v>
                </c:pt>
                <c:pt idx="102">
                  <c:v>-19.392779746035799</c:v>
                </c:pt>
                <c:pt idx="103">
                  <c:v>-20.151245248150829</c:v>
                </c:pt>
                <c:pt idx="104">
                  <c:v>-20.910340827485342</c:v>
                </c:pt>
                <c:pt idx="105">
                  <c:v>-21.66997719348123</c:v>
                </c:pt>
                <c:pt idx="106">
                  <c:v>-22.430064144535876</c:v>
                </c:pt>
                <c:pt idx="107">
                  <c:v>-23.190510424354002</c:v>
                </c:pt>
                <c:pt idx="108">
                  <c:v>-23.9512235720847</c:v>
                </c:pt>
                <c:pt idx="109">
                  <c:v>-24.712109765715539</c:v>
                </c:pt>
                <c:pt idx="110">
                  <c:v>-25.47307365815702</c:v>
                </c:pt>
                <c:pt idx="111">
                  <c:v>-26.234018205409825</c:v>
                </c:pt>
                <c:pt idx="112">
                  <c:v>-26.994844486163601</c:v>
                </c:pt>
                <c:pt idx="113">
                  <c:v>-27.755451512129284</c:v>
                </c:pt>
                <c:pt idx="114">
                  <c:v>-28.515736028356116</c:v>
                </c:pt>
                <c:pt idx="115">
                  <c:v>-29.275592302732306</c:v>
                </c:pt>
                <c:pt idx="116">
                  <c:v>-30.03491190380997</c:v>
                </c:pt>
                <c:pt idx="117">
                  <c:v>-30.793583466035273</c:v>
                </c:pt>
                <c:pt idx="118">
                  <c:v>-31.551492441400399</c:v>
                </c:pt>
                <c:pt idx="119">
                  <c:v>-32.308520836465277</c:v>
                </c:pt>
                <c:pt idx="120">
                  <c:v>-33.064546933626374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158E-4EEB-B687-E1A9CCB68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248000"/>
        <c:axId val="247249920"/>
      </c:scatterChart>
      <c:scatterChart>
        <c:scatterStyle val="lineMarker"/>
        <c:varyColors val="0"/>
        <c:ser>
          <c:idx val="22"/>
          <c:order val="19"/>
          <c:tx>
            <c:strRef>
              <c:f>TraySol!$C$3</c:f>
              <c:strCache>
                <c:ptCount val="1"/>
                <c:pt idx="0">
                  <c:v>SOLSTICIO DE 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TraySol!$E$191:$E$371</c:f>
              <c:numCache>
                <c:formatCode>0.00</c:formatCode>
                <c:ptCount val="181"/>
                <c:pt idx="0">
                  <c:v>3.1378138733201516E-3</c:v>
                </c:pt>
                <c:pt idx="1">
                  <c:v>3.13549292226784</c:v>
                </c:pt>
                <c:pt idx="2">
                  <c:v>6.257147848211539</c:v>
                </c:pt>
                <c:pt idx="3">
                  <c:v>9.3515290370814697</c:v>
                </c:pt>
                <c:pt idx="4">
                  <c:v>12.40597653030861</c:v>
                </c:pt>
                <c:pt idx="5">
                  <c:v>15.40892597593769</c:v>
                </c:pt>
                <c:pt idx="6">
                  <c:v>18.350156518646141</c:v>
                </c:pt>
                <c:pt idx="7">
                  <c:v>21.220956933774321</c:v>
                </c:pt>
                <c:pt idx="8">
                  <c:v>24.01420876635963</c:v>
                </c:pt>
                <c:pt idx="9">
                  <c:v>26.724392678511297</c:v>
                </c:pt>
                <c:pt idx="10">
                  <c:v>29.347529640723778</c:v>
                </c:pt>
                <c:pt idx="11">
                  <c:v>31.881071688261308</c:v>
                </c:pt>
                <c:pt idx="12">
                  <c:v>34.323757837776064</c:v>
                </c:pt>
                <c:pt idx="13">
                  <c:v>36.675449873929125</c:v>
                </c:pt>
                <c:pt idx="14">
                  <c:v>38.936960661463367</c:v>
                </c:pt>
                <c:pt idx="15">
                  <c:v>41.109884994402513</c:v>
                </c:pt>
                <c:pt idx="16">
                  <c:v>43.196440234664735</c:v>
                </c:pt>
                <c:pt idx="17">
                  <c:v>45.199321446446717</c:v>
                </c:pt>
                <c:pt idx="18">
                  <c:v>47.12157358728912</c:v>
                </c:pt>
                <c:pt idx="19">
                  <c:v>48.966481643407519</c:v>
                </c:pt>
                <c:pt idx="20">
                  <c:v>50.737478387006291</c:v>
                </c:pt>
                <c:pt idx="21">
                  <c:v>52.438068631019092</c:v>
                </c:pt>
                <c:pt idx="22">
                  <c:v>54.071768385162081</c:v>
                </c:pt>
                <c:pt idx="23">
                  <c:v>55.642057096282635</c:v>
                </c:pt>
                <c:pt idx="24">
                  <c:v>57.152341113033863</c:v>
                </c:pt>
                <c:pt idx="25">
                  <c:v>58.605926589384609</c:v>
                </c:pt>
                <c:pt idx="26">
                  <c:v>60.006000186366123</c:v>
                </c:pt>
                <c:pt idx="27">
                  <c:v>61.355616112198412</c:v>
                </c:pt>
                <c:pt idx="28">
                  <c:v>62.65768823360041</c:v>
                </c:pt>
                <c:pt idx="29">
                  <c:v>63.914986180046505</c:v>
                </c:pt>
                <c:pt idx="30">
                  <c:v>65.13013453864275</c:v>
                </c:pt>
                <c:pt idx="31">
                  <c:v>66.305614395240937</c:v>
                </c:pt>
                <c:pt idx="32">
                  <c:v>67.443766615499143</c:v>
                </c:pt>
                <c:pt idx="33">
                  <c:v>68.546796377868276</c:v>
                </c:pt>
                <c:pt idx="34">
                  <c:v>69.61677857013305</c:v>
                </c:pt>
                <c:pt idx="35">
                  <c:v>70.655663743959181</c:v>
                </c:pt>
                <c:pt idx="36">
                  <c:v>71.665284389952888</c:v>
                </c:pt>
                <c:pt idx="37">
                  <c:v>72.647361351095554</c:v>
                </c:pt>
                <c:pt idx="38">
                  <c:v>73.603510237032765</c:v>
                </c:pt>
                <c:pt idx="39">
                  <c:v>74.535247737357906</c:v>
                </c:pt>
                <c:pt idx="40">
                  <c:v>75.443997760291168</c:v>
                </c:pt>
                <c:pt idx="41">
                  <c:v>76.331097345368562</c:v>
                </c:pt>
                <c:pt idx="42">
                  <c:v>77.19780231606012</c:v>
                </c:pt>
                <c:pt idx="43">
                  <c:v>78.045292651586038</c:v>
                </c:pt>
                <c:pt idx="44">
                  <c:v>78.874677567385334</c:v>
                </c:pt>
                <c:pt idx="45">
                  <c:v>79.687000301357344</c:v>
                </c:pt>
                <c:pt idx="46">
                  <c:v>80.48324260867372</c:v>
                </c:pt>
                <c:pt idx="47">
                  <c:v>81.264328972071112</c:v>
                </c:pt>
                <c:pt idx="48">
                  <c:v>82.031130537426307</c:v>
                </c:pt>
                <c:pt idx="49">
                  <c:v>82.78446878636214</c:v>
                </c:pt>
                <c:pt idx="50">
                  <c:v>83.52511895885236</c:v>
                </c:pt>
                <c:pt idx="51">
                  <c:v>84.253813239459788</c:v>
                </c:pt>
                <c:pt idx="52">
                  <c:v>84.971243721094154</c:v>
                </c:pt>
                <c:pt idx="53">
                  <c:v>85.678065160117939</c:v>
                </c:pt>
                <c:pt idx="54">
                  <c:v>86.374897536349408</c:v>
                </c:pt>
                <c:pt idx="55">
                  <c:v>87.062328431072615</c:v>
                </c:pt>
                <c:pt idx="56">
                  <c:v>87.740915235618701</c:v>
                </c:pt>
                <c:pt idx="57">
                  <c:v>88.411187202468184</c:v>
                </c:pt>
                <c:pt idx="58">
                  <c:v>89.073647350170745</c:v>
                </c:pt>
                <c:pt idx="59">
                  <c:v>89.728774232707508</c:v>
                </c:pt>
                <c:pt idx="60">
                  <c:v>90.377023583250988</c:v>
                </c:pt>
                <c:pt idx="61">
                  <c:v>91.018829841617659</c:v>
                </c:pt>
                <c:pt idx="62">
                  <c:v>91.654607574068137</c:v>
                </c:pt>
                <c:pt idx="63">
                  <c:v>92.284752793497262</c:v>
                </c:pt>
                <c:pt idx="64">
                  <c:v>92.909644187470334</c:v>
                </c:pt>
                <c:pt idx="65">
                  <c:v>93.529644261010446</c:v>
                </c:pt>
                <c:pt idx="66">
                  <c:v>94.145100400520647</c:v>
                </c:pt>
                <c:pt idx="67">
                  <c:v>94.756345864738122</c:v>
                </c:pt>
                <c:pt idx="68">
                  <c:v>95.363700708161915</c:v>
                </c:pt>
                <c:pt idx="69">
                  <c:v>95.967472641972577</c:v>
                </c:pt>
                <c:pt idx="70">
                  <c:v>96.567957837067993</c:v>
                </c:pt>
                <c:pt idx="71">
                  <c:v>97.165441673475613</c:v>
                </c:pt>
                <c:pt idx="72">
                  <c:v>97.760199440061896</c:v>
                </c:pt>
                <c:pt idx="73">
                  <c:v>98.352496988149085</c:v>
                </c:pt>
                <c:pt idx="74">
                  <c:v>98.942591342359194</c:v>
                </c:pt>
                <c:pt idx="75">
                  <c:v>99.530731271739242</c:v>
                </c:pt>
                <c:pt idx="76">
                  <c:v>100.11715782397576</c:v>
                </c:pt>
                <c:pt idx="77">
                  <c:v>100.70210482527884</c:v>
                </c:pt>
                <c:pt idx="78">
                  <c:v>101.28579934830731</c:v>
                </c:pt>
                <c:pt idx="79">
                  <c:v>101.86846215031299</c:v>
                </c:pt>
                <c:pt idx="80">
                  <c:v>102.45030808350309</c:v>
                </c:pt>
                <c:pt idx="81">
                  <c:v>103.03154647945588</c:v>
                </c:pt>
                <c:pt idx="82">
                  <c:v>103.61238150927194</c:v>
                </c:pt>
                <c:pt idx="83">
                  <c:v>104.19301252100308</c:v>
                </c:pt>
                <c:pt idx="84">
                  <c:v>104.77363435577023</c:v>
                </c:pt>
                <c:pt idx="85">
                  <c:v>105.35443764386193</c:v>
                </c:pt>
                <c:pt idx="86">
                  <c:v>105.93560908199277</c:v>
                </c:pt>
                <c:pt idx="87">
                  <c:v>106.51733169279753</c:v>
                </c:pt>
                <c:pt idx="88">
                  <c:v>107.09978506754079</c:v>
                </c:pt>
                <c:pt idx="89">
                  <c:v>107.68314559293212</c:v>
                </c:pt>
                <c:pt idx="90">
                  <c:v>108.26758666285335</c:v>
                </c:pt>
                <c:pt idx="91">
                  <c:v>108.8532788757267</c:v>
                </c:pt>
                <c:pt idx="92">
                  <c:v>109.44039021818013</c:v>
                </c:pt>
                <c:pt idx="93">
                  <c:v>110.02908623559742</c:v>
                </c:pt>
                <c:pt idx="94">
                  <c:v>110.61953019007791</c:v>
                </c:pt>
                <c:pt idx="95">
                  <c:v>111.21188320626956</c:v>
                </c:pt>
                <c:pt idx="96">
                  <c:v>111.8063044054838</c:v>
                </c:pt>
                <c:pt idx="97">
                  <c:v>112.40295102844676</c:v>
                </c:pt>
                <c:pt idx="98">
                  <c:v>113.00197854699236</c:v>
                </c:pt>
                <c:pt idx="99">
                  <c:v>113.60354076495409</c:v>
                </c:pt>
                <c:pt idx="100">
                  <c:v>114.20778990846931</c:v>
                </c:pt>
                <c:pt idx="101">
                  <c:v>114.81487670586623</c:v>
                </c:pt>
                <c:pt idx="102">
                  <c:v>115.42495045726469</c:v>
                </c:pt>
                <c:pt idx="103">
                  <c:v>116.03815909398328</c:v>
                </c:pt>
                <c:pt idx="104">
                  <c:v>116.65464922781041</c:v>
                </c:pt>
                <c:pt idx="105">
                  <c:v>117.27456619016218</c:v>
                </c:pt>
                <c:pt idx="106">
                  <c:v>117.89805406111864</c:v>
                </c:pt>
                <c:pt idx="107">
                  <c:v>118.52525568830031</c:v>
                </c:pt>
                <c:pt idx="108">
                  <c:v>119.15631269551814</c:v>
                </c:pt>
                <c:pt idx="109">
                  <c:v>119.79136548110462</c:v>
                </c:pt>
                <c:pt idx="110">
                  <c:v>120.43055320580943</c:v>
                </c:pt>
                <c:pt idx="111">
                  <c:v>121.07401377012177</c:v>
                </c:pt>
                <c:pt idx="112">
                  <c:v>121.72188378086094</c:v>
                </c:pt>
                <c:pt idx="113">
                  <c:v>122.37429850686038</c:v>
                </c:pt>
                <c:pt idx="114">
                  <c:v>123.03139182355487</c:v>
                </c:pt>
                <c:pt idx="115">
                  <c:v>123.69329614626908</c:v>
                </c:pt>
                <c:pt idx="116">
                  <c:v>124.36014235199674</c:v>
                </c:pt>
                <c:pt idx="117">
                  <c:v>125.03205968945294</c:v>
                </c:pt>
                <c:pt idx="118">
                  <c:v>125.70917567718031</c:v>
                </c:pt>
                <c:pt idx="119">
                  <c:v>126.39161598949117</c:v>
                </c:pt>
                <c:pt idx="120">
                  <c:v>127.07950433003251</c:v>
                </c:pt>
                <c:pt idx="121">
                  <c:v>127.77296229277052</c:v>
                </c:pt>
                <c:pt idx="122">
                  <c:v>128.47210921020647</c:v>
                </c:pt>
                <c:pt idx="123">
                  <c:v>129.17706198865409</c:v>
                </c:pt>
                <c:pt idx="124">
                  <c:v>129.8879349304348</c:v>
                </c:pt>
                <c:pt idx="125">
                  <c:v>130.60483954287719</c:v>
                </c:pt>
                <c:pt idx="126">
                  <c:v>131.32788433404485</c:v>
                </c:pt>
                <c:pt idx="127">
                  <c:v>132.05717459516049</c:v>
                </c:pt>
                <c:pt idx="128">
                  <c:v>132.79281216974442</c:v>
                </c:pt>
                <c:pt idx="129">
                  <c:v>133.5348952095456</c:v>
                </c:pt>
                <c:pt idx="130">
                  <c:v>134.2835179174069</c:v>
                </c:pt>
                <c:pt idx="131">
                  <c:v>135.03877027728257</c:v>
                </c:pt>
                <c:pt idx="132">
                  <c:v>135.80073777170796</c:v>
                </c:pt>
                <c:pt idx="133">
                  <c:v>136.56950108711015</c:v>
                </c:pt>
                <c:pt idx="134">
                  <c:v>137.34513580745173</c:v>
                </c:pt>
                <c:pt idx="135">
                  <c:v>138.12771209680267</c:v>
                </c:pt>
                <c:pt idx="136">
                  <c:v>138.91729437155729</c:v>
                </c:pt>
                <c:pt idx="137">
                  <c:v>139.71394096313313</c:v>
                </c:pt>
                <c:pt idx="138">
                  <c:v>140.51770377212412</c:v>
                </c:pt>
                <c:pt idx="139">
                  <c:v>141.32862791501947</c:v>
                </c:pt>
                <c:pt idx="140">
                  <c:v>142.14675136474588</c:v>
                </c:pt>
                <c:pt idx="141">
                  <c:v>142.97210458644355</c:v>
                </c:pt>
                <c:pt idx="142">
                  <c:v>143.80471017004322</c:v>
                </c:pt>
                <c:pt idx="143">
                  <c:v>144.64458246137184</c:v>
                </c:pt>
                <c:pt idx="144">
                  <c:v>145.49172719367604</c:v>
                </c:pt>
                <c:pt idx="145">
                  <c:v>146.34614112161603</c:v>
                </c:pt>
                <c:pt idx="146">
                  <c:v>147.20781165993984</c:v>
                </c:pt>
                <c:pt idx="147">
                  <c:v>148.07671652920746</c:v>
                </c:pt>
                <c:pt idx="148">
                  <c:v>148.95282341107912</c:v>
                </c:pt>
                <c:pt idx="149">
                  <c:v>149.83608961582513</c:v>
                </c:pt>
                <c:pt idx="150">
                  <c:v>150.72646176483875</c:v>
                </c:pt>
                <c:pt idx="151">
                  <c:v>151.62387549104767</c:v>
                </c:pt>
                <c:pt idx="152">
                  <c:v>152.52825516021201</c:v>
                </c:pt>
                <c:pt idx="153">
                  <c:v>153.43951361616664</c:v>
                </c:pt>
                <c:pt idx="154">
                  <c:v>154.35755195311563</c:v>
                </c:pt>
                <c:pt idx="155">
                  <c:v>155.28225931810096</c:v>
                </c:pt>
                <c:pt idx="156">
                  <c:v>156.21351274675789</c:v>
                </c:pt>
                <c:pt idx="157">
                  <c:v>157.15117703542023</c:v>
                </c:pt>
                <c:pt idx="158">
                  <c:v>158.09510465255639</c:v>
                </c:pt>
                <c:pt idx="159">
                  <c:v>159.04513569239495</c:v>
                </c:pt>
                <c:pt idx="160">
                  <c:v>160.0010978734332</c:v>
                </c:pt>
                <c:pt idx="161">
                  <c:v>160.96280658432303</c:v>
                </c:pt>
                <c:pt idx="162">
                  <c:v>161.9300649793735</c:v>
                </c:pt>
                <c:pt idx="163">
                  <c:v>162.90266412563068</c:v>
                </c:pt>
                <c:pt idx="164">
                  <c:v>163.8803832031569</c:v>
                </c:pt>
                <c:pt idx="165">
                  <c:v>164.86298975976919</c:v>
                </c:pt>
                <c:pt idx="166">
                  <c:v>165.85024002108818</c:v>
                </c:pt>
                <c:pt idx="167">
                  <c:v>166.84187925631085</c:v>
                </c:pt>
                <c:pt idx="168">
                  <c:v>167.83764219965542</c:v>
                </c:pt>
                <c:pt idx="169">
                  <c:v>168.83725352693554</c:v>
                </c:pt>
                <c:pt idx="170">
                  <c:v>169.84042838621426</c:v>
                </c:pt>
                <c:pt idx="171">
                  <c:v>170.84687298097109</c:v>
                </c:pt>
                <c:pt idx="172">
                  <c:v>171.85628520369417</c:v>
                </c:pt>
                <c:pt idx="173">
                  <c:v>172.86835531729255</c:v>
                </c:pt>
                <c:pt idx="174">
                  <c:v>173.88276668122515</c:v>
                </c:pt>
                <c:pt idx="175">
                  <c:v>174.89919651875206</c:v>
                </c:pt>
                <c:pt idx="176">
                  <c:v>175.91731672127045</c:v>
                </c:pt>
                <c:pt idx="177">
                  <c:v>176.93679468526622</c:v>
                </c:pt>
                <c:pt idx="178">
                  <c:v>177.95729417706343</c:v>
                </c:pt>
                <c:pt idx="179">
                  <c:v>178.97847622019333</c:v>
                </c:pt>
                <c:pt idx="180">
                  <c:v>179.99897841996292</c:v>
                </c:pt>
              </c:numCache>
            </c:numRef>
          </c:xVal>
          <c:yVal>
            <c:numRef>
              <c:f>TraySol!$D$191:$D$371</c:f>
              <c:numCache>
                <c:formatCode>0.00</c:formatCode>
                <c:ptCount val="181"/>
                <c:pt idx="0">
                  <c:v>72.999999979162595</c:v>
                </c:pt>
                <c:pt idx="1">
                  <c:v>72.979175516053232</c:v>
                </c:pt>
                <c:pt idx="2">
                  <c:v>72.916856189892371</c:v>
                </c:pt>
                <c:pt idx="3">
                  <c:v>72.813498817786282</c:v>
                </c:pt>
                <c:pt idx="4">
                  <c:v>72.669846590265536</c:v>
                </c:pt>
                <c:pt idx="5">
                  <c:v>72.486903449432646</c:v>
                </c:pt>
                <c:pt idx="6">
                  <c:v>72.265901081663372</c:v>
                </c:pt>
                <c:pt idx="7">
                  <c:v>72.00826094919627</c:v>
                </c:pt>
                <c:pt idx="8">
                  <c:v>71.715553870047017</c:v>
                </c:pt>
                <c:pt idx="9">
                  <c:v>71.389459493909868</c:v>
                </c:pt>
                <c:pt idx="10">
                  <c:v>71.031727658781108</c:v>
                </c:pt>
                <c:pt idx="11">
                  <c:v>70.644143133345494</c:v>
                </c:pt>
                <c:pt idx="12">
                  <c:v>70.22849473611609</c:v>
                </c:pt>
                <c:pt idx="13">
                  <c:v>69.78654934027243</c:v>
                </c:pt>
                <c:pt idx="14">
                  <c:v>69.320030866760547</c:v>
                </c:pt>
                <c:pt idx="15">
                  <c:v>68.830604058393178</c:v>
                </c:pt>
                <c:pt idx="16">
                  <c:v>68.319862616757675</c:v>
                </c:pt>
                <c:pt idx="17">
                  <c:v>67.789321161505086</c:v>
                </c:pt>
                <c:pt idx="18">
                  <c:v>67.240410421222862</c:v>
                </c:pt>
                <c:pt idx="19">
                  <c:v>66.674475067810377</c:v>
                </c:pt>
                <c:pt idx="20">
                  <c:v>66.092773644480275</c:v>
                </c:pt>
                <c:pt idx="21">
                  <c:v>65.496480096458143</c:v>
                </c:pt>
                <c:pt idx="22">
                  <c:v>64.886686481846823</c:v>
                </c:pt>
                <c:pt idx="23">
                  <c:v>64.264406509984042</c:v>
                </c:pt>
                <c:pt idx="24">
                  <c:v>63.630579620800368</c:v>
                </c:pt>
                <c:pt idx="25">
                  <c:v>62.986075378252323</c:v>
                </c:pt>
                <c:pt idx="26">
                  <c:v>62.331698002516966</c:v>
                </c:pt>
                <c:pt idx="27">
                  <c:v>61.668190909043432</c:v>
                </c:pt>
                <c:pt idx="28">
                  <c:v>60.996241158164715</c:v>
                </c:pt>
                <c:pt idx="29">
                  <c:v>60.316483747562017</c:v>
                </c:pt>
                <c:pt idx="30">
                  <c:v>59.629505702376541</c:v>
                </c:pt>
                <c:pt idx="31">
                  <c:v>58.9358499351424</c:v>
                </c:pt>
                <c:pt idx="32">
                  <c:v>58.2360188608763</c:v>
                </c:pt>
                <c:pt idx="33">
                  <c:v>57.530477762419785</c:v>
                </c:pt>
                <c:pt idx="34">
                  <c:v>56.819657908188425</c:v>
                </c:pt>
                <c:pt idx="35">
                  <c:v>56.103959429432564</c:v>
                </c:pt>
                <c:pt idx="36">
                  <c:v>55.383753967437343</c:v>
                </c:pt>
                <c:pt idx="37">
                  <c:v>54.659387103181146</c:v>
                </c:pt>
                <c:pt idx="38">
                  <c:v>53.931180583142002</c:v>
                </c:pt>
                <c:pt idx="39">
                  <c:v>53.19943435543555</c:v>
                </c:pt>
                <c:pt idx="40">
                  <c:v>52.464428430478058</c:v>
                </c:pt>
                <c:pt idx="41">
                  <c:v>51.726424580038426</c:v>
                </c:pt>
                <c:pt idx="42">
                  <c:v>50.985667887985556</c:v>
                </c:pt>
                <c:pt idx="43">
                  <c:v>50.242388165336067</c:v>
                </c:pt>
                <c:pt idx="44">
                  <c:v>49.496801241421842</c:v>
                </c:pt>
                <c:pt idx="45">
                  <c:v>48.749110142173883</c:v>
                </c:pt>
                <c:pt idx="46">
                  <c:v>47.999506165689652</c:v>
                </c:pt>
                <c:pt idx="47">
                  <c:v>47.248169864437365</c:v>
                </c:pt>
                <c:pt idx="48">
                  <c:v>46.495271942668708</c:v>
                </c:pt>
                <c:pt idx="49">
                  <c:v>45.740974076869669</c:v>
                </c:pt>
                <c:pt idx="50">
                  <c:v>44.98542966638378</c:v>
                </c:pt>
                <c:pt idx="51">
                  <c:v>44.228784520695029</c:v>
                </c:pt>
                <c:pt idx="52">
                  <c:v>43.471177489260761</c:v>
                </c:pt>
                <c:pt idx="53">
                  <c:v>42.712741039235873</c:v>
                </c:pt>
                <c:pt idx="54">
                  <c:v>41.953601785927432</c:v>
                </c:pt>
                <c:pt idx="55">
                  <c:v>41.193880980361769</c:v>
                </c:pt>
                <c:pt idx="56">
                  <c:v>40.43369495792885</c:v>
                </c:pt>
                <c:pt idx="57">
                  <c:v>39.673155551692474</c:v>
                </c:pt>
                <c:pt idx="58">
                  <c:v>38.912370473611482</c:v>
                </c:pt>
                <c:pt idx="59">
                  <c:v>38.151443666609623</c:v>
                </c:pt>
                <c:pt idx="60">
                  <c:v>37.390475630150441</c:v>
                </c:pt>
                <c:pt idx="61">
                  <c:v>36.629563721722946</c:v>
                </c:pt>
                <c:pt idx="62">
                  <c:v>35.868802436415365</c:v>
                </c:pt>
                <c:pt idx="63">
                  <c:v>35.108283666549099</c:v>
                </c:pt>
                <c:pt idx="64">
                  <c:v>34.348096943160314</c:v>
                </c:pt>
                <c:pt idx="65">
                  <c:v>33.588329660949263</c:v>
                </c:pt>
                <c:pt idx="66">
                  <c:v>32.82906728816711</c:v>
                </c:pt>
                <c:pt idx="67">
                  <c:v>32.070393562774335</c:v>
                </c:pt>
                <c:pt idx="68">
                  <c:v>31.312390676082131</c:v>
                </c:pt>
                <c:pt idx="69">
                  <c:v>30.555139444977662</c:v>
                </c:pt>
                <c:pt idx="70">
                  <c:v>29.798719473734465</c:v>
                </c:pt>
                <c:pt idx="71">
                  <c:v>29.04320930631841</c:v>
                </c:pt>
                <c:pt idx="72">
                  <c:v>28.288686570018896</c:v>
                </c:pt>
                <c:pt idx="73">
                  <c:v>27.535228111160286</c:v>
                </c:pt>
                <c:pt idx="74">
                  <c:v>26.782910123582177</c:v>
                </c:pt>
                <c:pt idx="75">
                  <c:v>26.031808270516386</c:v>
                </c:pt>
                <c:pt idx="76">
                  <c:v>25.281997800433359</c:v>
                </c:pt>
                <c:pt idx="77">
                  <c:v>24.533553657380722</c:v>
                </c:pt>
                <c:pt idx="78">
                  <c:v>23.786550586291412</c:v>
                </c:pt>
                <c:pt idx="79">
                  <c:v>23.041063233696789</c:v>
                </c:pt>
                <c:pt idx="80">
                  <c:v>22.297166244243073</c:v>
                </c:pt>
                <c:pt idx="81">
                  <c:v>21.554934353374108</c:v>
                </c:pt>
                <c:pt idx="82">
                  <c:v>20.814442476512085</c:v>
                </c:pt>
                <c:pt idx="83">
                  <c:v>20.075765795038805</c:v>
                </c:pt>
                <c:pt idx="84">
                  <c:v>19.338979839352987</c:v>
                </c:pt>
                <c:pt idx="85">
                  <c:v>18.604160569254631</c:v>
                </c:pt>
                <c:pt idx="86">
                  <c:v>17.871384451884524</c:v>
                </c:pt>
                <c:pt idx="87">
                  <c:v>17.140728537425304</c:v>
                </c:pt>
                <c:pt idx="88">
                  <c:v>16.412270532751563</c:v>
                </c:pt>
                <c:pt idx="89">
                  <c:v>15.686088873196823</c:v>
                </c:pt>
                <c:pt idx="90">
                  <c:v>14.962262792588504</c:v>
                </c:pt>
                <c:pt idx="91">
                  <c:v>14.2408723916855</c:v>
                </c:pt>
                <c:pt idx="92">
                  <c:v>13.521998705136923</c:v>
                </c:pt>
                <c:pt idx="93">
                  <c:v>12.80572376706624</c:v>
                </c:pt>
                <c:pt idx="94">
                  <c:v>12.092130675370186</c:v>
                </c:pt>
                <c:pt idx="95">
                  <c:v>11.381303654808576</c:v>
                </c:pt>
                <c:pt idx="96">
                  <c:v>10.673328118947481</c:v>
                </c:pt>
                <c:pt idx="97">
                  <c:v>9.9682907310052542</c:v>
                </c:pt>
                <c:pt idx="98">
                  <c:v>9.2662794636380994</c:v>
                </c:pt>
                <c:pt idx="99">
                  <c:v>8.5673836576896036</c:v>
                </c:pt>
                <c:pt idx="100">
                  <c:v>7.8716940799156419</c:v>
                </c:pt>
                <c:pt idx="101">
                  <c:v>7.179302979683797</c:v>
                </c:pt>
                <c:pt idx="102">
                  <c:v>6.4903041446345497</c:v>
                </c:pt>
                <c:pt idx="103">
                  <c:v>5.8047929552779323</c:v>
                </c:pt>
                <c:pt idx="104">
                  <c:v>5.1228664384874918</c:v>
                </c:pt>
                <c:pt idx="105">
                  <c:v>4.444623319840403</c:v>
                </c:pt>
                <c:pt idx="106">
                  <c:v>3.7701640747393554</c:v>
                </c:pt>
                <c:pt idx="107">
                  <c:v>3.0995909782386946</c:v>
                </c:pt>
                <c:pt idx="108">
                  <c:v>2.4330081534840104</c:v>
                </c:pt>
                <c:pt idx="109">
                  <c:v>1.7705216186599841</c:v>
                </c:pt>
                <c:pt idx="110">
                  <c:v>1.1122393323278743</c:v>
                </c:pt>
                <c:pt idx="111">
                  <c:v>0.45827123701879202</c:v>
                </c:pt>
                <c:pt idx="112">
                  <c:v>-0.19127069906508609</c:v>
                </c:pt>
                <c:pt idx="113">
                  <c:v>-0.83627244240523169</c:v>
                </c:pt>
                <c:pt idx="114">
                  <c:v>-1.4766178567556807</c:v>
                </c:pt>
                <c:pt idx="115">
                  <c:v>-2.1121886681613375</c:v>
                </c:pt>
                <c:pt idx="116">
                  <c:v>-2.7428644326159741</c:v>
                </c:pt>
                <c:pt idx="117">
                  <c:v>-3.3685225065867854</c:v>
                </c:pt>
                <c:pt idx="118">
                  <c:v>-3.989038020649275</c:v>
                </c:pt>
                <c:pt idx="119">
                  <c:v>-4.6042838564919464</c:v>
                </c:pt>
                <c:pt idx="120">
                  <c:v>-5.2141306275678403</c:v>
                </c:pt>
                <c:pt idx="121">
                  <c:v>-5.8184466636858474</c:v>
                </c:pt>
                <c:pt idx="122">
                  <c:v>-6.417097999851535</c:v>
                </c:pt>
                <c:pt idx="123">
                  <c:v>-7.0099483696835563</c:v>
                </c:pt>
                <c:pt idx="124">
                  <c:v>-7.5968592037467317</c:v>
                </c:pt>
                <c:pt idx="125">
                  <c:v>-8.1776896331593036</c:v>
                </c:pt>
                <c:pt idx="126">
                  <c:v>-8.7522964988450696</c:v>
                </c:pt>
                <c:pt idx="127">
                  <c:v>-9.3205343668156218</c:v>
                </c:pt>
                <c:pt idx="128">
                  <c:v>-9.8822555498793463</c:v>
                </c:pt>
                <c:pt idx="129">
                  <c:v>-10.437310136186113</c:v>
                </c:pt>
                <c:pt idx="130">
                  <c:v>-10.985546025023979</c:v>
                </c:pt>
                <c:pt idx="131">
                  <c:v>-11.526808970293615</c:v>
                </c:pt>
                <c:pt idx="132">
                  <c:v>-12.060942632089777</c:v>
                </c:pt>
                <c:pt idx="133">
                  <c:v>-12.587788636822182</c:v>
                </c:pt>
                <c:pt idx="134">
                  <c:v>-13.107186646308477</c:v>
                </c:pt>
                <c:pt idx="135">
                  <c:v>-13.618974436266711</c:v>
                </c:pt>
                <c:pt idx="136">
                  <c:v>-14.122987984629759</c:v>
                </c:pt>
                <c:pt idx="137">
                  <c:v>-14.619061570090977</c:v>
                </c:pt>
                <c:pt idx="138">
                  <c:v>-15.107027881276025</c:v>
                </c:pt>
                <c:pt idx="139">
                  <c:v>-15.586718136915522</c:v>
                </c:pt>
                <c:pt idx="140">
                  <c:v>-16.057962217367219</c:v>
                </c:pt>
                <c:pt idx="141">
                  <c:v>-16.520588807806803</c:v>
                </c:pt>
                <c:pt idx="142">
                  <c:v>-16.974425553368803</c:v>
                </c:pt>
                <c:pt idx="143">
                  <c:v>-17.419299226477975</c:v>
                </c:pt>
                <c:pt idx="144">
                  <c:v>-17.855035906561568</c:v>
                </c:pt>
                <c:pt idx="145">
                  <c:v>-18.281461172279094</c:v>
                </c:pt>
                <c:pt idx="146">
                  <c:v>-18.69840030634299</c:v>
                </c:pt>
                <c:pt idx="147">
                  <c:v>-19.105678512936919</c:v>
                </c:pt>
                <c:pt idx="148">
                  <c:v>-19.503121147661915</c:v>
                </c:pt>
                <c:pt idx="149">
                  <c:v>-19.890553959860227</c:v>
                </c:pt>
                <c:pt idx="150">
                  <c:v>-20.267803347078484</c:v>
                </c:pt>
                <c:pt idx="151">
                  <c:v>-20.634696621338165</c:v>
                </c:pt>
                <c:pt idx="152">
                  <c:v>-20.991062286782707</c:v>
                </c:pt>
                <c:pt idx="153">
                  <c:v>-21.336730328165785</c:v>
                </c:pt>
                <c:pt idx="154">
                  <c:v>-21.671532509538594</c:v>
                </c:pt>
                <c:pt idx="155">
                  <c:v>-21.995302682381151</c:v>
                </c:pt>
                <c:pt idx="156">
                  <c:v>-22.307877102310755</c:v>
                </c:pt>
                <c:pt idx="157">
                  <c:v>-22.609094753385008</c:v>
                </c:pt>
                <c:pt idx="158">
                  <c:v>-22.898797678903492</c:v>
                </c:pt>
                <c:pt idx="159">
                  <c:v>-23.176831317499548</c:v>
                </c:pt>
                <c:pt idx="160">
                  <c:v>-23.443044843203666</c:v>
                </c:pt>
                <c:pt idx="161">
                  <c:v>-23.697291508057063</c:v>
                </c:pt>
                <c:pt idx="162">
                  <c:v>-23.939428985754262</c:v>
                </c:pt>
                <c:pt idx="163">
                  <c:v>-24.169319714705694</c:v>
                </c:pt>
                <c:pt idx="164">
                  <c:v>-24.386831238830112</c:v>
                </c:pt>
                <c:pt idx="165">
                  <c:v>-24.591836544320088</c:v>
                </c:pt>
                <c:pt idx="166">
                  <c:v>-24.78421439056784</c:v>
                </c:pt>
                <c:pt idx="167">
                  <c:v>-24.96384963339996</c:v>
                </c:pt>
                <c:pt idx="168">
                  <c:v>-25.130633538745585</c:v>
                </c:pt>
                <c:pt idx="169">
                  <c:v>-25.284464084856637</c:v>
                </c:pt>
                <c:pt idx="170">
                  <c:v>-25.425246251211632</c:v>
                </c:pt>
                <c:pt idx="171">
                  <c:v>-25.552892292265767</c:v>
                </c:pt>
                <c:pt idx="172">
                  <c:v>-25.66732199426221</c:v>
                </c:pt>
                <c:pt idx="173">
                  <c:v>-25.768462913390351</c:v>
                </c:pt>
                <c:pt idx="174">
                  <c:v>-25.856250593668776</c:v>
                </c:pt>
                <c:pt idx="175">
                  <c:v>-25.930628763040346</c:v>
                </c:pt>
                <c:pt idx="176">
                  <c:v>-25.991549506296323</c:v>
                </c:pt>
                <c:pt idx="177">
                  <c:v>-26.038973413591947</c:v>
                </c:pt>
                <c:pt idx="178">
                  <c:v>-26.072869703478474</c:v>
                </c:pt>
                <c:pt idx="179">
                  <c:v>-26.093216319550933</c:v>
                </c:pt>
                <c:pt idx="180">
                  <c:v>-26.09999999321596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158E-4EEB-B687-E1A9CCB68CAD}"/>
            </c:ext>
          </c:extLst>
        </c:ser>
        <c:ser>
          <c:idx val="24"/>
          <c:order val="20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TraySol!$K$191:$K$371</c:f>
              <c:numCache>
                <c:formatCode>0.00</c:formatCode>
                <c:ptCount val="181"/>
                <c:pt idx="0">
                  <c:v>1.5413447353594351E-3</c:v>
                </c:pt>
                <c:pt idx="1">
                  <c:v>1.5411292666668182</c:v>
                </c:pt>
                <c:pt idx="2">
                  <c:v>3.0809686692833047</c:v>
                </c:pt>
                <c:pt idx="3">
                  <c:v>4.6182363737591707</c:v>
                </c:pt>
                <c:pt idx="4">
                  <c:v>6.1516664841947666</c:v>
                </c:pt>
                <c:pt idx="5">
                  <c:v>7.6800167111045026</c:v>
                </c:pt>
                <c:pt idx="6">
                  <c:v>9.2020756880470653</c:v>
                </c:pt>
                <c:pt idx="7">
                  <c:v>10.716669834794835</c:v>
                </c:pt>
                <c:pt idx="8">
                  <c:v>12.222669677417878</c:v>
                </c:pt>
                <c:pt idx="9">
                  <c:v>13.718995549944374</c:v>
                </c:pt>
                <c:pt idx="10">
                  <c:v>15.20462261798572</c:v>
                </c:pt>
                <c:pt idx="11">
                  <c:v>16.678585181266207</c:v>
                </c:pt>
                <c:pt idx="12">
                  <c:v>18.139980228747671</c:v>
                </c:pt>
                <c:pt idx="13">
                  <c:v>19.587970236412133</c:v>
                </c:pt>
                <c:pt idx="14">
                  <c:v>21.021785213241433</c:v>
                </c:pt>
                <c:pt idx="15">
                  <c:v>22.440724015068746</c:v>
                </c:pt>
                <c:pt idx="16">
                  <c:v>23.844154958431638</c:v>
                </c:pt>
                <c:pt idx="17">
                  <c:v>25.231515777097272</c:v>
                </c:pt>
                <c:pt idx="18">
                  <c:v>26.602312972414374</c:v>
                </c:pt>
                <c:pt idx="19">
                  <c:v>27.95612061503272</c:v>
                </c:pt>
                <c:pt idx="20">
                  <c:v>29.292578659872721</c:v>
                </c:pt>
                <c:pt idx="21">
                  <c:v>30.61139083862939</c:v>
                </c:pt>
                <c:pt idx="22">
                  <c:v>31.912322194741147</c:v>
                </c:pt>
                <c:pt idx="23">
                  <c:v>33.195196324846698</c:v>
                </c:pt>
                <c:pt idx="24">
                  <c:v>34.459892388536041</c:v>
                </c:pt>
                <c:pt idx="25">
                  <c:v>35.706341944918158</c:v>
                </c:pt>
                <c:pt idx="26">
                  <c:v>36.934525670421507</c:v>
                </c:pt>
                <c:pt idx="27">
                  <c:v>38.144470007550417</c:v>
                </c:pt>
                <c:pt idx="28">
                  <c:v>39.336243789250901</c:v>
                </c:pt>
                <c:pt idx="29">
                  <c:v>40.509954878287154</c:v>
                </c:pt>
                <c:pt idx="30">
                  <c:v>41.665746855752879</c:v>
                </c:pt>
                <c:pt idx="31">
                  <c:v>42.803795787680201</c:v>
                </c:pt>
                <c:pt idx="32">
                  <c:v>43.92430709376525</c:v>
                </c:pt>
                <c:pt idx="33">
                  <c:v>45.027512537588109</c:v>
                </c:pt>
                <c:pt idx="34">
                  <c:v>46.113667353422798</c:v>
                </c:pt>
                <c:pt idx="35">
                  <c:v>47.183047520843807</c:v>
                </c:pt>
                <c:pt idx="36">
                  <c:v>48.235947194862078</c:v>
                </c:pt>
                <c:pt idx="37">
                  <c:v>49.272676296266461</c:v>
                </c:pt>
                <c:pt idx="38">
                  <c:v>50.293558264197195</c:v>
                </c:pt>
                <c:pt idx="39">
                  <c:v>51.298927970723433</c:v>
                </c:pt>
                <c:pt idx="40">
                  <c:v>52.289129795306422</c:v>
                </c:pt>
                <c:pt idx="41">
                  <c:v>53.264515855481719</c:v>
                </c:pt>
                <c:pt idx="42">
                  <c:v>54.225444388853411</c:v>
                </c:pt>
                <c:pt idx="43">
                  <c:v>55.172278280527308</c:v>
                </c:pt>
                <c:pt idx="44">
                  <c:v>56.105383729391718</c:v>
                </c:pt>
                <c:pt idx="45">
                  <c:v>57.025129046143419</c:v>
                </c:pt>
                <c:pt idx="46">
                  <c:v>57.931883575634238</c:v>
                </c:pt>
                <c:pt idx="47">
                  <c:v>58.826016735940712</c:v>
                </c:pt>
                <c:pt idx="48">
                  <c:v>59.707897166520169</c:v>
                </c:pt>
                <c:pt idx="49">
                  <c:v>60.577891977881563</c:v>
                </c:pt>
                <c:pt idx="50">
                  <c:v>61.436366095350223</c:v>
                </c:pt>
                <c:pt idx="51">
                  <c:v>62.283681689726301</c:v>
                </c:pt>
                <c:pt idx="52">
                  <c:v>63.120197687905922</c:v>
                </c:pt>
                <c:pt idx="53">
                  <c:v>63.946269356844923</c:v>
                </c:pt>
                <c:pt idx="54">
                  <c:v>64.762247954579621</c:v>
                </c:pt>
                <c:pt idx="55">
                  <c:v>65.568480442373186</c:v>
                </c:pt>
                <c:pt idx="56">
                  <c:v>66.365309252417248</c:v>
                </c:pt>
                <c:pt idx="57">
                  <c:v>67.153072105881947</c:v>
                </c:pt>
                <c:pt idx="58">
                  <c:v>67.932101876469645</c:v>
                </c:pt>
                <c:pt idx="59">
                  <c:v>68.702726494979316</c:v>
                </c:pt>
                <c:pt idx="60">
                  <c:v>69.465268890732489</c:v>
                </c:pt>
                <c:pt idx="61">
                  <c:v>70.220046966040769</c:v>
                </c:pt>
                <c:pt idx="62">
                  <c:v>70.967373600209257</c:v>
                </c:pt>
                <c:pt idx="63">
                  <c:v>71.707556679869313</c:v>
                </c:pt>
                <c:pt idx="64">
                  <c:v>72.440899152715417</c:v>
                </c:pt>
                <c:pt idx="65">
                  <c:v>73.167699101985633</c:v>
                </c:pt>
                <c:pt idx="66">
                  <c:v>73.888249839272106</c:v>
                </c:pt>
                <c:pt idx="67">
                  <c:v>74.602840013478996</c:v>
                </c:pt>
                <c:pt idx="68">
                  <c:v>75.311753733958568</c:v>
                </c:pt>
                <c:pt idx="69">
                  <c:v>76.01527070605384</c:v>
                </c:pt>
                <c:pt idx="70">
                  <c:v>76.71366637745939</c:v>
                </c:pt>
                <c:pt idx="71">
                  <c:v>77.407212093978046</c:v>
                </c:pt>
                <c:pt idx="72">
                  <c:v>78.096175263407233</c:v>
                </c:pt>
                <c:pt idx="73">
                  <c:v>78.780819526427152</c:v>
                </c:pt>
                <c:pt idx="74">
                  <c:v>79.461404933493668</c:v>
                </c:pt>
                <c:pt idx="75">
                  <c:v>80.138188126853791</c:v>
                </c:pt>
                <c:pt idx="76">
                  <c:v>80.811422526909467</c:v>
                </c:pt>
                <c:pt idx="77">
                  <c:v>81.481358522250432</c:v>
                </c:pt>
                <c:pt idx="78">
                  <c:v>82.148243662764926</c:v>
                </c:pt>
                <c:pt idx="79">
                  <c:v>82.812322855314093</c:v>
                </c:pt>
                <c:pt idx="80">
                  <c:v>83.473838561527728</c:v>
                </c:pt>
                <c:pt idx="81">
                  <c:v>84.133030997340924</c:v>
                </c:pt>
                <c:pt idx="82">
                  <c:v>84.790138333947411</c:v>
                </c:pt>
                <c:pt idx="83">
                  <c:v>85.44539689989567</c:v>
                </c:pt>
                <c:pt idx="84">
                  <c:v>86.099041384097163</c:v>
                </c:pt>
                <c:pt idx="85">
                  <c:v>86.751305039554367</c:v>
                </c:pt>
                <c:pt idx="86">
                  <c:v>87.402419887649685</c:v>
                </c:pt>
                <c:pt idx="87">
                  <c:v>88.052616922864786</c:v>
                </c:pt>
                <c:pt idx="88">
                  <c:v>88.70212631782276</c:v>
                </c:pt>
                <c:pt idx="89">
                  <c:v>89.351177628566433</c:v>
                </c:pt>
                <c:pt idx="90">
                  <c:v>90</c:v>
                </c:pt>
                <c:pt idx="91">
                  <c:v>90.648822371433553</c:v>
                </c:pt>
                <c:pt idx="92">
                  <c:v>91.29787368217724</c:v>
                </c:pt>
                <c:pt idx="93">
                  <c:v>91.947383077135214</c:v>
                </c:pt>
                <c:pt idx="94">
                  <c:v>92.597580112350315</c:v>
                </c:pt>
                <c:pt idx="95">
                  <c:v>93.248694960445661</c:v>
                </c:pt>
                <c:pt idx="96">
                  <c:v>93.900958615902852</c:v>
                </c:pt>
                <c:pt idx="97">
                  <c:v>94.55460310010433</c:v>
                </c:pt>
                <c:pt idx="98">
                  <c:v>95.209861666052589</c:v>
                </c:pt>
                <c:pt idx="99">
                  <c:v>95.866969002659062</c:v>
                </c:pt>
                <c:pt idx="100">
                  <c:v>96.526161438472258</c:v>
                </c:pt>
                <c:pt idx="101">
                  <c:v>97.187677144685907</c:v>
                </c:pt>
                <c:pt idx="102">
                  <c:v>97.851756337235074</c:v>
                </c:pt>
                <c:pt idx="103">
                  <c:v>98.518641477749568</c:v>
                </c:pt>
                <c:pt idx="104">
                  <c:v>99.188577473090547</c:v>
                </c:pt>
                <c:pt idx="105">
                  <c:v>99.861811873146223</c:v>
                </c:pt>
                <c:pt idx="106">
                  <c:v>100.53859506650633</c:v>
                </c:pt>
                <c:pt idx="107">
                  <c:v>101.21918047357285</c:v>
                </c:pt>
                <c:pt idx="108">
                  <c:v>101.90382473659277</c:v>
                </c:pt>
                <c:pt idx="109">
                  <c:v>102.59278790602195</c:v>
                </c:pt>
                <c:pt idx="110">
                  <c:v>103.28633362254061</c:v>
                </c:pt>
                <c:pt idx="111">
                  <c:v>103.98472929394615</c:v>
                </c:pt>
                <c:pt idx="112">
                  <c:v>104.68824626604145</c:v>
                </c:pt>
                <c:pt idx="113">
                  <c:v>105.397159986521</c:v>
                </c:pt>
                <c:pt idx="114">
                  <c:v>106.11175016072789</c:v>
                </c:pt>
                <c:pt idx="115">
                  <c:v>106.83230089801437</c:v>
                </c:pt>
                <c:pt idx="116">
                  <c:v>107.55910084728458</c:v>
                </c:pt>
                <c:pt idx="117">
                  <c:v>108.29244332013069</c:v>
                </c:pt>
                <c:pt idx="118">
                  <c:v>109.03262639979074</c:v>
                </c:pt>
                <c:pt idx="119">
                  <c:v>109.77995303395922</c:v>
                </c:pt>
                <c:pt idx="120">
                  <c:v>110.5347311092675</c:v>
                </c:pt>
                <c:pt idx="121">
                  <c:v>111.2972735050207</c:v>
                </c:pt>
                <c:pt idx="122">
                  <c:v>112.06789812353034</c:v>
                </c:pt>
                <c:pt idx="123">
                  <c:v>112.84692789411805</c:v>
                </c:pt>
                <c:pt idx="124">
                  <c:v>113.63469074758275</c:v>
                </c:pt>
                <c:pt idx="125">
                  <c:v>114.43151955762681</c:v>
                </c:pt>
                <c:pt idx="126">
                  <c:v>115.23775204542038</c:v>
                </c:pt>
                <c:pt idx="127">
                  <c:v>116.05373064315508</c:v>
                </c:pt>
                <c:pt idx="128">
                  <c:v>116.87980231209406</c:v>
                </c:pt>
                <c:pt idx="129">
                  <c:v>117.71631831027369</c:v>
                </c:pt>
                <c:pt idx="130">
                  <c:v>118.56363390464976</c:v>
                </c:pt>
                <c:pt idx="131">
                  <c:v>119.42210802211844</c:v>
                </c:pt>
                <c:pt idx="132">
                  <c:v>120.29210283347985</c:v>
                </c:pt>
                <c:pt idx="133">
                  <c:v>121.17398326405929</c:v>
                </c:pt>
                <c:pt idx="134">
                  <c:v>122.06811642436575</c:v>
                </c:pt>
                <c:pt idx="135">
                  <c:v>122.97487095385655</c:v>
                </c:pt>
                <c:pt idx="136">
                  <c:v>123.8946162706083</c:v>
                </c:pt>
                <c:pt idx="137">
                  <c:v>124.82772171947268</c:v>
                </c:pt>
                <c:pt idx="138">
                  <c:v>125.7745556111466</c:v>
                </c:pt>
                <c:pt idx="139">
                  <c:v>126.73548414451828</c:v>
                </c:pt>
                <c:pt idx="140">
                  <c:v>127.71087020469358</c:v>
                </c:pt>
                <c:pt idx="141">
                  <c:v>128.70107202927656</c:v>
                </c:pt>
                <c:pt idx="142">
                  <c:v>129.7064417358028</c:v>
                </c:pt>
                <c:pt idx="143">
                  <c:v>130.72732370373356</c:v>
                </c:pt>
                <c:pt idx="144">
                  <c:v>131.76405280513791</c:v>
                </c:pt>
                <c:pt idx="145">
                  <c:v>132.81695247915621</c:v>
                </c:pt>
                <c:pt idx="146">
                  <c:v>133.88633264657724</c:v>
                </c:pt>
                <c:pt idx="147">
                  <c:v>134.97248746241186</c:v>
                </c:pt>
                <c:pt idx="148">
                  <c:v>136.07569290623474</c:v>
                </c:pt>
                <c:pt idx="149">
                  <c:v>137.19620421231971</c:v>
                </c:pt>
                <c:pt idx="150">
                  <c:v>138.33425314424704</c:v>
                </c:pt>
                <c:pt idx="151">
                  <c:v>139.49004512171282</c:v>
                </c:pt>
                <c:pt idx="152">
                  <c:v>140.66375621074906</c:v>
                </c:pt>
                <c:pt idx="153">
                  <c:v>141.85552999244962</c:v>
                </c:pt>
                <c:pt idx="154">
                  <c:v>143.06547432957854</c:v>
                </c:pt>
                <c:pt idx="155">
                  <c:v>144.29365805508192</c:v>
                </c:pt>
                <c:pt idx="156">
                  <c:v>145.54010761146395</c:v>
                </c:pt>
                <c:pt idx="157">
                  <c:v>146.80480367515327</c:v>
                </c:pt>
                <c:pt idx="158">
                  <c:v>148.08767780525878</c:v>
                </c:pt>
                <c:pt idx="159">
                  <c:v>149.38860916137062</c:v>
                </c:pt>
                <c:pt idx="160">
                  <c:v>150.70742134012724</c:v>
                </c:pt>
                <c:pt idx="161">
                  <c:v>152.04387938496717</c:v>
                </c:pt>
                <c:pt idx="162">
                  <c:v>153.39768702758556</c:v>
                </c:pt>
                <c:pt idx="163">
                  <c:v>154.76848422290277</c:v>
                </c:pt>
                <c:pt idx="164">
                  <c:v>156.15584504156837</c:v>
                </c:pt>
                <c:pt idx="165">
                  <c:v>157.55927598493125</c:v>
                </c:pt>
                <c:pt idx="166">
                  <c:v>158.97821478675843</c:v>
                </c:pt>
                <c:pt idx="167">
                  <c:v>160.41202976358784</c:v>
                </c:pt>
                <c:pt idx="168">
                  <c:v>161.86001977125224</c:v>
                </c:pt>
                <c:pt idx="169">
                  <c:v>163.32141481873359</c:v>
                </c:pt>
                <c:pt idx="170">
                  <c:v>164.79537738201438</c:v>
                </c:pt>
                <c:pt idx="171">
                  <c:v>166.28100445005563</c:v>
                </c:pt>
                <c:pt idx="172">
                  <c:v>167.77733032258215</c:v>
                </c:pt>
                <c:pt idx="173">
                  <c:v>169.28333016520529</c:v>
                </c:pt>
                <c:pt idx="174">
                  <c:v>170.79792431195281</c:v>
                </c:pt>
                <c:pt idx="175">
                  <c:v>172.31998328889586</c:v>
                </c:pt>
                <c:pt idx="176">
                  <c:v>173.84833351580457</c:v>
                </c:pt>
                <c:pt idx="177">
                  <c:v>175.38176362624074</c:v>
                </c:pt>
                <c:pt idx="178">
                  <c:v>176.91903133071648</c:v>
                </c:pt>
                <c:pt idx="179">
                  <c:v>178.4588707333327</c:v>
                </c:pt>
                <c:pt idx="180">
                  <c:v>179.99845865502817</c:v>
                </c:pt>
              </c:numCache>
            </c:numRef>
          </c:xVal>
          <c:yVal>
            <c:numRef>
              <c:f>TraySol!$J$191:$J$371</c:f>
              <c:numCache>
                <c:formatCode>0.00</c:formatCode>
                <c:ptCount val="181"/>
                <c:pt idx="0">
                  <c:v>49.549999989764338</c:v>
                </c:pt>
                <c:pt idx="1">
                  <c:v>49.539765668063559</c:v>
                </c:pt>
                <c:pt idx="2">
                  <c:v>49.509078638609118</c:v>
                </c:pt>
                <c:pt idx="3">
                  <c:v>49.457986690195796</c:v>
                </c:pt>
                <c:pt idx="4">
                  <c:v>49.386569054205779</c:v>
                </c:pt>
                <c:pt idx="5">
                  <c:v>49.294935822924373</c:v>
                </c:pt>
                <c:pt idx="6">
                  <c:v>49.183227135421028</c:v>
                </c:pt>
                <c:pt idx="7">
                  <c:v>49.051612155250567</c:v>
                </c:pt>
                <c:pt idx="8">
                  <c:v>48.900287857244422</c:v>
                </c:pt>
                <c:pt idx="9">
                  <c:v>48.729477643397075</c:v>
                </c:pt>
                <c:pt idx="10">
                  <c:v>48.539429810009942</c:v>
                </c:pt>
                <c:pt idx="11">
                  <c:v>48.330415889796676</c:v>
                </c:pt>
                <c:pt idx="12">
                  <c:v>48.102728893569015</c:v>
                </c:pt>
                <c:pt idx="13">
                  <c:v>47.856681476423809</c:v>
                </c:pt>
                <c:pt idx="14">
                  <c:v>47.592604053074794</c:v>
                </c:pt>
                <c:pt idx="15">
                  <c:v>47.310842886169894</c:v>
                </c:pt>
                <c:pt idx="16">
                  <c:v>47.011758170175227</c:v>
                </c:pt>
                <c:pt idx="17">
                  <c:v>46.695722131766949</c:v>
                </c:pt>
                <c:pt idx="18">
                  <c:v>46.363117165734288</c:v>
                </c:pt>
                <c:pt idx="19">
                  <c:v>46.014334023247052</c:v>
                </c:pt>
                <c:pt idx="20">
                  <c:v>45.649770067057382</c:v>
                </c:pt>
                <c:pt idx="21">
                  <c:v>45.269827605867107</c:v>
                </c:pt>
                <c:pt idx="22">
                  <c:v>44.874912317763396</c:v>
                </c:pt>
                <c:pt idx="23">
                  <c:v>44.465431770367623</c:v>
                </c:pt>
                <c:pt idx="24">
                  <c:v>44.041794043201243</c:v>
                </c:pt>
                <c:pt idx="25">
                  <c:v>43.604406455786012</c:v>
                </c:pt>
                <c:pt idx="26">
                  <c:v>43.153674403191005</c:v>
                </c:pt>
                <c:pt idx="27">
                  <c:v>42.690000299132713</c:v>
                </c:pt>
                <c:pt idx="28">
                  <c:v>42.213782625336002</c:v>
                </c:pt>
                <c:pt idx="29">
                  <c:v>41.725415084673031</c:v>
                </c:pt>
                <c:pt idx="30">
                  <c:v>41.225285854611791</c:v>
                </c:pt>
                <c:pt idx="31">
                  <c:v>40.713776936713202</c:v>
                </c:pt>
                <c:pt idx="32">
                  <c:v>40.191263597304768</c:v>
                </c:pt>
                <c:pt idx="33">
                  <c:v>39.658113894012601</c:v>
                </c:pt>
                <c:pt idx="34">
                  <c:v>39.114688282534487</c:v>
                </c:pt>
                <c:pt idx="35">
                  <c:v>38.561339297868315</c:v>
                </c:pt>
                <c:pt idx="36">
                  <c:v>37.998411304152661</c:v>
                </c:pt>
                <c:pt idx="37">
                  <c:v>37.426240307313002</c:v>
                </c:pt>
                <c:pt idx="38">
                  <c:v>36.845153824822546</c:v>
                </c:pt>
                <c:pt idx="39">
                  <c:v>36.255470807063197</c:v>
                </c:pt>
                <c:pt idx="40">
                  <c:v>35.657501604998821</c:v>
                </c:pt>
                <c:pt idx="41">
                  <c:v>35.051547979135727</c:v>
                </c:pt>
                <c:pt idx="42">
                  <c:v>34.43790314503287</c:v>
                </c:pt>
                <c:pt idx="43">
                  <c:v>33.816851850930227</c:v>
                </c:pt>
                <c:pt idx="44">
                  <c:v>33.188670483375894</c:v>
                </c:pt>
                <c:pt idx="45">
                  <c:v>32.553627197049394</c:v>
                </c:pt>
                <c:pt idx="46">
                  <c:v>31.911982065289664</c:v>
                </c:pt>
                <c:pt idx="47">
                  <c:v>31.263987248142172</c:v>
                </c:pt>
                <c:pt idx="48">
                  <c:v>30.609887175033165</c:v>
                </c:pt>
                <c:pt idx="49">
                  <c:v>29.949918739460188</c:v>
                </c:pt>
                <c:pt idx="50">
                  <c:v>29.284311503354871</c:v>
                </c:pt>
                <c:pt idx="51">
                  <c:v>28.613287909023093</c:v>
                </c:pt>
                <c:pt idx="52">
                  <c:v>27.937063496802381</c:v>
                </c:pt>
                <c:pt idx="53">
                  <c:v>27.255847126792254</c:v>
                </c:pt>
                <c:pt idx="54">
                  <c:v>26.569841203213969</c:v>
                </c:pt>
                <c:pt idx="55">
                  <c:v>25.879241900139206</c:v>
                </c:pt>
                <c:pt idx="56">
                  <c:v>25.184239387495126</c:v>
                </c:pt>
                <c:pt idx="57">
                  <c:v>24.485018056406304</c:v>
                </c:pt>
                <c:pt idx="58">
                  <c:v>23.781756743071426</c:v>
                </c:pt>
                <c:pt idx="59">
                  <c:v>23.074628950498337</c:v>
                </c:pt>
                <c:pt idx="60">
                  <c:v>22.363803067532643</c:v>
                </c:pt>
                <c:pt idx="61">
                  <c:v>21.649442584715388</c:v>
                </c:pt>
                <c:pt idx="62">
                  <c:v>20.931706306595743</c:v>
                </c:pt>
                <c:pt idx="63">
                  <c:v>20.210748560203385</c:v>
                </c:pt>
                <c:pt idx="64">
                  <c:v>19.486719399456817</c:v>
                </c:pt>
                <c:pt idx="65">
                  <c:v>18.759764805345668</c:v>
                </c:pt>
                <c:pt idx="66">
                  <c:v>18.030026881780515</c:v>
                </c:pt>
                <c:pt idx="67">
                  <c:v>17.297644047051435</c:v>
                </c:pt>
                <c:pt idx="68">
                  <c:v>16.562751220879164</c:v>
                </c:pt>
                <c:pt idx="69">
                  <c:v>15.825480007079065</c:v>
                </c:pt>
                <c:pt idx="70">
                  <c:v>15.085958871889858</c:v>
                </c:pt>
                <c:pt idx="71">
                  <c:v>14.344313318047384</c:v>
                </c:pt>
                <c:pt idx="72">
                  <c:v>13.600666054705769</c:v>
                </c:pt>
                <c:pt idx="73">
                  <c:v>12.855137163330497</c:v>
                </c:pt>
                <c:pt idx="74">
                  <c:v>12.107844259703342</c:v>
                </c:pt>
                <c:pt idx="75">
                  <c:v>11.358902652195297</c:v>
                </c:pt>
                <c:pt idx="76">
                  <c:v>10.608425496474894</c:v>
                </c:pt>
                <c:pt idx="77">
                  <c:v>9.8565239468300518</c:v>
                </c:pt>
                <c:pt idx="78">
                  <c:v>9.1033073042901833</c:v>
                </c:pt>
                <c:pt idx="79">
                  <c:v>8.3488831617426627</c:v>
                </c:pt>
                <c:pt idx="80">
                  <c:v>7.5933575462427569</c:v>
                </c:pt>
                <c:pt idx="81">
                  <c:v>6.8368350587218742</c:v>
                </c:pt>
                <c:pt idx="82">
                  <c:v>6.0794190113021926</c:v>
                </c:pt>
                <c:pt idx="83">
                  <c:v>5.3212115624287577</c:v>
                </c:pt>
                <c:pt idx="84">
                  <c:v>4.5623138500328793</c:v>
                </c:pt>
                <c:pt idx="85">
                  <c:v>3.8028261229421929</c:v>
                </c:pt>
                <c:pt idx="86">
                  <c:v>3.0428478707544002</c:v>
                </c:pt>
                <c:pt idx="87">
                  <c:v>2.2824779523925116</c:v>
                </c:pt>
                <c:pt idx="88">
                  <c:v>1.5218147235605954</c:v>
                </c:pt>
                <c:pt idx="89">
                  <c:v>0.76095616331915039</c:v>
                </c:pt>
                <c:pt idx="90">
                  <c:v>0</c:v>
                </c:pt>
                <c:pt idx="91">
                  <c:v>-0.76095616331913618</c:v>
                </c:pt>
                <c:pt idx="92">
                  <c:v>-1.5218147235605954</c:v>
                </c:pt>
                <c:pt idx="93">
                  <c:v>-2.2824779523925116</c:v>
                </c:pt>
                <c:pt idx="94">
                  <c:v>-3.0428478707544002</c:v>
                </c:pt>
                <c:pt idx="95">
                  <c:v>-3.8028261229422071</c:v>
                </c:pt>
                <c:pt idx="96">
                  <c:v>-4.5623138500328935</c:v>
                </c:pt>
                <c:pt idx="97">
                  <c:v>-5.3212115624287577</c:v>
                </c:pt>
                <c:pt idx="98">
                  <c:v>-6.0794190113021926</c:v>
                </c:pt>
                <c:pt idx="99">
                  <c:v>-6.83683505872186</c:v>
                </c:pt>
                <c:pt idx="100">
                  <c:v>-7.5933575462427427</c:v>
                </c:pt>
                <c:pt idx="101">
                  <c:v>-8.3488831617426484</c:v>
                </c:pt>
                <c:pt idx="102">
                  <c:v>-9.1033073042901833</c:v>
                </c:pt>
                <c:pt idx="103">
                  <c:v>-9.8565239468300518</c:v>
                </c:pt>
                <c:pt idx="104">
                  <c:v>-10.608425496474908</c:v>
                </c:pt>
                <c:pt idx="105">
                  <c:v>-11.358902652195312</c:v>
                </c:pt>
                <c:pt idx="106">
                  <c:v>-12.107844259703327</c:v>
                </c:pt>
                <c:pt idx="107">
                  <c:v>-12.855137163330497</c:v>
                </c:pt>
                <c:pt idx="108">
                  <c:v>-13.600666054705769</c:v>
                </c:pt>
                <c:pt idx="109">
                  <c:v>-14.344313318047384</c:v>
                </c:pt>
                <c:pt idx="110">
                  <c:v>-15.085958871889858</c:v>
                </c:pt>
                <c:pt idx="111">
                  <c:v>-15.825480007079051</c:v>
                </c:pt>
                <c:pt idx="112">
                  <c:v>-16.562751220879179</c:v>
                </c:pt>
                <c:pt idx="113">
                  <c:v>-17.297644047051435</c:v>
                </c:pt>
                <c:pt idx="114">
                  <c:v>-18.030026881780515</c:v>
                </c:pt>
                <c:pt idx="115">
                  <c:v>-18.759764805345668</c:v>
                </c:pt>
                <c:pt idx="116">
                  <c:v>-19.486719399456817</c:v>
                </c:pt>
                <c:pt idx="117">
                  <c:v>-20.210748560203385</c:v>
                </c:pt>
                <c:pt idx="118">
                  <c:v>-20.931706306595743</c:v>
                </c:pt>
                <c:pt idx="119">
                  <c:v>-21.649442584715388</c:v>
                </c:pt>
                <c:pt idx="120">
                  <c:v>-22.363803067532629</c:v>
                </c:pt>
                <c:pt idx="121">
                  <c:v>-23.074628950498351</c:v>
                </c:pt>
                <c:pt idx="122">
                  <c:v>-23.781756743071412</c:v>
                </c:pt>
                <c:pt idx="123">
                  <c:v>-24.485018056406304</c:v>
                </c:pt>
                <c:pt idx="124">
                  <c:v>-25.184239387495126</c:v>
                </c:pt>
                <c:pt idx="125">
                  <c:v>-25.879241900139206</c:v>
                </c:pt>
                <c:pt idx="126">
                  <c:v>-26.569841203213969</c:v>
                </c:pt>
                <c:pt idx="127">
                  <c:v>-27.255847126792247</c:v>
                </c:pt>
                <c:pt idx="128">
                  <c:v>-27.937063496802367</c:v>
                </c:pt>
                <c:pt idx="129">
                  <c:v>-28.613287909023086</c:v>
                </c:pt>
                <c:pt idx="130">
                  <c:v>-29.284311503354871</c:v>
                </c:pt>
                <c:pt idx="131">
                  <c:v>-29.949918739460188</c:v>
                </c:pt>
                <c:pt idx="132">
                  <c:v>-30.609887175033165</c:v>
                </c:pt>
                <c:pt idx="133">
                  <c:v>-31.263987248142172</c:v>
                </c:pt>
                <c:pt idx="134">
                  <c:v>-31.911982065289664</c:v>
                </c:pt>
                <c:pt idx="135">
                  <c:v>-32.55362719704938</c:v>
                </c:pt>
                <c:pt idx="136">
                  <c:v>-33.188670483375901</c:v>
                </c:pt>
                <c:pt idx="137">
                  <c:v>-33.816851850930234</c:v>
                </c:pt>
                <c:pt idx="138">
                  <c:v>-34.437903145032863</c:v>
                </c:pt>
                <c:pt idx="139">
                  <c:v>-35.051547979135734</c:v>
                </c:pt>
                <c:pt idx="140">
                  <c:v>-35.657501604998814</c:v>
                </c:pt>
                <c:pt idx="141">
                  <c:v>-36.25547080706319</c:v>
                </c:pt>
                <c:pt idx="142">
                  <c:v>-36.845153824822546</c:v>
                </c:pt>
                <c:pt idx="143">
                  <c:v>-37.426240307313009</c:v>
                </c:pt>
                <c:pt idx="144">
                  <c:v>-37.998411304152654</c:v>
                </c:pt>
                <c:pt idx="145">
                  <c:v>-38.561339297868329</c:v>
                </c:pt>
                <c:pt idx="146">
                  <c:v>-39.114688282534502</c:v>
                </c:pt>
                <c:pt idx="147">
                  <c:v>-39.658113894012587</c:v>
                </c:pt>
                <c:pt idx="148">
                  <c:v>-40.191263597304754</c:v>
                </c:pt>
                <c:pt idx="149">
                  <c:v>-40.713776936713174</c:v>
                </c:pt>
                <c:pt idx="150">
                  <c:v>-41.225285854611769</c:v>
                </c:pt>
                <c:pt idx="151">
                  <c:v>-41.725415084673017</c:v>
                </c:pt>
                <c:pt idx="152">
                  <c:v>-42.213782625335995</c:v>
                </c:pt>
                <c:pt idx="153">
                  <c:v>-42.69000029913272</c:v>
                </c:pt>
                <c:pt idx="154">
                  <c:v>-43.153674403191019</c:v>
                </c:pt>
                <c:pt idx="155">
                  <c:v>-43.604406455786034</c:v>
                </c:pt>
                <c:pt idx="156">
                  <c:v>-44.041794043201236</c:v>
                </c:pt>
                <c:pt idx="157">
                  <c:v>-44.465431770367616</c:v>
                </c:pt>
                <c:pt idx="158">
                  <c:v>-44.874912317763375</c:v>
                </c:pt>
                <c:pt idx="159">
                  <c:v>-45.269827605867107</c:v>
                </c:pt>
                <c:pt idx="160">
                  <c:v>-45.649770067057375</c:v>
                </c:pt>
                <c:pt idx="161">
                  <c:v>-46.014334023247017</c:v>
                </c:pt>
                <c:pt idx="162">
                  <c:v>-46.36311716573428</c:v>
                </c:pt>
                <c:pt idx="163">
                  <c:v>-46.695722131766956</c:v>
                </c:pt>
                <c:pt idx="164">
                  <c:v>-47.011758170175227</c:v>
                </c:pt>
                <c:pt idx="165">
                  <c:v>-47.310842886169894</c:v>
                </c:pt>
                <c:pt idx="166">
                  <c:v>-47.59260405307478</c:v>
                </c:pt>
                <c:pt idx="167">
                  <c:v>-47.856681476423802</c:v>
                </c:pt>
                <c:pt idx="168">
                  <c:v>-48.102728893569008</c:v>
                </c:pt>
                <c:pt idx="169">
                  <c:v>-48.330415889796654</c:v>
                </c:pt>
                <c:pt idx="170">
                  <c:v>-48.539429810009949</c:v>
                </c:pt>
                <c:pt idx="171">
                  <c:v>-48.729477643397075</c:v>
                </c:pt>
                <c:pt idx="172">
                  <c:v>-48.900287857244422</c:v>
                </c:pt>
                <c:pt idx="173">
                  <c:v>-49.051612155250581</c:v>
                </c:pt>
                <c:pt idx="174">
                  <c:v>-49.183227135421021</c:v>
                </c:pt>
                <c:pt idx="175">
                  <c:v>-49.294935822924401</c:v>
                </c:pt>
                <c:pt idx="176">
                  <c:v>-49.386569054205751</c:v>
                </c:pt>
                <c:pt idx="177">
                  <c:v>-49.457986690195781</c:v>
                </c:pt>
                <c:pt idx="178">
                  <c:v>-49.509078638609111</c:v>
                </c:pt>
                <c:pt idx="179">
                  <c:v>-49.539765668063552</c:v>
                </c:pt>
                <c:pt idx="180">
                  <c:v>-49.549999989764331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158E-4EEB-B687-E1A9CCB68CAD}"/>
            </c:ext>
          </c:extLst>
        </c:ser>
        <c:ser>
          <c:idx val="26"/>
          <c:order val="21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TraySol!$Q$191:$Q$371</c:f>
              <c:numCache>
                <c:formatCode>0.00</c:formatCode>
                <c:ptCount val="181"/>
                <c:pt idx="0">
                  <c:v>1.0215814641510717E-3</c:v>
                </c:pt>
                <c:pt idx="1">
                  <c:v>1.0215237798052461</c:v>
                </c:pt>
                <c:pt idx="2">
                  <c:v>2.0427058229372999</c:v>
                </c:pt>
                <c:pt idx="3">
                  <c:v>3.063205314733775</c:v>
                </c:pt>
                <c:pt idx="4">
                  <c:v>4.0826832787299825</c:v>
                </c:pt>
                <c:pt idx="5">
                  <c:v>5.1008034812478664</c:v>
                </c:pt>
                <c:pt idx="6">
                  <c:v>6.1172333187750887</c:v>
                </c:pt>
                <c:pt idx="7">
                  <c:v>7.1316446827073863</c:v>
                </c:pt>
                <c:pt idx="8">
                  <c:v>8.1437147963056979</c:v>
                </c:pt>
                <c:pt idx="9">
                  <c:v>9.153127019028803</c:v>
                </c:pt>
                <c:pt idx="10">
                  <c:v>10.159571613785886</c:v>
                </c:pt>
                <c:pt idx="11">
                  <c:v>11.162746473064507</c:v>
                </c:pt>
                <c:pt idx="12">
                  <c:v>12.162357800344591</c:v>
                </c:pt>
                <c:pt idx="13">
                  <c:v>13.158120743689055</c:v>
                </c:pt>
                <c:pt idx="14">
                  <c:v>14.149759978911742</c:v>
                </c:pt>
                <c:pt idx="15">
                  <c:v>15.137010240230827</c:v>
                </c:pt>
                <c:pt idx="16">
                  <c:v>16.119616796843101</c:v>
                </c:pt>
                <c:pt idx="17">
                  <c:v>17.097335874369328</c:v>
                </c:pt>
                <c:pt idx="18">
                  <c:v>18.069935020626488</c:v>
                </c:pt>
                <c:pt idx="19">
                  <c:v>19.037193415676953</c:v>
                </c:pt>
                <c:pt idx="20">
                  <c:v>19.998902126566726</c:v>
                </c:pt>
                <c:pt idx="21">
                  <c:v>20.954864307605071</c:v>
                </c:pt>
                <c:pt idx="22">
                  <c:v>21.904895347443631</c:v>
                </c:pt>
                <c:pt idx="23">
                  <c:v>22.848822964579785</c:v>
                </c:pt>
                <c:pt idx="24">
                  <c:v>23.786487253242122</c:v>
                </c:pt>
                <c:pt idx="25">
                  <c:v>24.717740681899052</c:v>
                </c:pt>
                <c:pt idx="26">
                  <c:v>25.642448046884358</c:v>
                </c:pt>
                <c:pt idx="27">
                  <c:v>26.560486383833311</c:v>
                </c:pt>
                <c:pt idx="28">
                  <c:v>27.471744839787981</c:v>
                </c:pt>
                <c:pt idx="29">
                  <c:v>28.37612450895233</c:v>
                </c:pt>
                <c:pt idx="30">
                  <c:v>29.273538235161276</c:v>
                </c:pt>
                <c:pt idx="31">
                  <c:v>30.163910384174883</c:v>
                </c:pt>
                <c:pt idx="32">
                  <c:v>31.047176588920873</c:v>
                </c:pt>
                <c:pt idx="33">
                  <c:v>31.923283470792565</c:v>
                </c:pt>
                <c:pt idx="34">
                  <c:v>32.792188340060179</c:v>
                </c:pt>
                <c:pt idx="35">
                  <c:v>33.653858878383978</c:v>
                </c:pt>
                <c:pt idx="36">
                  <c:v>34.50827280632393</c:v>
                </c:pt>
                <c:pt idx="37">
                  <c:v>35.355417538628167</c:v>
                </c:pt>
                <c:pt idx="38">
                  <c:v>36.195289829956778</c:v>
                </c:pt>
                <c:pt idx="39">
                  <c:v>37.027895413556443</c:v>
                </c:pt>
                <c:pt idx="40">
                  <c:v>37.853248635254126</c:v>
                </c:pt>
                <c:pt idx="41">
                  <c:v>38.671372084980504</c:v>
                </c:pt>
                <c:pt idx="42">
                  <c:v>39.482296227875871</c:v>
                </c:pt>
                <c:pt idx="43">
                  <c:v>40.286059036866874</c:v>
                </c:pt>
                <c:pt idx="44">
                  <c:v>41.08270562844271</c:v>
                </c:pt>
                <c:pt idx="45">
                  <c:v>41.872287903197325</c:v>
                </c:pt>
                <c:pt idx="46">
                  <c:v>42.654864192548267</c:v>
                </c:pt>
                <c:pt idx="47">
                  <c:v>43.430498912889846</c:v>
                </c:pt>
                <c:pt idx="48">
                  <c:v>44.199262228292064</c:v>
                </c:pt>
                <c:pt idx="49">
                  <c:v>44.961229722717434</c:v>
                </c:pt>
                <c:pt idx="50">
                  <c:v>45.716482082593124</c:v>
                </c:pt>
                <c:pt idx="51">
                  <c:v>46.465104790454376</c:v>
                </c:pt>
                <c:pt idx="52">
                  <c:v>47.207187830255577</c:v>
                </c:pt>
                <c:pt idx="53">
                  <c:v>47.942825404839517</c:v>
                </c:pt>
                <c:pt idx="54">
                  <c:v>48.672115665955133</c:v>
                </c:pt>
                <c:pt idx="55">
                  <c:v>49.395160457122799</c:v>
                </c:pt>
                <c:pt idx="56">
                  <c:v>50.112065069565197</c:v>
                </c:pt>
                <c:pt idx="57">
                  <c:v>50.822938011345904</c:v>
                </c:pt>
                <c:pt idx="58">
                  <c:v>51.527890789793538</c:v>
                </c:pt>
                <c:pt idx="59">
                  <c:v>52.227037707229478</c:v>
                </c:pt>
                <c:pt idx="60">
                  <c:v>52.92049566996748</c:v>
                </c:pt>
                <c:pt idx="61">
                  <c:v>53.608384010508821</c:v>
                </c:pt>
                <c:pt idx="62">
                  <c:v>54.290824322819688</c:v>
                </c:pt>
                <c:pt idx="63">
                  <c:v>54.967940310547071</c:v>
                </c:pt>
                <c:pt idx="64">
                  <c:v>55.639857648003279</c:v>
                </c:pt>
                <c:pt idx="65">
                  <c:v>56.306703853730937</c:v>
                </c:pt>
                <c:pt idx="66">
                  <c:v>56.968608176445123</c:v>
                </c:pt>
                <c:pt idx="67">
                  <c:v>57.625701493139601</c:v>
                </c:pt>
                <c:pt idx="68">
                  <c:v>58.278116219139051</c:v>
                </c:pt>
                <c:pt idx="69">
                  <c:v>58.925986229878234</c:v>
                </c:pt>
                <c:pt idx="70">
                  <c:v>59.569446794190583</c:v>
                </c:pt>
                <c:pt idx="71">
                  <c:v>60.208634518895373</c:v>
                </c:pt>
                <c:pt idx="72">
                  <c:v>60.843687304481833</c:v>
                </c:pt>
                <c:pt idx="73">
                  <c:v>61.474744311699702</c:v>
                </c:pt>
                <c:pt idx="74">
                  <c:v>62.101945938881371</c:v>
                </c:pt>
                <c:pt idx="75">
                  <c:v>62.725433809837817</c:v>
                </c:pt>
                <c:pt idx="76">
                  <c:v>63.345350772189569</c:v>
                </c:pt>
                <c:pt idx="77">
                  <c:v>63.961840906016711</c:v>
                </c:pt>
                <c:pt idx="78">
                  <c:v>64.575049542735314</c:v>
                </c:pt>
                <c:pt idx="79">
                  <c:v>65.185123294133774</c:v>
                </c:pt>
                <c:pt idx="80">
                  <c:v>65.792210091530677</c:v>
                </c:pt>
                <c:pt idx="81">
                  <c:v>66.396459235045896</c:v>
                </c:pt>
                <c:pt idx="82">
                  <c:v>66.998021453007624</c:v>
                </c:pt>
                <c:pt idx="83">
                  <c:v>67.597048971553235</c:v>
                </c:pt>
                <c:pt idx="84">
                  <c:v>68.193695594516214</c:v>
                </c:pt>
                <c:pt idx="85">
                  <c:v>68.788116793730438</c:v>
                </c:pt>
                <c:pt idx="86">
                  <c:v>69.38046980992209</c:v>
                </c:pt>
                <c:pt idx="87">
                  <c:v>69.970913764402567</c:v>
                </c:pt>
                <c:pt idx="88">
                  <c:v>70.559609781819873</c:v>
                </c:pt>
                <c:pt idx="89">
                  <c:v>71.146721124273284</c:v>
                </c:pt>
                <c:pt idx="90">
                  <c:v>71.732413337146653</c:v>
                </c:pt>
                <c:pt idx="91">
                  <c:v>72.316854407067865</c:v>
                </c:pt>
                <c:pt idx="92">
                  <c:v>72.900214932459207</c:v>
                </c:pt>
                <c:pt idx="93">
                  <c:v>73.482668307202459</c:v>
                </c:pt>
                <c:pt idx="94">
                  <c:v>74.064390918007234</c:v>
                </c:pt>
                <c:pt idx="95">
                  <c:v>74.645562356138072</c:v>
                </c:pt>
                <c:pt idx="96">
                  <c:v>75.226365644229773</c:v>
                </c:pt>
                <c:pt idx="97">
                  <c:v>75.806987478996916</c:v>
                </c:pt>
                <c:pt idx="98">
                  <c:v>76.387618490728045</c:v>
                </c:pt>
                <c:pt idx="99">
                  <c:v>76.968453520544116</c:v>
                </c:pt>
                <c:pt idx="100">
                  <c:v>77.549691916496897</c:v>
                </c:pt>
                <c:pt idx="101">
                  <c:v>78.131537849686993</c:v>
                </c:pt>
                <c:pt idx="102">
                  <c:v>78.714200651692693</c:v>
                </c:pt>
                <c:pt idx="103">
                  <c:v>79.297895174721162</c:v>
                </c:pt>
                <c:pt idx="104">
                  <c:v>79.882842176024226</c:v>
                </c:pt>
                <c:pt idx="105">
                  <c:v>80.469268728260758</c:v>
                </c:pt>
                <c:pt idx="106">
                  <c:v>81.057408657640792</c:v>
                </c:pt>
                <c:pt idx="107">
                  <c:v>81.647503011850915</c:v>
                </c:pt>
                <c:pt idx="108">
                  <c:v>82.239800559938104</c:v>
                </c:pt>
                <c:pt idx="109">
                  <c:v>82.834558326524387</c:v>
                </c:pt>
                <c:pt idx="110">
                  <c:v>83.432042162932007</c:v>
                </c:pt>
                <c:pt idx="111">
                  <c:v>84.032527358027437</c:v>
                </c:pt>
                <c:pt idx="112">
                  <c:v>84.636299291838085</c:v>
                </c:pt>
                <c:pt idx="113">
                  <c:v>85.243654135261863</c:v>
                </c:pt>
                <c:pt idx="114">
                  <c:v>85.854899599479353</c:v>
                </c:pt>
                <c:pt idx="115">
                  <c:v>86.470355738989568</c:v>
                </c:pt>
                <c:pt idx="116">
                  <c:v>87.090355812529666</c:v>
                </c:pt>
                <c:pt idx="117">
                  <c:v>87.715247206502724</c:v>
                </c:pt>
                <c:pt idx="118">
                  <c:v>88.345392425931863</c:v>
                </c:pt>
                <c:pt idx="119">
                  <c:v>88.981170158382341</c:v>
                </c:pt>
                <c:pt idx="120">
                  <c:v>89.622976416748969</c:v>
                </c:pt>
                <c:pt idx="121">
                  <c:v>90.271225767292492</c:v>
                </c:pt>
                <c:pt idx="122">
                  <c:v>90.926352649829269</c:v>
                </c:pt>
                <c:pt idx="123">
                  <c:v>91.588812797531816</c:v>
                </c:pt>
                <c:pt idx="124">
                  <c:v>92.259084764381299</c:v>
                </c:pt>
                <c:pt idx="125">
                  <c:v>92.937671568927385</c:v>
                </c:pt>
                <c:pt idx="126">
                  <c:v>93.625102463650578</c:v>
                </c:pt>
                <c:pt idx="127">
                  <c:v>94.32193483988209</c:v>
                </c:pt>
                <c:pt idx="128">
                  <c:v>95.028756278905846</c:v>
                </c:pt>
                <c:pt idx="129">
                  <c:v>95.746186760540212</c:v>
                </c:pt>
                <c:pt idx="130">
                  <c:v>96.47488104114764</c:v>
                </c:pt>
                <c:pt idx="131">
                  <c:v>97.215531213637846</c:v>
                </c:pt>
                <c:pt idx="132">
                  <c:v>97.968869462573707</c:v>
                </c:pt>
                <c:pt idx="133">
                  <c:v>98.735671027928873</c:v>
                </c:pt>
                <c:pt idx="134">
                  <c:v>99.516757391326294</c:v>
                </c:pt>
                <c:pt idx="135">
                  <c:v>100.31299969864267</c:v>
                </c:pt>
                <c:pt idx="136">
                  <c:v>101.12532243261462</c:v>
                </c:pt>
                <c:pt idx="137">
                  <c:v>101.95470734841398</c:v>
                </c:pt>
                <c:pt idx="138">
                  <c:v>102.80219768393988</c:v>
                </c:pt>
                <c:pt idx="139">
                  <c:v>103.66890265463144</c:v>
                </c:pt>
                <c:pt idx="140">
                  <c:v>104.55600223970887</c:v>
                </c:pt>
                <c:pt idx="141">
                  <c:v>105.46475226264212</c:v>
                </c:pt>
                <c:pt idx="142">
                  <c:v>106.39648976296724</c:v>
                </c:pt>
                <c:pt idx="143">
                  <c:v>107.35263864890442</c:v>
                </c:pt>
                <c:pt idx="144">
                  <c:v>108.33471561004707</c:v>
                </c:pt>
                <c:pt idx="145">
                  <c:v>109.34433625604082</c:v>
                </c:pt>
                <c:pt idx="146">
                  <c:v>110.38322142986695</c:v>
                </c:pt>
                <c:pt idx="147">
                  <c:v>111.45320362213174</c:v>
                </c:pt>
                <c:pt idx="148">
                  <c:v>112.55623338450086</c:v>
                </c:pt>
                <c:pt idx="149">
                  <c:v>113.69438560475903</c:v>
                </c:pt>
                <c:pt idx="150">
                  <c:v>114.86986546135728</c:v>
                </c:pt>
                <c:pt idx="151">
                  <c:v>116.08501381995345</c:v>
                </c:pt>
                <c:pt idx="152">
                  <c:v>117.34231176639956</c:v>
                </c:pt>
                <c:pt idx="153">
                  <c:v>118.6443838878016</c:v>
                </c:pt>
                <c:pt idx="154">
                  <c:v>119.99399981363393</c:v>
                </c:pt>
                <c:pt idx="155">
                  <c:v>121.39407341061546</c:v>
                </c:pt>
                <c:pt idx="156">
                  <c:v>122.84765888696609</c:v>
                </c:pt>
                <c:pt idx="157">
                  <c:v>124.35794290371732</c:v>
                </c:pt>
                <c:pt idx="158">
                  <c:v>125.92823161483791</c:v>
                </c:pt>
                <c:pt idx="159">
                  <c:v>127.56193136898094</c:v>
                </c:pt>
                <c:pt idx="160">
                  <c:v>129.26252161299379</c:v>
                </c:pt>
                <c:pt idx="161">
                  <c:v>131.03351835659254</c:v>
                </c:pt>
                <c:pt idx="162">
                  <c:v>132.87842641271089</c:v>
                </c:pt>
                <c:pt idx="163">
                  <c:v>134.80067855355327</c:v>
                </c:pt>
                <c:pt idx="164">
                  <c:v>136.80355976533534</c:v>
                </c:pt>
                <c:pt idx="165">
                  <c:v>138.89011500559741</c:v>
                </c:pt>
                <c:pt idx="166">
                  <c:v>141.06303933853658</c:v>
                </c:pt>
                <c:pt idx="167">
                  <c:v>143.32455012607085</c:v>
                </c:pt>
                <c:pt idx="168">
                  <c:v>145.67624216222393</c:v>
                </c:pt>
                <c:pt idx="169">
                  <c:v>148.1189283117387</c:v>
                </c:pt>
                <c:pt idx="170">
                  <c:v>150.65247035927621</c:v>
                </c:pt>
                <c:pt idx="171">
                  <c:v>153.27560732148834</c:v>
                </c:pt>
                <c:pt idx="172">
                  <c:v>155.98579123364038</c:v>
                </c:pt>
                <c:pt idx="173">
                  <c:v>158.77904306622582</c:v>
                </c:pt>
                <c:pt idx="174">
                  <c:v>161.64984348135388</c:v>
                </c:pt>
                <c:pt idx="175">
                  <c:v>164.59107402406201</c:v>
                </c:pt>
                <c:pt idx="176">
                  <c:v>167.59402346969077</c:v>
                </c:pt>
                <c:pt idx="177">
                  <c:v>170.64847096291882</c:v>
                </c:pt>
                <c:pt idx="178">
                  <c:v>173.74285215178844</c:v>
                </c:pt>
                <c:pt idx="179">
                  <c:v>176.86450707773403</c:v>
                </c:pt>
                <c:pt idx="180">
                  <c:v>179.99686218821742</c:v>
                </c:pt>
              </c:numCache>
            </c:numRef>
          </c:xVal>
          <c:yVal>
            <c:numRef>
              <c:f>TraySol!$P$191:$P$371</c:f>
              <c:numCache>
                <c:formatCode>0.00</c:formatCode>
                <c:ptCount val="181"/>
                <c:pt idx="0">
                  <c:v>26.099999993215945</c:v>
                </c:pt>
                <c:pt idx="1">
                  <c:v>26.093216319550955</c:v>
                </c:pt>
                <c:pt idx="2">
                  <c:v>26.07286970347846</c:v>
                </c:pt>
                <c:pt idx="3">
                  <c:v>26.038973413591947</c:v>
                </c:pt>
                <c:pt idx="4">
                  <c:v>25.991549506296309</c:v>
                </c:pt>
                <c:pt idx="5">
                  <c:v>25.930628763040346</c:v>
                </c:pt>
                <c:pt idx="6">
                  <c:v>25.856250593668761</c:v>
                </c:pt>
                <c:pt idx="7">
                  <c:v>25.768462913390351</c:v>
                </c:pt>
                <c:pt idx="8">
                  <c:v>25.667321994262224</c:v>
                </c:pt>
                <c:pt idx="9">
                  <c:v>25.552892292265781</c:v>
                </c:pt>
                <c:pt idx="10">
                  <c:v>25.425246251211618</c:v>
                </c:pt>
                <c:pt idx="11">
                  <c:v>25.284464084856637</c:v>
                </c:pt>
                <c:pt idx="12">
                  <c:v>25.130633538745585</c:v>
                </c:pt>
                <c:pt idx="13">
                  <c:v>24.963849633399988</c:v>
                </c:pt>
                <c:pt idx="14">
                  <c:v>24.784214390567854</c:v>
                </c:pt>
                <c:pt idx="15">
                  <c:v>24.591836544320088</c:v>
                </c:pt>
                <c:pt idx="16">
                  <c:v>24.386831238830112</c:v>
                </c:pt>
                <c:pt idx="17">
                  <c:v>24.169319714705679</c:v>
                </c:pt>
                <c:pt idx="18">
                  <c:v>23.939428985754262</c:v>
                </c:pt>
                <c:pt idx="19">
                  <c:v>23.697291508057063</c:v>
                </c:pt>
                <c:pt idx="20">
                  <c:v>23.44304484320368</c:v>
                </c:pt>
                <c:pt idx="21">
                  <c:v>23.176831317499548</c:v>
                </c:pt>
                <c:pt idx="22">
                  <c:v>22.898797678903492</c:v>
                </c:pt>
                <c:pt idx="23">
                  <c:v>22.609094753385008</c:v>
                </c:pt>
                <c:pt idx="24">
                  <c:v>22.307877102310755</c:v>
                </c:pt>
                <c:pt idx="25">
                  <c:v>21.995302682381151</c:v>
                </c:pt>
                <c:pt idx="26">
                  <c:v>21.671532509538594</c:v>
                </c:pt>
                <c:pt idx="27">
                  <c:v>21.3367303281658</c:v>
                </c:pt>
                <c:pt idx="28">
                  <c:v>20.991062286782707</c:v>
                </c:pt>
                <c:pt idx="29">
                  <c:v>20.634696621338165</c:v>
                </c:pt>
                <c:pt idx="30">
                  <c:v>20.267803347078484</c:v>
                </c:pt>
                <c:pt idx="31">
                  <c:v>19.890553959860227</c:v>
                </c:pt>
                <c:pt idx="32">
                  <c:v>19.503121147661915</c:v>
                </c:pt>
                <c:pt idx="33">
                  <c:v>19.105678512936919</c:v>
                </c:pt>
                <c:pt idx="34">
                  <c:v>18.69840030634299</c:v>
                </c:pt>
                <c:pt idx="35">
                  <c:v>18.281461172279094</c:v>
                </c:pt>
                <c:pt idx="36">
                  <c:v>17.855035906561582</c:v>
                </c:pt>
                <c:pt idx="37">
                  <c:v>17.419299226477975</c:v>
                </c:pt>
                <c:pt idx="38">
                  <c:v>16.974425553368818</c:v>
                </c:pt>
                <c:pt idx="39">
                  <c:v>16.520588807806803</c:v>
                </c:pt>
                <c:pt idx="40">
                  <c:v>16.057962217367219</c:v>
                </c:pt>
                <c:pt idx="41">
                  <c:v>15.586718136915522</c:v>
                </c:pt>
                <c:pt idx="42">
                  <c:v>15.107027881276025</c:v>
                </c:pt>
                <c:pt idx="43">
                  <c:v>14.619061570090977</c:v>
                </c:pt>
                <c:pt idx="44">
                  <c:v>14.122987984629759</c:v>
                </c:pt>
                <c:pt idx="45">
                  <c:v>13.618974436266711</c:v>
                </c:pt>
                <c:pt idx="46">
                  <c:v>13.107186646308477</c:v>
                </c:pt>
                <c:pt idx="47">
                  <c:v>12.587788636822182</c:v>
                </c:pt>
                <c:pt idx="48">
                  <c:v>12.060942632089777</c:v>
                </c:pt>
                <c:pt idx="49">
                  <c:v>11.526808970293615</c:v>
                </c:pt>
                <c:pt idx="50">
                  <c:v>10.985546025023979</c:v>
                </c:pt>
                <c:pt idx="51">
                  <c:v>10.437310136186113</c:v>
                </c:pt>
                <c:pt idx="52">
                  <c:v>9.8822555498793463</c:v>
                </c:pt>
                <c:pt idx="53">
                  <c:v>9.3205343668156218</c:v>
                </c:pt>
                <c:pt idx="54">
                  <c:v>8.7522964988450838</c:v>
                </c:pt>
                <c:pt idx="55">
                  <c:v>8.1776896331593036</c:v>
                </c:pt>
                <c:pt idx="56">
                  <c:v>7.5968592037467317</c:v>
                </c:pt>
                <c:pt idx="57">
                  <c:v>7.0099483696835563</c:v>
                </c:pt>
                <c:pt idx="58">
                  <c:v>6.4170979998515492</c:v>
                </c:pt>
                <c:pt idx="59">
                  <c:v>5.8184466636858474</c:v>
                </c:pt>
                <c:pt idx="60">
                  <c:v>5.2141306275678545</c:v>
                </c:pt>
                <c:pt idx="61">
                  <c:v>4.6042838564919464</c:v>
                </c:pt>
                <c:pt idx="62">
                  <c:v>3.989038020649275</c:v>
                </c:pt>
                <c:pt idx="63">
                  <c:v>3.3685225065867854</c:v>
                </c:pt>
                <c:pt idx="64">
                  <c:v>2.7428644326159599</c:v>
                </c:pt>
                <c:pt idx="65">
                  <c:v>2.1121886681613375</c:v>
                </c:pt>
                <c:pt idx="66">
                  <c:v>1.4766178567556807</c:v>
                </c:pt>
                <c:pt idx="67">
                  <c:v>0.83627244240523169</c:v>
                </c:pt>
                <c:pt idx="68">
                  <c:v>0.19127069906508609</c:v>
                </c:pt>
                <c:pt idx="69">
                  <c:v>-0.45827123701879202</c:v>
                </c:pt>
                <c:pt idx="70">
                  <c:v>-1.1122393323278743</c:v>
                </c:pt>
                <c:pt idx="71">
                  <c:v>-1.7705216186599841</c:v>
                </c:pt>
                <c:pt idx="72">
                  <c:v>-2.4330081534839962</c:v>
                </c:pt>
                <c:pt idx="73">
                  <c:v>-3.0995909782386946</c:v>
                </c:pt>
                <c:pt idx="74">
                  <c:v>-3.7701640747393554</c:v>
                </c:pt>
                <c:pt idx="75">
                  <c:v>-4.444623319840403</c:v>
                </c:pt>
                <c:pt idx="76">
                  <c:v>-5.1228664384874918</c:v>
                </c:pt>
                <c:pt idx="77">
                  <c:v>-5.8047929552779323</c:v>
                </c:pt>
                <c:pt idx="78">
                  <c:v>-6.4903041446345497</c:v>
                </c:pt>
                <c:pt idx="79">
                  <c:v>-7.179302979683797</c:v>
                </c:pt>
                <c:pt idx="80">
                  <c:v>-7.8716940799156276</c:v>
                </c:pt>
                <c:pt idx="81">
                  <c:v>-8.5673836576896036</c:v>
                </c:pt>
                <c:pt idx="82">
                  <c:v>-9.2662794636380852</c:v>
                </c:pt>
                <c:pt idx="83">
                  <c:v>-9.9682907310052542</c:v>
                </c:pt>
                <c:pt idx="84">
                  <c:v>-10.673328118947495</c:v>
                </c:pt>
                <c:pt idx="85">
                  <c:v>-11.381303654808576</c:v>
                </c:pt>
                <c:pt idx="86">
                  <c:v>-12.092130675370186</c:v>
                </c:pt>
                <c:pt idx="87">
                  <c:v>-12.805723767066226</c:v>
                </c:pt>
                <c:pt idx="88">
                  <c:v>-13.521998705136923</c:v>
                </c:pt>
                <c:pt idx="89">
                  <c:v>-14.240872391685485</c:v>
                </c:pt>
                <c:pt idx="90">
                  <c:v>-14.962262792588504</c:v>
                </c:pt>
                <c:pt idx="91">
                  <c:v>-15.686088873196809</c:v>
                </c:pt>
                <c:pt idx="92">
                  <c:v>-16.412270532751563</c:v>
                </c:pt>
                <c:pt idx="93">
                  <c:v>-17.140728537425289</c:v>
                </c:pt>
                <c:pt idx="94">
                  <c:v>-17.871384451884524</c:v>
                </c:pt>
                <c:pt idx="95">
                  <c:v>-18.604160569254645</c:v>
                </c:pt>
                <c:pt idx="96">
                  <c:v>-19.338979839352987</c:v>
                </c:pt>
                <c:pt idx="97">
                  <c:v>-20.075765795038791</c:v>
                </c:pt>
                <c:pt idx="98">
                  <c:v>-20.814442476512085</c:v>
                </c:pt>
                <c:pt idx="99">
                  <c:v>-21.554934353374108</c:v>
                </c:pt>
                <c:pt idx="100">
                  <c:v>-22.297166244243058</c:v>
                </c:pt>
                <c:pt idx="101">
                  <c:v>-23.041063233696775</c:v>
                </c:pt>
                <c:pt idx="102">
                  <c:v>-23.786550586291412</c:v>
                </c:pt>
                <c:pt idx="103">
                  <c:v>-24.533553657380722</c:v>
                </c:pt>
                <c:pt idx="104">
                  <c:v>-25.281997800433345</c:v>
                </c:pt>
                <c:pt idx="105">
                  <c:v>-26.031808270516393</c:v>
                </c:pt>
                <c:pt idx="106">
                  <c:v>-26.78291012358217</c:v>
                </c:pt>
                <c:pt idx="107">
                  <c:v>-27.535228111160293</c:v>
                </c:pt>
                <c:pt idx="108">
                  <c:v>-28.288686570018896</c:v>
                </c:pt>
                <c:pt idx="109">
                  <c:v>-29.043209306318403</c:v>
                </c:pt>
                <c:pt idx="110">
                  <c:v>-29.798719473734465</c:v>
                </c:pt>
                <c:pt idx="111">
                  <c:v>-30.555139444977669</c:v>
                </c:pt>
                <c:pt idx="112">
                  <c:v>-31.312390676082131</c:v>
                </c:pt>
                <c:pt idx="113">
                  <c:v>-32.070393562774328</c:v>
                </c:pt>
                <c:pt idx="114">
                  <c:v>-32.829067288167096</c:v>
                </c:pt>
                <c:pt idx="115">
                  <c:v>-33.58832966094927</c:v>
                </c:pt>
                <c:pt idx="116">
                  <c:v>-34.348096943160314</c:v>
                </c:pt>
                <c:pt idx="117">
                  <c:v>-35.108283666549085</c:v>
                </c:pt>
                <c:pt idx="118">
                  <c:v>-35.868802436415365</c:v>
                </c:pt>
                <c:pt idx="119">
                  <c:v>-36.629563721722931</c:v>
                </c:pt>
                <c:pt idx="120">
                  <c:v>-37.390475630150405</c:v>
                </c:pt>
                <c:pt idx="121">
                  <c:v>-38.151443666609623</c:v>
                </c:pt>
                <c:pt idx="122">
                  <c:v>-38.912370473611503</c:v>
                </c:pt>
                <c:pt idx="123">
                  <c:v>-39.673155551692474</c:v>
                </c:pt>
                <c:pt idx="124">
                  <c:v>-40.43369495792885</c:v>
                </c:pt>
                <c:pt idx="125">
                  <c:v>-41.193880980361769</c:v>
                </c:pt>
                <c:pt idx="126">
                  <c:v>-41.953601785927418</c:v>
                </c:pt>
                <c:pt idx="127">
                  <c:v>-42.71274103923588</c:v>
                </c:pt>
                <c:pt idx="128">
                  <c:v>-43.471177489260754</c:v>
                </c:pt>
                <c:pt idx="129">
                  <c:v>-44.228784520695029</c:v>
                </c:pt>
                <c:pt idx="130">
                  <c:v>-44.985429666383766</c:v>
                </c:pt>
                <c:pt idx="131">
                  <c:v>-45.740974076869662</c:v>
                </c:pt>
                <c:pt idx="132">
                  <c:v>-46.495271942668722</c:v>
                </c:pt>
                <c:pt idx="133">
                  <c:v>-47.248169864437358</c:v>
                </c:pt>
                <c:pt idx="134">
                  <c:v>-47.999506165689667</c:v>
                </c:pt>
                <c:pt idx="135">
                  <c:v>-48.74911014217389</c:v>
                </c:pt>
                <c:pt idx="136">
                  <c:v>-49.496801241421821</c:v>
                </c:pt>
                <c:pt idx="137">
                  <c:v>-50.242388165336081</c:v>
                </c:pt>
                <c:pt idx="138">
                  <c:v>-50.985667887985556</c:v>
                </c:pt>
                <c:pt idx="139">
                  <c:v>-51.72642458003844</c:v>
                </c:pt>
                <c:pt idx="140">
                  <c:v>-52.46442843047808</c:v>
                </c:pt>
                <c:pt idx="141">
                  <c:v>-53.199434355435557</c:v>
                </c:pt>
                <c:pt idx="142">
                  <c:v>-53.931180583142009</c:v>
                </c:pt>
                <c:pt idx="143">
                  <c:v>-54.659387103181132</c:v>
                </c:pt>
                <c:pt idx="144">
                  <c:v>-55.383753967437315</c:v>
                </c:pt>
                <c:pt idx="145">
                  <c:v>-56.103959429432564</c:v>
                </c:pt>
                <c:pt idx="146">
                  <c:v>-56.819657908188418</c:v>
                </c:pt>
                <c:pt idx="147">
                  <c:v>-57.530477762419792</c:v>
                </c:pt>
                <c:pt idx="148">
                  <c:v>-58.2360188608763</c:v>
                </c:pt>
                <c:pt idx="149">
                  <c:v>-58.935849935142386</c:v>
                </c:pt>
                <c:pt idx="150">
                  <c:v>-59.629505702376548</c:v>
                </c:pt>
                <c:pt idx="151">
                  <c:v>-60.316483747561989</c:v>
                </c:pt>
                <c:pt idx="152">
                  <c:v>-60.996241158164707</c:v>
                </c:pt>
                <c:pt idx="153">
                  <c:v>-61.668190909043432</c:v>
                </c:pt>
                <c:pt idx="154">
                  <c:v>-62.331698002516987</c:v>
                </c:pt>
                <c:pt idx="155">
                  <c:v>-62.986075378252366</c:v>
                </c:pt>
                <c:pt idx="156">
                  <c:v>-63.630579620800347</c:v>
                </c:pt>
                <c:pt idx="157">
                  <c:v>-64.264406509984013</c:v>
                </c:pt>
                <c:pt idx="158">
                  <c:v>-64.886686481846823</c:v>
                </c:pt>
                <c:pt idx="159">
                  <c:v>-65.496480096458157</c:v>
                </c:pt>
                <c:pt idx="160">
                  <c:v>-66.092773644480303</c:v>
                </c:pt>
                <c:pt idx="161">
                  <c:v>-66.674475067810391</c:v>
                </c:pt>
                <c:pt idx="162">
                  <c:v>-67.240410421222862</c:v>
                </c:pt>
                <c:pt idx="163">
                  <c:v>-67.789321161505086</c:v>
                </c:pt>
                <c:pt idx="164">
                  <c:v>-68.319862616757689</c:v>
                </c:pt>
                <c:pt idx="165">
                  <c:v>-68.830604058393163</c:v>
                </c:pt>
                <c:pt idx="166">
                  <c:v>-69.320030866760533</c:v>
                </c:pt>
                <c:pt idx="167">
                  <c:v>-69.786549340272416</c:v>
                </c:pt>
                <c:pt idx="168">
                  <c:v>-70.22849473611609</c:v>
                </c:pt>
                <c:pt idx="169">
                  <c:v>-70.644143133345494</c:v>
                </c:pt>
                <c:pt idx="170">
                  <c:v>-71.031727658781108</c:v>
                </c:pt>
                <c:pt idx="171">
                  <c:v>-71.38945949390984</c:v>
                </c:pt>
                <c:pt idx="172">
                  <c:v>-71.715553870047017</c:v>
                </c:pt>
                <c:pt idx="173">
                  <c:v>-72.008260949196284</c:v>
                </c:pt>
                <c:pt idx="174">
                  <c:v>-72.265901081663372</c:v>
                </c:pt>
                <c:pt idx="175">
                  <c:v>-72.486903449432617</c:v>
                </c:pt>
                <c:pt idx="176">
                  <c:v>-72.669846590265507</c:v>
                </c:pt>
                <c:pt idx="177">
                  <c:v>-72.813498817786297</c:v>
                </c:pt>
                <c:pt idx="178">
                  <c:v>-72.916856189892371</c:v>
                </c:pt>
                <c:pt idx="179">
                  <c:v>-72.97917551605326</c:v>
                </c:pt>
                <c:pt idx="180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158E-4EEB-B687-E1A9CCB68CAD}"/>
            </c:ext>
          </c:extLst>
        </c:ser>
        <c:ser>
          <c:idx val="27"/>
          <c:order val="22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TraySol!$T$40:$T$190</c:f>
              <c:numCache>
                <c:formatCode>0.00</c:formatCode>
                <c:ptCount val="151"/>
                <c:pt idx="0">
                  <c:v>-124.37652773282451</c:v>
                </c:pt>
                <c:pt idx="1">
                  <c:v>-123.14371787983315</c:v>
                </c:pt>
                <c:pt idx="2">
                  <c:v>-121.94262901143678</c:v>
                </c:pt>
                <c:pt idx="3">
                  <c:v>-120.77196807926961</c:v>
                </c:pt>
                <c:pt idx="4">
                  <c:v>-119.630469369127</c:v>
                </c:pt>
                <c:pt idx="5">
                  <c:v>-118.51689831323721</c:v>
                </c:pt>
                <c:pt idx="6">
                  <c:v>-117.43005437496758</c:v>
                </c:pt>
                <c:pt idx="7">
                  <c:v>-116.3687731410637</c:v>
                </c:pt>
                <c:pt idx="8">
                  <c:v>-115.33192774234395</c:v>
                </c:pt>
                <c:pt idx="9">
                  <c:v>-114.31842971006607</c:v>
                </c:pt>
                <c:pt idx="10">
                  <c:v>-113.32722936222687</c:v>
                </c:pt>
                <c:pt idx="11">
                  <c:v>-112.35731580205416</c:v>
                </c:pt>
                <c:pt idx="12">
                  <c:v>-111.407716599973</c:v>
                </c:pt>
                <c:pt idx="13">
                  <c:v>-110.47749722042801</c:v>
                </c:pt>
                <c:pt idx="14">
                  <c:v>-109.56576024609332</c:v>
                </c:pt>
                <c:pt idx="15">
                  <c:v>-108.67164444416248</c:v>
                </c:pt>
                <c:pt idx="16">
                  <c:v>-107.79432371251858</c:v>
                </c:pt>
                <c:pt idx="17">
                  <c:v>-106.93300593756668</c:v>
                </c:pt>
                <c:pt idx="18">
                  <c:v>-106.08693179028124</c:v>
                </c:pt>
                <c:pt idx="19">
                  <c:v>-105.25537348250961</c:v>
                </c:pt>
                <c:pt idx="20">
                  <c:v>-104.43763350169222</c:v>
                </c:pt>
                <c:pt idx="21">
                  <c:v>-103.63304333884057</c:v>
                </c:pt>
                <c:pt idx="22">
                  <c:v>-102.84096222178997</c:v>
                </c:pt>
                <c:pt idx="23">
                  <c:v>-102.0607758633452</c:v>
                </c:pt>
                <c:pt idx="24">
                  <c:v>-101.29189523191565</c:v>
                </c:pt>
                <c:pt idx="25">
                  <c:v>-100.53375535053364</c:v>
                </c:pt>
                <c:pt idx="26">
                  <c:v>-99.785814128727395</c:v>
                </c:pt>
                <c:pt idx="27">
                  <c:v>-99.047551230534779</c:v>
                </c:pt>
                <c:pt idx="28">
                  <c:v>-98.318466980960125</c:v>
                </c:pt>
                <c:pt idx="29">
                  <c:v>-97.598081312370482</c:v>
                </c:pt>
                <c:pt idx="30">
                  <c:v>-96.885932751662921</c:v>
                </c:pt>
                <c:pt idx="31">
                  <c:v>-96.181577448499695</c:v>
                </c:pt>
                <c:pt idx="32">
                  <c:v>-95.484588244474594</c:v>
                </c:pt>
                <c:pt idx="33">
                  <c:v>-94.79455378273029</c:v>
                </c:pt>
                <c:pt idx="34">
                  <c:v>-94.111077657276752</c:v>
                </c:pt>
                <c:pt idx="35">
                  <c:v>-93.433777601052711</c:v>
                </c:pt>
                <c:pt idx="36">
                  <c:v>-92.762284711616374</c:v>
                </c:pt>
                <c:pt idx="37">
                  <c:v>-92.096242713236393</c:v>
                </c:pt>
                <c:pt idx="38">
                  <c:v>-91.435307254077415</c:v>
                </c:pt>
                <c:pt idx="39">
                  <c:v>-90.779145237123714</c:v>
                </c:pt>
                <c:pt idx="40">
                  <c:v>-90.127434183458419</c:v>
                </c:pt>
                <c:pt idx="41">
                  <c:v>-89.479861626510299</c:v>
                </c:pt>
                <c:pt idx="42">
                  <c:v>-88.836124535886881</c:v>
                </c:pt>
                <c:pt idx="43">
                  <c:v>-88.195928769435255</c:v>
                </c:pt>
                <c:pt idx="44">
                  <c:v>-87.558988552201541</c:v>
                </c:pt>
                <c:pt idx="45">
                  <c:v>-86.925025980998385</c:v>
                </c:pt>
                <c:pt idx="46">
                  <c:v>-86.293770553333957</c:v>
                </c:pt>
                <c:pt idx="47">
                  <c:v>-85.664958719504114</c:v>
                </c:pt>
                <c:pt idx="48">
                  <c:v>-85.038333456700244</c:v>
                </c:pt>
                <c:pt idx="49">
                  <c:v>-84.413643864039003</c:v>
                </c:pt>
                <c:pt idx="50">
                  <c:v>-83.790644777475109</c:v>
                </c:pt>
                <c:pt idx="51">
                  <c:v>-83.169096403613295</c:v>
                </c:pt>
                <c:pt idx="52">
                  <c:v>-82.548763971491127</c:v>
                </c:pt>
                <c:pt idx="53">
                  <c:v>-81.929417401460384</c:v>
                </c:pt>
                <c:pt idx="54">
                  <c:v>-81.31083099034889</c:v>
                </c:pt>
                <c:pt idx="55">
                  <c:v>-80.692783112139281</c:v>
                </c:pt>
                <c:pt idx="56">
                  <c:v>-80.075055933455033</c:v>
                </c:pt>
                <c:pt idx="57">
                  <c:v>-79.457435143195553</c:v>
                </c:pt>
                <c:pt idx="58">
                  <c:v>-78.839709695714717</c:v>
                </c:pt>
                <c:pt idx="59">
                  <c:v>-78.221671566986927</c:v>
                </c:pt>
                <c:pt idx="60">
                  <c:v>-77.603115523254857</c:v>
                </c:pt>
                <c:pt idx="61">
                  <c:v>-76.983838901701134</c:v>
                </c:pt>
                <c:pt idx="62">
                  <c:v>-76.363641402734217</c:v>
                </c:pt>
                <c:pt idx="63">
                  <c:v>-75.742324893524994</c:v>
                </c:pt>
                <c:pt idx="64">
                  <c:v>-75.119693222477508</c:v>
                </c:pt>
                <c:pt idx="65">
                  <c:v>-74.495552044361432</c:v>
                </c:pt>
                <c:pt idx="66">
                  <c:v>-73.869708655879521</c:v>
                </c:pt>
                <c:pt idx="67">
                  <c:v>-73.241971841486844</c:v>
                </c:pt>
                <c:pt idx="68">
                  <c:v>-72.612151729322449</c:v>
                </c:pt>
                <c:pt idx="69">
                  <c:v>-71.980059657157966</c:v>
                </c:pt>
                <c:pt idx="70">
                  <c:v>-71.345508048309384</c:v>
                </c:pt>
                <c:pt idx="71">
                  <c:v>-70.708310297502749</c:v>
                </c:pt>
                <c:pt idx="72">
                  <c:v>-70.068280666725713</c:v>
                </c:pt>
                <c:pt idx="73">
                  <c:v>-69.425234191140163</c:v>
                </c:pt>
                <c:pt idx="74">
                  <c:v>-68.778986595173208</c:v>
                </c:pt>
                <c:pt idx="75">
                  <c:v>-68.129354218946531</c:v>
                </c:pt>
                <c:pt idx="76">
                  <c:v>-67.47615395524565</c:v>
                </c:pt>
                <c:pt idx="77">
                  <c:v>-66.819203197273552</c:v>
                </c:pt>
                <c:pt idx="78">
                  <c:v>-66.158319797474618</c:v>
                </c:pt>
                <c:pt idx="79">
                  <c:v>-65.493322037756769</c:v>
                </c:pt>
                <c:pt idx="80">
                  <c:v>-64.824028611481083</c:v>
                </c:pt>
                <c:pt idx="81">
                  <c:v>-64.150258617629049</c:v>
                </c:pt>
                <c:pt idx="82">
                  <c:v>-63.471831567598322</c:v>
                </c:pt>
                <c:pt idx="83">
                  <c:v>-62.788567405116886</c:v>
                </c:pt>
                <c:pt idx="84">
                  <c:v>-62.100286539804102</c:v>
                </c:pt>
                <c:pt idx="85">
                  <c:v>-61.406809894944224</c:v>
                </c:pt>
                <c:pt idx="86">
                  <c:v>-60.707958970073228</c:v>
                </c:pt>
                <c:pt idx="87">
                  <c:v>-60.003555919012399</c:v>
                </c:pt>
                <c:pt idx="88">
                  <c:v>-59.293423644013316</c:v>
                </c:pt>
                <c:pt idx="89">
                  <c:v>-58.577385906705132</c:v>
                </c:pt>
                <c:pt idx="90">
                  <c:v>-57.855267456559552</c:v>
                </c:pt>
                <c:pt idx="91">
                  <c:v>-57.126894177606651</c:v>
                </c:pt>
                <c:pt idx="92">
                  <c:v>-56.392093254149501</c:v>
                </c:pt>
                <c:pt idx="93">
                  <c:v>-55.650693356232225</c:v>
                </c:pt>
                <c:pt idx="94">
                  <c:v>-54.902524845617521</c:v>
                </c:pt>
                <c:pt idx="95">
                  <c:v>-54.147420003021487</c:v>
                </c:pt>
                <c:pt idx="96">
                  <c:v>-53.385213277337876</c:v>
                </c:pt>
                <c:pt idx="97">
                  <c:v>-52.615741557556646</c:v>
                </c:pt>
                <c:pt idx="98">
                  <c:v>-51.838844468043952</c:v>
                </c:pt>
                <c:pt idx="99">
                  <c:v>-51.054364687799179</c:v>
                </c:pt>
                <c:pt idx="100">
                  <c:v>-50.26214829424076</c:v>
                </c:pt>
                <c:pt idx="101">
                  <c:v>-49.462045131990706</c:v>
                </c:pt>
                <c:pt idx="102">
                  <c:v>-48.653909207031631</c:v>
                </c:pt>
                <c:pt idx="103">
                  <c:v>-47.83759910649367</c:v>
                </c:pt>
                <c:pt idx="104">
                  <c:v>-47.012978444194211</c:v>
                </c:pt>
                <c:pt idx="105">
                  <c:v>-46.179916331896571</c:v>
                </c:pt>
                <c:pt idx="106">
                  <c:v>-45.338287876076244</c:v>
                </c:pt>
                <c:pt idx="107">
                  <c:v>-44.487974699780693</c:v>
                </c:pt>
                <c:pt idx="108">
                  <c:v>-43.628865488945046</c:v>
                </c:pt>
                <c:pt idx="109">
                  <c:v>-42.760856562273759</c:v>
                </c:pt>
                <c:pt idx="110">
                  <c:v>-41.883852463524327</c:v>
                </c:pt>
                <c:pt idx="111">
                  <c:v>-40.997766574729141</c:v>
                </c:pt>
                <c:pt idx="112">
                  <c:v>-40.102521748565636</c:v>
                </c:pt>
                <c:pt idx="113">
                  <c:v>-39.198050957738701</c:v>
                </c:pt>
                <c:pt idx="114">
                  <c:v>-38.284297958867086</c:v>
                </c:pt>
                <c:pt idx="115">
                  <c:v>-37.361217967978625</c:v>
                </c:pt>
                <c:pt idx="116">
                  <c:v>-36.428778344310466</c:v>
                </c:pt>
                <c:pt idx="117">
                  <c:v>-35.486959278693035</c:v>
                </c:pt>
                <c:pt idx="118">
                  <c:v>-34.535754482369249</c:v>
                </c:pt>
                <c:pt idx="119">
                  <c:v>-33.575171871668715</c:v>
                </c:pt>
                <c:pt idx="120">
                  <c:v>-32.605234243532813</c:v>
                </c:pt>
                <c:pt idx="121">
                  <c:v>-31.62597993646866</c:v>
                </c:pt>
                <c:pt idx="122">
                  <c:v>-30.637463471114327</c:v>
                </c:pt>
                <c:pt idx="123">
                  <c:v>-29.639756164229698</c:v>
                </c:pt>
                <c:pt idx="124">
                  <c:v>-28.632946709594595</c:v>
                </c:pt>
                <c:pt idx="125">
                  <c:v>-27.61714171901388</c:v>
                </c:pt>
                <c:pt idx="126">
                  <c:v>-26.592466216404016</c:v>
                </c:pt>
                <c:pt idx="127">
                  <c:v>-25.559064077779997</c:v>
                </c:pt>
                <c:pt idx="128">
                  <c:v>-24.51709840988493</c:v>
                </c:pt>
                <c:pt idx="129">
                  <c:v>-23.466751860221198</c:v>
                </c:pt>
                <c:pt idx="130">
                  <c:v>-22.408226851355522</c:v>
                </c:pt>
                <c:pt idx="131">
                  <c:v>-21.341745732593445</c:v>
                </c:pt>
                <c:pt idx="132">
                  <c:v>-20.267550842458853</c:v>
                </c:pt>
                <c:pt idx="133">
                  <c:v>-19.185904475875457</c:v>
                </c:pt>
                <c:pt idx="134">
                  <c:v>-18.097088750528407</c:v>
                </c:pt>
                <c:pt idx="135">
                  <c:v>-17.001405367602221</c:v>
                </c:pt>
                <c:pt idx="136">
                  <c:v>-15.899175262913031</c:v>
                </c:pt>
                <c:pt idx="137">
                  <c:v>-14.79073814541804</c:v>
                </c:pt>
                <c:pt idx="138">
                  <c:v>-13.676451921132312</c:v>
                </c:pt>
                <c:pt idx="139">
                  <c:v>-12.556692001653323</c:v>
                </c:pt>
                <c:pt idx="140">
                  <c:v>-11.431850497722815</c:v>
                </c:pt>
                <c:pt idx="141">
                  <c:v>-10.30233529957262</c:v>
                </c:pt>
                <c:pt idx="142">
                  <c:v>-9.1685690471407497</c:v>
                </c:pt>
                <c:pt idx="143">
                  <c:v>-8.0309879946157121</c:v>
                </c:pt>
                <c:pt idx="144">
                  <c:v>-6.8900407751315154</c:v>
                </c:pt>
                <c:pt idx="145">
                  <c:v>-5.7461870727650073</c:v>
                </c:pt>
                <c:pt idx="146">
                  <c:v>-4.5998962102581649</c:v>
                </c:pt>
                <c:pt idx="147">
                  <c:v>-3.4516456620721296</c:v>
                </c:pt>
                <c:pt idx="148">
                  <c:v>-2.301919503453425</c:v>
                </c:pt>
                <c:pt idx="149">
                  <c:v>-1.1512068071264505</c:v>
                </c:pt>
                <c:pt idx="150">
                  <c:v>-1.151289623710297E-3</c:v>
                </c:pt>
              </c:numCache>
            </c:numRef>
          </c:xVal>
          <c:yVal>
            <c:numRef>
              <c:f>TraySol!$S$40:$S$190</c:f>
              <c:numCache>
                <c:formatCode>0.00</c:formatCode>
                <c:ptCount val="151"/>
                <c:pt idx="0">
                  <c:v>-54.407700845040551</c:v>
                </c:pt>
                <c:pt idx="1">
                  <c:v>-53.775042392495777</c:v>
                </c:pt>
                <c:pt idx="2">
                  <c:v>-53.133546279096464</c:v>
                </c:pt>
                <c:pt idx="3">
                  <c:v>-52.483716500278064</c:v>
                </c:pt>
                <c:pt idx="4">
                  <c:v>-51.826030337622825</c:v>
                </c:pt>
                <c:pt idx="5">
                  <c:v>-51.16093963074286</c:v>
                </c:pt>
                <c:pt idx="6">
                  <c:v>-50.488872055008557</c:v>
                </c:pt>
                <c:pt idx="7">
                  <c:v>-49.810232389613105</c:v>
                </c:pt>
                <c:pt idx="8">
                  <c:v>-49.125403763784021</c:v>
                </c:pt>
                <c:pt idx="9">
                  <c:v>-48.434748871773621</c:v>
                </c:pt>
                <c:pt idx="10">
                  <c:v>-47.73861114962321</c:v>
                </c:pt>
                <c:pt idx="11">
                  <c:v>-47.037315908665931</c:v>
                </c:pt>
                <c:pt idx="12">
                  <c:v>-46.331171422349058</c:v>
                </c:pt>
                <c:pt idx="13">
                  <c:v>-45.62046996427776</c:v>
                </c:pt>
                <c:pt idx="14">
                  <c:v>-44.905488796443677</c:v>
                </c:pt>
                <c:pt idx="15">
                  <c:v>-44.18649110744758</c:v>
                </c:pt>
                <c:pt idx="16">
                  <c:v>-43.463726901187101</c:v>
                </c:pt>
                <c:pt idx="17">
                  <c:v>-42.737433836993347</c:v>
                </c:pt>
                <c:pt idx="18">
                  <c:v>-42.007838022582035</c:v>
                </c:pt>
                <c:pt idx="19">
                  <c:v>-41.275154761468343</c:v>
                </c:pt>
                <c:pt idx="20">
                  <c:v>-40.539589256691158</c:v>
                </c:pt>
                <c:pt idx="21">
                  <c:v>-39.801337272819666</c:v>
                </c:pt>
                <c:pt idx="22">
                  <c:v>-39.060585758292262</c:v>
                </c:pt>
                <c:pt idx="23">
                  <c:v>-38.317513430166713</c:v>
                </c:pt>
                <c:pt idx="24">
                  <c:v>-37.572291323359337</c:v>
                </c:pt>
                <c:pt idx="25">
                  <c:v>-36.825083306421789</c:v>
                </c:pt>
                <c:pt idx="26">
                  <c:v>-36.076046565855592</c:v>
                </c:pt>
                <c:pt idx="27">
                  <c:v>-35.325332060903406</c:v>
                </c:pt>
                <c:pt idx="28">
                  <c:v>-34.573084950680638</c:v>
                </c:pt>
                <c:pt idx="29">
                  <c:v>-33.81944499543394</c:v>
                </c:pt>
                <c:pt idx="30">
                  <c:v>-33.064546933626374</c:v>
                </c:pt>
                <c:pt idx="31">
                  <c:v>-32.308520836465277</c:v>
                </c:pt>
                <c:pt idx="32">
                  <c:v>-31.551492441400399</c:v>
                </c:pt>
                <c:pt idx="33">
                  <c:v>-30.793583466035273</c:v>
                </c:pt>
                <c:pt idx="34">
                  <c:v>-30.03491190380997</c:v>
                </c:pt>
                <c:pt idx="35">
                  <c:v>-29.275592302732306</c:v>
                </c:pt>
                <c:pt idx="36">
                  <c:v>-28.515736028356116</c:v>
                </c:pt>
                <c:pt idx="37">
                  <c:v>-27.755451512129284</c:v>
                </c:pt>
                <c:pt idx="38">
                  <c:v>-26.994844486163601</c:v>
                </c:pt>
                <c:pt idx="39">
                  <c:v>-26.234018205409825</c:v>
                </c:pt>
                <c:pt idx="40">
                  <c:v>-25.47307365815702</c:v>
                </c:pt>
                <c:pt idx="41">
                  <c:v>-24.712109765715539</c:v>
                </c:pt>
                <c:pt idx="42">
                  <c:v>-23.9512235720847</c:v>
                </c:pt>
                <c:pt idx="43">
                  <c:v>-23.190510424354002</c:v>
                </c:pt>
                <c:pt idx="44">
                  <c:v>-22.430064144535876</c:v>
                </c:pt>
                <c:pt idx="45">
                  <c:v>-21.66997719348123</c:v>
                </c:pt>
                <c:pt idx="46">
                  <c:v>-20.910340827485342</c:v>
                </c:pt>
                <c:pt idx="47">
                  <c:v>-20.151245248150829</c:v>
                </c:pt>
                <c:pt idx="48">
                  <c:v>-19.392779746035799</c:v>
                </c:pt>
                <c:pt idx="49">
                  <c:v>-18.635032838579804</c:v>
                </c:pt>
                <c:pt idx="50">
                  <c:v>-17.878092402767265</c:v>
                </c:pt>
                <c:pt idx="51">
                  <c:v>-17.122045802956464</c:v>
                </c:pt>
                <c:pt idx="52">
                  <c:v>-16.366980014273068</c:v>
                </c:pt>
                <c:pt idx="53">
                  <c:v>-15.612981741940956</c:v>
                </c:pt>
                <c:pt idx="54">
                  <c:v>-14.860137536896175</c:v>
                </c:pt>
                <c:pt idx="55">
                  <c:v>-14.108533908007388</c:v>
                </c:pt>
                <c:pt idx="56">
                  <c:v>-13.358257431203214</c:v>
                </c:pt>
                <c:pt idx="57">
                  <c:v>-12.609394855785524</c:v>
                </c:pt>
                <c:pt idx="58">
                  <c:v>-11.862033208188592</c:v>
                </c:pt>
                <c:pt idx="59">
                  <c:v>-11.116259893424541</c:v>
                </c:pt>
                <c:pt idx="60">
                  <c:v>-10.372162794438054</c:v>
                </c:pt>
                <c:pt idx="61">
                  <c:v>-9.6298303695761689</c:v>
                </c:pt>
                <c:pt idx="62">
                  <c:v>-8.8893517483625999</c:v>
                </c:pt>
                <c:pt idx="63">
                  <c:v>-8.1508168257504678</c:v>
                </c:pt>
                <c:pt idx="64">
                  <c:v>-7.4143163550120619</c:v>
                </c:pt>
                <c:pt idx="65">
                  <c:v>-6.6799420394096813</c:v>
                </c:pt>
                <c:pt idx="66">
                  <c:v>-5.9477866227767748</c:v>
                </c:pt>
                <c:pt idx="67">
                  <c:v>-5.2179439791249536</c:v>
                </c:pt>
                <c:pt idx="68">
                  <c:v>-4.4905092013778471</c:v>
                </c:pt>
                <c:pt idx="69">
                  <c:v>-3.765578689319085</c:v>
                </c:pt>
                <c:pt idx="70">
                  <c:v>-3.0432502368275749</c:v>
                </c:pt>
                <c:pt idx="71">
                  <c:v>-2.3236231184588405</c:v>
                </c:pt>
                <c:pt idx="72">
                  <c:v>-1.6067981754170404</c:v>
                </c:pt>
                <c:pt idx="73">
                  <c:v>-0.8928779009474539</c:v>
                </c:pt>
                <c:pt idx="74">
                  <c:v>-0.18196652516398615</c:v>
                </c:pt>
                <c:pt idx="75">
                  <c:v>0.52582990068913205</c:v>
                </c:pt>
                <c:pt idx="76">
                  <c:v>1.2304034205583605</c:v>
                </c:pt>
                <c:pt idx="77">
                  <c:v>1.9316440905187591</c:v>
                </c:pt>
                <c:pt idx="78">
                  <c:v>2.6294398963795658</c:v>
                </c:pt>
                <c:pt idx="79">
                  <c:v>3.3236766720274176</c:v>
                </c:pt>
                <c:pt idx="80">
                  <c:v>4.0142380185956057</c:v>
                </c:pt>
                <c:pt idx="81">
                  <c:v>4.7010052245682203</c:v>
                </c:pt>
                <c:pt idx="82">
                  <c:v>5.3838571869490437</c:v>
                </c:pt>
                <c:pt idx="83">
                  <c:v>6.0626703336468779</c:v>
                </c:pt>
                <c:pt idx="84">
                  <c:v>6.7373185472529258</c:v>
                </c:pt>
                <c:pt idx="85">
                  <c:v>7.4076730904094035</c:v>
                </c:pt>
                <c:pt idx="86">
                  <c:v>8.0736025329950394</c:v>
                </c:pt>
                <c:pt idx="87">
                  <c:v>8.7349726813794035</c:v>
                </c:pt>
                <c:pt idx="88">
                  <c:v>9.3916465100263622</c:v>
                </c:pt>
                <c:pt idx="89">
                  <c:v>10.043484095756625</c:v>
                </c:pt>
                <c:pt idx="90">
                  <c:v>10.690342555009337</c:v>
                </c:pt>
                <c:pt idx="91">
                  <c:v>11.332075984475438</c:v>
                </c:pt>
                <c:pt idx="92">
                  <c:v>11.968535405507566</c:v>
                </c:pt>
                <c:pt idx="93">
                  <c:v>12.599568712746276</c:v>
                </c:pt>
                <c:pt idx="94">
                  <c:v>13.225020627436493</c:v>
                </c:pt>
                <c:pt idx="95">
                  <c:v>13.844732655944966</c:v>
                </c:pt>
                <c:pt idx="96">
                  <c:v>14.458543054024958</c:v>
                </c:pt>
                <c:pt idx="97">
                  <c:v>15.066286797412005</c:v>
                </c:pt>
                <c:pt idx="98">
                  <c:v>15.667795559371228</c:v>
                </c:pt>
                <c:pt idx="99">
                  <c:v>16.262897695853681</c:v>
                </c:pt>
                <c:pt idx="100">
                  <c:v>16.851418238955063</c:v>
                </c:pt>
                <c:pt idx="101">
                  <c:v>17.433178899406002</c:v>
                </c:pt>
                <c:pt idx="102">
                  <c:v>18.007998078856119</c:v>
                </c:pt>
                <c:pt idx="103">
                  <c:v>18.575690892746351</c:v>
                </c:pt>
                <c:pt idx="104">
                  <c:v>19.136069204592673</c:v>
                </c:pt>
                <c:pt idx="105">
                  <c:v>19.688941672530049</c:v>
                </c:pt>
                <c:pt idx="106">
                  <c:v>20.234113808986919</c:v>
                </c:pt>
                <c:pt idx="107">
                  <c:v>20.771388054377482</c:v>
                </c:pt>
                <c:pt idx="108">
                  <c:v>21.300563865708725</c:v>
                </c:pt>
                <c:pt idx="109">
                  <c:v>21.821437821004196</c:v>
                </c:pt>
                <c:pt idx="110">
                  <c:v>22.333803740441923</c:v>
                </c:pt>
                <c:pt idx="111">
                  <c:v>22.837452825090821</c:v>
                </c:pt>
                <c:pt idx="112">
                  <c:v>23.332173814108117</c:v>
                </c:pt>
                <c:pt idx="113">
                  <c:v>23.817753161225397</c:v>
                </c:pt>
                <c:pt idx="114">
                  <c:v>24.293975231305936</c:v>
                </c:pt>
                <c:pt idx="115">
                  <c:v>24.760622517695893</c:v>
                </c:pt>
                <c:pt idx="116">
                  <c:v>25.217475881019396</c:v>
                </c:pt>
                <c:pt idx="117">
                  <c:v>25.664314809978208</c:v>
                </c:pt>
                <c:pt idx="118">
                  <c:v>26.100917704612584</c:v>
                </c:pt>
                <c:pt idx="119">
                  <c:v>26.527062182358392</c:v>
                </c:pt>
                <c:pt idx="120">
                  <c:v>26.942525407097222</c:v>
                </c:pt>
                <c:pt idx="121">
                  <c:v>27.347084441240156</c:v>
                </c:pt>
                <c:pt idx="122">
                  <c:v>27.740516620713066</c:v>
                </c:pt>
                <c:pt idx="123">
                  <c:v>28.122599952520027</c:v>
                </c:pt>
                <c:pt idx="124">
                  <c:v>28.493113534355807</c:v>
                </c:pt>
                <c:pt idx="125">
                  <c:v>28.851837995515474</c:v>
                </c:pt>
                <c:pt idx="126">
                  <c:v>29.198555958113587</c:v>
                </c:pt>
                <c:pt idx="127">
                  <c:v>29.533052517377655</c:v>
                </c:pt>
                <c:pt idx="128">
                  <c:v>29.85511573952374</c:v>
                </c:pt>
                <c:pt idx="129">
                  <c:v>30.164537175457902</c:v>
                </c:pt>
                <c:pt idx="130">
                  <c:v>30.461112388280561</c:v>
                </c:pt>
                <c:pt idx="131">
                  <c:v>30.744641492305263</c:v>
                </c:pt>
                <c:pt idx="132">
                  <c:v>31.014929701041353</c:v>
                </c:pt>
                <c:pt idx="133">
                  <c:v>31.271787881338732</c:v>
                </c:pt>
                <c:pt idx="134">
                  <c:v>31.515033110655878</c:v>
                </c:pt>
                <c:pt idx="135">
                  <c:v>31.744489234193374</c:v>
                </c:pt>
                <c:pt idx="136">
                  <c:v>31.95998741844334</c:v>
                </c:pt>
                <c:pt idx="137">
                  <c:v>32.161366697539627</c:v>
                </c:pt>
                <c:pt idx="138">
                  <c:v>32.348474508666108</c:v>
                </c:pt>
                <c:pt idx="139">
                  <c:v>32.521167212689136</c:v>
                </c:pt>
                <c:pt idx="140">
                  <c:v>32.679310596134542</c:v>
                </c:pt>
                <c:pt idx="141">
                  <c:v>32.82278035062869</c:v>
                </c:pt>
                <c:pt idx="142">
                  <c:v>32.951462525973341</c:v>
                </c:pt>
                <c:pt idx="143">
                  <c:v>33.065253953125207</c:v>
                </c:pt>
                <c:pt idx="144">
                  <c:v>33.164062633504003</c:v>
                </c:pt>
                <c:pt idx="145">
                  <c:v>33.247808091258563</c:v>
                </c:pt>
                <c:pt idx="146">
                  <c:v>33.316421685376902</c:v>
                </c:pt>
                <c:pt idx="147">
                  <c:v>33.36984687883043</c:v>
                </c:pt>
                <c:pt idx="148">
                  <c:v>33.40803946229174</c:v>
                </c:pt>
                <c:pt idx="149">
                  <c:v>33.430967730354176</c:v>
                </c:pt>
                <c:pt idx="150">
                  <c:v>33.43861260095958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158E-4EEB-B687-E1A9CCB68CAD}"/>
            </c:ext>
          </c:extLst>
        </c:ser>
        <c:ser>
          <c:idx val="58"/>
          <c:order val="49"/>
          <c:tx>
            <c:strRef>
              <c:f>TraySol!$Z$9</c:f>
              <c:strCache>
                <c:ptCount val="1"/>
                <c:pt idx="0">
                  <c:v>w = -9</c:v>
                </c:pt>
              </c:strCache>
            </c:strRef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TraySol!$V$55:$V$59</c:f>
              <c:numCache>
                <c:formatCode>0.00</c:formatCode>
                <c:ptCount val="5"/>
                <c:pt idx="0">
                  <c:v>-138.12771209680267</c:v>
                </c:pt>
                <c:pt idx="1">
                  <c:v>-131.09297235306937</c:v>
                </c:pt>
                <c:pt idx="2">
                  <c:v>-122.97487095385655</c:v>
                </c:pt>
                <c:pt idx="3">
                  <c:v>-113.04629928341829</c:v>
                </c:pt>
                <c:pt idx="4">
                  <c:v>-100.31299969864267</c:v>
                </c:pt>
              </c:numCache>
            </c:numRef>
          </c:xVal>
          <c:yVal>
            <c:numRef>
              <c:f>TraySol!$Z$55:$Z$59</c:f>
              <c:numCache>
                <c:formatCode>0.00</c:formatCode>
                <c:ptCount val="5"/>
                <c:pt idx="0">
                  <c:v>-13.618974436266711</c:v>
                </c:pt>
                <c:pt idx="1">
                  <c:v>-23.267142849929328</c:v>
                </c:pt>
                <c:pt idx="2">
                  <c:v>-32.55362719704938</c:v>
                </c:pt>
                <c:pt idx="3">
                  <c:v>-41.201070505360718</c:v>
                </c:pt>
                <c:pt idx="4">
                  <c:v>-48.74911014217389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158E-4EEB-B687-E1A9CCB68CAD}"/>
            </c:ext>
          </c:extLst>
        </c:ser>
        <c:ser>
          <c:idx val="59"/>
          <c:order val="50"/>
          <c:tx>
            <c:strRef>
              <c:f>TraySol!$Y$9</c:f>
              <c:strCache>
                <c:ptCount val="1"/>
                <c:pt idx="0">
                  <c:v>w = -10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TraySol!$V$40:$V$44</c:f>
              <c:numCache>
                <c:formatCode>0.00</c:formatCode>
                <c:ptCount val="5"/>
                <c:pt idx="0">
                  <c:v>-150.72646176483875</c:v>
                </c:pt>
                <c:pt idx="1">
                  <c:v>-145.21470100381231</c:v>
                </c:pt>
                <c:pt idx="2">
                  <c:v>-138.33425314424704</c:v>
                </c:pt>
                <c:pt idx="3">
                  <c:v>-128.93318421989724</c:v>
                </c:pt>
                <c:pt idx="4">
                  <c:v>-114.86986546135728</c:v>
                </c:pt>
              </c:numCache>
            </c:numRef>
          </c:xVal>
          <c:yVal>
            <c:numRef>
              <c:f>TraySol!$Y$40:$Y$44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158E-4EEB-B687-E1A9CCB68CAD}"/>
            </c:ext>
          </c:extLst>
        </c:ser>
        <c:ser>
          <c:idx val="60"/>
          <c:order val="51"/>
          <c:tx>
            <c:strRef>
              <c:f>TraySol!$AR$9</c:f>
              <c:strCache>
                <c:ptCount val="1"/>
                <c:pt idx="0">
                  <c:v>w = 9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TraySol!$V$326:$V$330</c:f>
              <c:numCache>
                <c:formatCode>0.00</c:formatCode>
                <c:ptCount val="5"/>
                <c:pt idx="0">
                  <c:v>138.12771209680267</c:v>
                </c:pt>
                <c:pt idx="1">
                  <c:v>131.09297235306937</c:v>
                </c:pt>
                <c:pt idx="2">
                  <c:v>122.97487095385655</c:v>
                </c:pt>
                <c:pt idx="3">
                  <c:v>113.04629928341829</c:v>
                </c:pt>
                <c:pt idx="4">
                  <c:v>100.31299969864267</c:v>
                </c:pt>
              </c:numCache>
            </c:numRef>
          </c:xVal>
          <c:yVal>
            <c:numRef>
              <c:f>TraySol!$AR$326:$AR$330</c:f>
              <c:numCache>
                <c:formatCode>0.00</c:formatCode>
                <c:ptCount val="5"/>
                <c:pt idx="0">
                  <c:v>-13.618974436266711</c:v>
                </c:pt>
                <c:pt idx="1">
                  <c:v>-23.267142849929328</c:v>
                </c:pt>
                <c:pt idx="2">
                  <c:v>-32.55362719704938</c:v>
                </c:pt>
                <c:pt idx="3">
                  <c:v>-41.201070505360718</c:v>
                </c:pt>
                <c:pt idx="4">
                  <c:v>-48.74911014217389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158E-4EEB-B687-E1A9CCB68CAD}"/>
            </c:ext>
          </c:extLst>
        </c:ser>
        <c:ser>
          <c:idx val="61"/>
          <c:order val="52"/>
          <c:tx>
            <c:strRef>
              <c:f>TraySol!$AS$9</c:f>
              <c:strCache>
                <c:ptCount val="1"/>
                <c:pt idx="0">
                  <c:v>w = 10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TraySol!$V$341:$V$345</c:f>
              <c:numCache>
                <c:formatCode>0.00</c:formatCode>
                <c:ptCount val="5"/>
                <c:pt idx="0">
                  <c:v>150.72646176483875</c:v>
                </c:pt>
                <c:pt idx="1">
                  <c:v>145.21470100381231</c:v>
                </c:pt>
                <c:pt idx="2">
                  <c:v>138.33425314424704</c:v>
                </c:pt>
                <c:pt idx="3">
                  <c:v>128.93318421989724</c:v>
                </c:pt>
                <c:pt idx="4">
                  <c:v>114.86986546135728</c:v>
                </c:pt>
              </c:numCache>
            </c:numRef>
          </c:xVal>
          <c:yVal>
            <c:numRef>
              <c:f>TraySol!$AS$341:$AS$345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158E-4EEB-B687-E1A9CCB68CAD}"/>
            </c:ext>
          </c:extLst>
        </c:ser>
        <c:ser>
          <c:idx val="62"/>
          <c:order val="53"/>
          <c:tx>
            <c:strRef>
              <c:f>TraySol!$X$9</c:f>
              <c:strCache>
                <c:ptCount val="1"/>
                <c:pt idx="0">
                  <c:v>w = -11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TraySol!$V$25:$V$29</c:f>
              <c:numCache>
                <c:formatCode>0.00</c:formatCode>
                <c:ptCount val="5"/>
                <c:pt idx="0">
                  <c:v>-164.86298975976919</c:v>
                </c:pt>
                <c:pt idx="1">
                  <c:v>-161.74392139890696</c:v>
                </c:pt>
                <c:pt idx="2">
                  <c:v>-157.55927598493125</c:v>
                </c:pt>
                <c:pt idx="3">
                  <c:v>-151.0943850580455</c:v>
                </c:pt>
                <c:pt idx="4">
                  <c:v>-138.89011500559741</c:v>
                </c:pt>
              </c:numCache>
            </c:numRef>
          </c:xVal>
          <c:yVal>
            <c:numRef>
              <c:f>TraySol!$X$25:$X$29</c:f>
              <c:numCache>
                <c:formatCode>0.00</c:formatCode>
                <c:ptCount val="5"/>
                <c:pt idx="0">
                  <c:v>-24.591836544320088</c:v>
                </c:pt>
                <c:pt idx="1">
                  <c:v>-36.005527493102051</c:v>
                </c:pt>
                <c:pt idx="2">
                  <c:v>-47.310842886169894</c:v>
                </c:pt>
                <c:pt idx="3">
                  <c:v>-58.380447943724448</c:v>
                </c:pt>
                <c:pt idx="4">
                  <c:v>-68.830604058393163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158E-4EEB-B687-E1A9CCB68CAD}"/>
            </c:ext>
          </c:extLst>
        </c:ser>
        <c:ser>
          <c:idx val="63"/>
          <c:order val="54"/>
          <c:tx>
            <c:strRef>
              <c:f>TraySol!$AT$9</c:f>
              <c:strCache>
                <c:ptCount val="1"/>
                <c:pt idx="0">
                  <c:v>w = 11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TraySol!$V$356:$V$360</c:f>
              <c:numCache>
                <c:formatCode>0.00</c:formatCode>
                <c:ptCount val="5"/>
                <c:pt idx="0">
                  <c:v>164.86298975976919</c:v>
                </c:pt>
                <c:pt idx="1">
                  <c:v>161.74392139890696</c:v>
                </c:pt>
                <c:pt idx="2">
                  <c:v>157.55927598493125</c:v>
                </c:pt>
                <c:pt idx="3">
                  <c:v>151.0943850580455</c:v>
                </c:pt>
                <c:pt idx="4">
                  <c:v>138.89011500559741</c:v>
                </c:pt>
              </c:numCache>
            </c:numRef>
          </c:xVal>
          <c:yVal>
            <c:numRef>
              <c:f>TraySol!$AT$356:$AT$360</c:f>
              <c:numCache>
                <c:formatCode>0.00</c:formatCode>
                <c:ptCount val="5"/>
                <c:pt idx="0">
                  <c:v>-24.591836544320088</c:v>
                </c:pt>
                <c:pt idx="1">
                  <c:v>-36.005527493102051</c:v>
                </c:pt>
                <c:pt idx="2">
                  <c:v>-47.310842886169894</c:v>
                </c:pt>
                <c:pt idx="3">
                  <c:v>-58.380447943724448</c:v>
                </c:pt>
                <c:pt idx="4">
                  <c:v>-68.830604058393163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158E-4EEB-B687-E1A9CCB68CAD}"/>
            </c:ext>
          </c:extLst>
        </c:ser>
        <c:ser>
          <c:idx val="64"/>
          <c:order val="55"/>
          <c:tx>
            <c:strRef>
              <c:f>TraySol!$W$9</c:f>
              <c:strCache>
                <c:ptCount val="1"/>
                <c:pt idx="0">
                  <c:v>w = -12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TraySol!$V$10:$V$14</c:f>
              <c:numCache>
                <c:formatCode>0.00</c:formatCode>
                <c:ptCount val="5"/>
                <c:pt idx="0">
                  <c:v>-179.99897841996292</c:v>
                </c:pt>
                <c:pt idx="1">
                  <c:v>-179.99876041239676</c:v>
                </c:pt>
                <c:pt idx="2">
                  <c:v>-179.99845865502817</c:v>
                </c:pt>
                <c:pt idx="3">
                  <c:v>-179.99796270858758</c:v>
                </c:pt>
                <c:pt idx="4">
                  <c:v>-179.99686218821742</c:v>
                </c:pt>
              </c:numCache>
            </c:numRef>
          </c:xVal>
          <c:yVal>
            <c:numRef>
              <c:f>TraySol!$W$10:$W$14</c:f>
              <c:numCache>
                <c:formatCode>0.00</c:formatCode>
                <c:ptCount val="5"/>
                <c:pt idx="0">
                  <c:v>-26.09999999321596</c:v>
                </c:pt>
                <c:pt idx="1">
                  <c:v>-37.824999991768223</c:v>
                </c:pt>
                <c:pt idx="2">
                  <c:v>-49.549999989764331</c:v>
                </c:pt>
                <c:pt idx="3">
                  <c:v>-61.274999986470874</c:v>
                </c:pt>
                <c:pt idx="4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158E-4EEB-B687-E1A9CCB68CAD}"/>
            </c:ext>
          </c:extLst>
        </c:ser>
        <c:ser>
          <c:idx val="65"/>
          <c:order val="56"/>
          <c:tx>
            <c:strRef>
              <c:f>TraySol!$AU$9</c:f>
              <c:strCache>
                <c:ptCount val="1"/>
                <c:pt idx="0">
                  <c:v>w = 12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TraySol!$V$371:$V$375</c:f>
              <c:numCache>
                <c:formatCode>0.00</c:formatCode>
                <c:ptCount val="5"/>
                <c:pt idx="0">
                  <c:v>179.99897841996292</c:v>
                </c:pt>
                <c:pt idx="1">
                  <c:v>179.99876041239676</c:v>
                </c:pt>
                <c:pt idx="2">
                  <c:v>179.99845865502817</c:v>
                </c:pt>
                <c:pt idx="3">
                  <c:v>179.99796270858758</c:v>
                </c:pt>
                <c:pt idx="4">
                  <c:v>179.99686218821742</c:v>
                </c:pt>
              </c:numCache>
            </c:numRef>
          </c:xVal>
          <c:yVal>
            <c:numRef>
              <c:f>TraySol!$AU$371:$AU$375</c:f>
              <c:numCache>
                <c:formatCode>General</c:formatCode>
                <c:ptCount val="5"/>
                <c:pt idx="0" formatCode="0.00">
                  <c:v>-26.09999999321596</c:v>
                </c:pt>
                <c:pt idx="1">
                  <c:v>-37.824999991768223</c:v>
                </c:pt>
                <c:pt idx="2">
                  <c:v>-49.549999989764331</c:v>
                </c:pt>
                <c:pt idx="3">
                  <c:v>-61.274999986470874</c:v>
                </c:pt>
                <c:pt idx="4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158E-4EEB-B687-E1A9CCB68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255808"/>
        <c:axId val="247257344"/>
      </c:scatterChart>
      <c:valAx>
        <c:axId val="247248000"/>
        <c:scaling>
          <c:orientation val="minMax"/>
          <c:max val="180"/>
          <c:min val="-180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 sz="1400"/>
                  <a:t>Acimut (º)</a:t>
                </a:r>
              </a:p>
            </c:rich>
          </c:tx>
          <c:layout>
            <c:manualLayout>
              <c:xMode val="edge"/>
              <c:yMode val="edge"/>
              <c:x val="0.44127036561203709"/>
              <c:y val="0.9243132672186825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47249920"/>
        <c:crosses val="autoZero"/>
        <c:crossBetween val="midCat"/>
        <c:majorUnit val="30"/>
      </c:valAx>
      <c:valAx>
        <c:axId val="247249920"/>
        <c:scaling>
          <c:orientation val="minMax"/>
          <c:max val="9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47248000"/>
        <c:crossesAt val="0"/>
        <c:crossBetween val="midCat"/>
        <c:majorUnit val="10"/>
      </c:valAx>
      <c:valAx>
        <c:axId val="247255808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247257344"/>
        <c:crossesAt val="0"/>
        <c:crossBetween val="midCat"/>
      </c:valAx>
      <c:valAx>
        <c:axId val="247257344"/>
        <c:scaling>
          <c:orientation val="minMax"/>
          <c:max val="90"/>
          <c:min val="0"/>
        </c:scaling>
        <c:delete val="0"/>
        <c:axPos val="l"/>
        <c:numFmt formatCode="0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400"/>
            </a:pPr>
            <a:endParaRPr lang="es-ES"/>
          </a:p>
        </c:txPr>
        <c:crossAx val="247255808"/>
        <c:crosses val="autoZero"/>
        <c:crossBetween val="midCat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 verticalDpi="36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 sz="1400"/>
              <a:t>Elevación (º</a:t>
            </a:r>
            <a:r>
              <a:rPr lang="es-ES" sz="1400" baseline="0"/>
              <a:t>)</a:t>
            </a:r>
            <a:endParaRPr lang="es-ES" sz="1400"/>
          </a:p>
        </c:rich>
      </c:tx>
      <c:layout>
        <c:manualLayout>
          <c:xMode val="edge"/>
          <c:yMode val="edge"/>
          <c:x val="6.3761615463393692E-2"/>
          <c:y val="2.92340197760985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4354638890682533E-2"/>
          <c:y val="8.9229649726371166E-2"/>
          <c:w val="0.87085150599556327"/>
          <c:h val="0.76566302306861278"/>
        </c:manualLayout>
      </c:layout>
      <c:scatterChart>
        <c:scatterStyle val="lineMarker"/>
        <c:varyColors val="0"/>
        <c:ser>
          <c:idx val="29"/>
          <c:order val="25"/>
          <c:tx>
            <c:strRef>
              <c:f>TraySol!$D$7</c:f>
              <c:strCache>
                <c:ptCount val="1"/>
                <c:pt idx="0">
                  <c:v>SJUN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TraySol!$E$40:$E$190</c:f>
              <c:numCache>
                <c:formatCode>0.00</c:formatCode>
                <c:ptCount val="151"/>
                <c:pt idx="0">
                  <c:v>-150.72646176483875</c:v>
                </c:pt>
                <c:pt idx="1">
                  <c:v>-149.83608961582513</c:v>
                </c:pt>
                <c:pt idx="2">
                  <c:v>-148.95282341107912</c:v>
                </c:pt>
                <c:pt idx="3">
                  <c:v>-148.07671652920746</c:v>
                </c:pt>
                <c:pt idx="4">
                  <c:v>-147.20781165993984</c:v>
                </c:pt>
                <c:pt idx="5">
                  <c:v>-146.34614112161603</c:v>
                </c:pt>
                <c:pt idx="6">
                  <c:v>-145.49172719367604</c:v>
                </c:pt>
                <c:pt idx="7">
                  <c:v>-144.64458246137184</c:v>
                </c:pt>
                <c:pt idx="8">
                  <c:v>-143.80471017004322</c:v>
                </c:pt>
                <c:pt idx="9">
                  <c:v>-142.97210458644355</c:v>
                </c:pt>
                <c:pt idx="10">
                  <c:v>-142.14675136474588</c:v>
                </c:pt>
                <c:pt idx="11">
                  <c:v>-141.32862791501947</c:v>
                </c:pt>
                <c:pt idx="12">
                  <c:v>-140.51770377212412</c:v>
                </c:pt>
                <c:pt idx="13">
                  <c:v>-139.71394096313313</c:v>
                </c:pt>
                <c:pt idx="14">
                  <c:v>-138.91729437155729</c:v>
                </c:pt>
                <c:pt idx="15">
                  <c:v>-138.12771209680267</c:v>
                </c:pt>
                <c:pt idx="16">
                  <c:v>-137.34513580745173</c:v>
                </c:pt>
                <c:pt idx="17">
                  <c:v>-136.56950108711015</c:v>
                </c:pt>
                <c:pt idx="18">
                  <c:v>-135.80073777170796</c:v>
                </c:pt>
                <c:pt idx="19">
                  <c:v>-135.03877027728257</c:v>
                </c:pt>
                <c:pt idx="20">
                  <c:v>-134.2835179174069</c:v>
                </c:pt>
                <c:pt idx="21">
                  <c:v>-133.5348952095456</c:v>
                </c:pt>
                <c:pt idx="22">
                  <c:v>-132.79281216974442</c:v>
                </c:pt>
                <c:pt idx="23">
                  <c:v>-132.05717459516049</c:v>
                </c:pt>
                <c:pt idx="24">
                  <c:v>-131.32788433404485</c:v>
                </c:pt>
                <c:pt idx="25">
                  <c:v>-130.60483954287719</c:v>
                </c:pt>
                <c:pt idx="26">
                  <c:v>-129.8879349304348</c:v>
                </c:pt>
                <c:pt idx="27">
                  <c:v>-129.17706198865409</c:v>
                </c:pt>
                <c:pt idx="28">
                  <c:v>-128.47210921020647</c:v>
                </c:pt>
                <c:pt idx="29">
                  <c:v>-127.77296229277052</c:v>
                </c:pt>
                <c:pt idx="30">
                  <c:v>-127.07950433003251</c:v>
                </c:pt>
                <c:pt idx="31">
                  <c:v>-126.39161598949117</c:v>
                </c:pt>
                <c:pt idx="32">
                  <c:v>-125.70917567718031</c:v>
                </c:pt>
                <c:pt idx="33">
                  <c:v>-125.03205968945294</c:v>
                </c:pt>
                <c:pt idx="34">
                  <c:v>-124.36014235199674</c:v>
                </c:pt>
                <c:pt idx="35">
                  <c:v>-123.69329614626908</c:v>
                </c:pt>
                <c:pt idx="36">
                  <c:v>-123.03139182355487</c:v>
                </c:pt>
                <c:pt idx="37">
                  <c:v>-122.37429850686038</c:v>
                </c:pt>
                <c:pt idx="38">
                  <c:v>-121.72188378086094</c:v>
                </c:pt>
                <c:pt idx="39">
                  <c:v>-121.07401377012177</c:v>
                </c:pt>
                <c:pt idx="40">
                  <c:v>-120.43055320580943</c:v>
                </c:pt>
                <c:pt idx="41">
                  <c:v>-119.79136548110462</c:v>
                </c:pt>
                <c:pt idx="42">
                  <c:v>-119.15631269551814</c:v>
                </c:pt>
                <c:pt idx="43">
                  <c:v>-118.52525568830031</c:v>
                </c:pt>
                <c:pt idx="44">
                  <c:v>-117.89805406111864</c:v>
                </c:pt>
                <c:pt idx="45">
                  <c:v>-117.27456619016218</c:v>
                </c:pt>
                <c:pt idx="46">
                  <c:v>-116.65464922781041</c:v>
                </c:pt>
                <c:pt idx="47">
                  <c:v>-116.03815909398328</c:v>
                </c:pt>
                <c:pt idx="48">
                  <c:v>-115.42495045726469</c:v>
                </c:pt>
                <c:pt idx="49">
                  <c:v>-114.81487670586623</c:v>
                </c:pt>
                <c:pt idx="50">
                  <c:v>-114.20778990846931</c:v>
                </c:pt>
                <c:pt idx="51">
                  <c:v>-113.60354076495409</c:v>
                </c:pt>
                <c:pt idx="52">
                  <c:v>-113.00197854699236</c:v>
                </c:pt>
                <c:pt idx="53">
                  <c:v>-112.40295102844676</c:v>
                </c:pt>
                <c:pt idx="54">
                  <c:v>-111.8063044054838</c:v>
                </c:pt>
                <c:pt idx="55">
                  <c:v>-111.21188320626956</c:v>
                </c:pt>
                <c:pt idx="56">
                  <c:v>-110.61953019007791</c:v>
                </c:pt>
                <c:pt idx="57">
                  <c:v>-110.02908623559742</c:v>
                </c:pt>
                <c:pt idx="58">
                  <c:v>-109.44039021818013</c:v>
                </c:pt>
                <c:pt idx="59">
                  <c:v>-108.8532788757267</c:v>
                </c:pt>
                <c:pt idx="60">
                  <c:v>-108.26758666285335</c:v>
                </c:pt>
                <c:pt idx="61">
                  <c:v>-107.68314559293212</c:v>
                </c:pt>
                <c:pt idx="62">
                  <c:v>-107.09978506754079</c:v>
                </c:pt>
                <c:pt idx="63">
                  <c:v>-106.51733169279753</c:v>
                </c:pt>
                <c:pt idx="64">
                  <c:v>-105.93560908199277</c:v>
                </c:pt>
                <c:pt idx="65">
                  <c:v>-105.35443764386193</c:v>
                </c:pt>
                <c:pt idx="66">
                  <c:v>-104.77363435577023</c:v>
                </c:pt>
                <c:pt idx="67">
                  <c:v>-104.19301252100308</c:v>
                </c:pt>
                <c:pt idx="68">
                  <c:v>-103.61238150927194</c:v>
                </c:pt>
                <c:pt idx="69">
                  <c:v>-103.03154647945588</c:v>
                </c:pt>
                <c:pt idx="70">
                  <c:v>-102.45030808350309</c:v>
                </c:pt>
                <c:pt idx="71">
                  <c:v>-101.86846215031299</c:v>
                </c:pt>
                <c:pt idx="72">
                  <c:v>-101.28579934830731</c:v>
                </c:pt>
                <c:pt idx="73">
                  <c:v>-100.70210482527884</c:v>
                </c:pt>
                <c:pt idx="74">
                  <c:v>-100.11715782397576</c:v>
                </c:pt>
                <c:pt idx="75">
                  <c:v>-99.530731271739242</c:v>
                </c:pt>
                <c:pt idx="76">
                  <c:v>-98.942591342359194</c:v>
                </c:pt>
                <c:pt idx="77">
                  <c:v>-98.352496988149085</c:v>
                </c:pt>
                <c:pt idx="78">
                  <c:v>-97.760199440061896</c:v>
                </c:pt>
                <c:pt idx="79">
                  <c:v>-97.165441673475613</c:v>
                </c:pt>
                <c:pt idx="80">
                  <c:v>-96.567957837067993</c:v>
                </c:pt>
                <c:pt idx="81">
                  <c:v>-95.967472641972577</c:v>
                </c:pt>
                <c:pt idx="82">
                  <c:v>-95.363700708161915</c:v>
                </c:pt>
                <c:pt idx="83">
                  <c:v>-94.756345864738122</c:v>
                </c:pt>
                <c:pt idx="84">
                  <c:v>-94.145100400520647</c:v>
                </c:pt>
                <c:pt idx="85">
                  <c:v>-93.529644261010446</c:v>
                </c:pt>
                <c:pt idx="86">
                  <c:v>-92.909644187470334</c:v>
                </c:pt>
                <c:pt idx="87">
                  <c:v>-92.284752793497262</c:v>
                </c:pt>
                <c:pt idx="88">
                  <c:v>-91.654607574068137</c:v>
                </c:pt>
                <c:pt idx="89">
                  <c:v>-91.018829841617659</c:v>
                </c:pt>
                <c:pt idx="90">
                  <c:v>-90.377023583250988</c:v>
                </c:pt>
                <c:pt idx="91">
                  <c:v>-89.728774232707508</c:v>
                </c:pt>
                <c:pt idx="92">
                  <c:v>-89.073647350170745</c:v>
                </c:pt>
                <c:pt idx="93">
                  <c:v>-88.411187202468184</c:v>
                </c:pt>
                <c:pt idx="94">
                  <c:v>-87.740915235618701</c:v>
                </c:pt>
                <c:pt idx="95">
                  <c:v>-87.062328431072615</c:v>
                </c:pt>
                <c:pt idx="96">
                  <c:v>-86.374897536349408</c:v>
                </c:pt>
                <c:pt idx="97">
                  <c:v>-85.678065160117939</c:v>
                </c:pt>
                <c:pt idx="98">
                  <c:v>-84.971243721094154</c:v>
                </c:pt>
                <c:pt idx="99">
                  <c:v>-84.253813239459788</c:v>
                </c:pt>
                <c:pt idx="100">
                  <c:v>-83.52511895885236</c:v>
                </c:pt>
                <c:pt idx="101">
                  <c:v>-82.78446878636214</c:v>
                </c:pt>
                <c:pt idx="102">
                  <c:v>-82.031130537426307</c:v>
                </c:pt>
                <c:pt idx="103">
                  <c:v>-81.264328972071112</c:v>
                </c:pt>
                <c:pt idx="104">
                  <c:v>-80.48324260867372</c:v>
                </c:pt>
                <c:pt idx="105">
                  <c:v>-79.687000301357344</c:v>
                </c:pt>
                <c:pt idx="106">
                  <c:v>-78.874677567385334</c:v>
                </c:pt>
                <c:pt idx="107">
                  <c:v>-78.045292651586038</c:v>
                </c:pt>
                <c:pt idx="108">
                  <c:v>-77.19780231606012</c:v>
                </c:pt>
                <c:pt idx="109">
                  <c:v>-76.331097345368562</c:v>
                </c:pt>
                <c:pt idx="110">
                  <c:v>-75.443997760291168</c:v>
                </c:pt>
                <c:pt idx="111">
                  <c:v>-74.535247737357906</c:v>
                </c:pt>
                <c:pt idx="112">
                  <c:v>-73.603510237032765</c:v>
                </c:pt>
                <c:pt idx="113">
                  <c:v>-72.647361351095554</c:v>
                </c:pt>
                <c:pt idx="114">
                  <c:v>-71.665284389952888</c:v>
                </c:pt>
                <c:pt idx="115">
                  <c:v>-70.655663743959181</c:v>
                </c:pt>
                <c:pt idx="116">
                  <c:v>-69.61677857013305</c:v>
                </c:pt>
                <c:pt idx="117">
                  <c:v>-68.546796377868276</c:v>
                </c:pt>
                <c:pt idx="118">
                  <c:v>-67.443766615499143</c:v>
                </c:pt>
                <c:pt idx="119">
                  <c:v>-66.305614395240937</c:v>
                </c:pt>
                <c:pt idx="120">
                  <c:v>-65.13013453864275</c:v>
                </c:pt>
                <c:pt idx="121">
                  <c:v>-63.914986180046505</c:v>
                </c:pt>
                <c:pt idx="122">
                  <c:v>-62.65768823360041</c:v>
                </c:pt>
                <c:pt idx="123">
                  <c:v>-61.355616112198412</c:v>
                </c:pt>
                <c:pt idx="124">
                  <c:v>-60.006000186366123</c:v>
                </c:pt>
                <c:pt idx="125">
                  <c:v>-58.605926589384609</c:v>
                </c:pt>
                <c:pt idx="126">
                  <c:v>-57.152341113033863</c:v>
                </c:pt>
                <c:pt idx="127">
                  <c:v>-55.642057096282635</c:v>
                </c:pt>
                <c:pt idx="128">
                  <c:v>-54.071768385162081</c:v>
                </c:pt>
                <c:pt idx="129">
                  <c:v>-52.438068631019092</c:v>
                </c:pt>
                <c:pt idx="130">
                  <c:v>-50.737478387006291</c:v>
                </c:pt>
                <c:pt idx="131">
                  <c:v>-48.966481643407519</c:v>
                </c:pt>
                <c:pt idx="132">
                  <c:v>-47.12157358728912</c:v>
                </c:pt>
                <c:pt idx="133">
                  <c:v>-45.199321446446717</c:v>
                </c:pt>
                <c:pt idx="134">
                  <c:v>-43.196440234664735</c:v>
                </c:pt>
                <c:pt idx="135">
                  <c:v>-41.109884994402513</c:v>
                </c:pt>
                <c:pt idx="136">
                  <c:v>-38.936960661463367</c:v>
                </c:pt>
                <c:pt idx="137">
                  <c:v>-36.675449873929125</c:v>
                </c:pt>
                <c:pt idx="138">
                  <c:v>-34.323757837776064</c:v>
                </c:pt>
                <c:pt idx="139">
                  <c:v>-31.881071688261308</c:v>
                </c:pt>
                <c:pt idx="140">
                  <c:v>-29.347529640723778</c:v>
                </c:pt>
                <c:pt idx="141">
                  <c:v>-26.724392678511297</c:v>
                </c:pt>
                <c:pt idx="142">
                  <c:v>-24.01420876635963</c:v>
                </c:pt>
                <c:pt idx="143">
                  <c:v>-21.220956933774321</c:v>
                </c:pt>
                <c:pt idx="144">
                  <c:v>-18.350156518646141</c:v>
                </c:pt>
                <c:pt idx="145">
                  <c:v>-15.40892597593769</c:v>
                </c:pt>
                <c:pt idx="146">
                  <c:v>-12.40597653030861</c:v>
                </c:pt>
                <c:pt idx="147">
                  <c:v>-9.3515290370814697</c:v>
                </c:pt>
                <c:pt idx="148">
                  <c:v>-6.257147848211539</c:v>
                </c:pt>
                <c:pt idx="149">
                  <c:v>-3.13549292226784</c:v>
                </c:pt>
                <c:pt idx="150">
                  <c:v>-3.1378138733201516E-3</c:v>
                </c:pt>
              </c:numCache>
            </c:numRef>
          </c:xVal>
          <c:yVal>
            <c:numRef>
              <c:f>TraySol!$D$40:$D$190</c:f>
              <c:numCache>
                <c:formatCode>0.00</c:formatCode>
                <c:ptCount val="151"/>
                <c:pt idx="0">
                  <c:v>-20.267803347078484</c:v>
                </c:pt>
                <c:pt idx="1">
                  <c:v>-19.890553959860227</c:v>
                </c:pt>
                <c:pt idx="2">
                  <c:v>-19.503121147661915</c:v>
                </c:pt>
                <c:pt idx="3">
                  <c:v>-19.105678512936919</c:v>
                </c:pt>
                <c:pt idx="4">
                  <c:v>-18.69840030634299</c:v>
                </c:pt>
                <c:pt idx="5">
                  <c:v>-18.281461172279094</c:v>
                </c:pt>
                <c:pt idx="6">
                  <c:v>-17.855035906561568</c:v>
                </c:pt>
                <c:pt idx="7">
                  <c:v>-17.419299226477975</c:v>
                </c:pt>
                <c:pt idx="8">
                  <c:v>-16.974425553368803</c:v>
                </c:pt>
                <c:pt idx="9">
                  <c:v>-16.520588807806803</c:v>
                </c:pt>
                <c:pt idx="10">
                  <c:v>-16.057962217367219</c:v>
                </c:pt>
                <c:pt idx="11">
                  <c:v>-15.586718136915522</c:v>
                </c:pt>
                <c:pt idx="12">
                  <c:v>-15.107027881276025</c:v>
                </c:pt>
                <c:pt idx="13">
                  <c:v>-14.619061570090977</c:v>
                </c:pt>
                <c:pt idx="14">
                  <c:v>-14.122987984629759</c:v>
                </c:pt>
                <c:pt idx="15">
                  <c:v>-13.618974436266711</c:v>
                </c:pt>
                <c:pt idx="16">
                  <c:v>-13.107186646308477</c:v>
                </c:pt>
                <c:pt idx="17">
                  <c:v>-12.587788636822182</c:v>
                </c:pt>
                <c:pt idx="18">
                  <c:v>-12.060942632089777</c:v>
                </c:pt>
                <c:pt idx="19">
                  <c:v>-11.526808970293615</c:v>
                </c:pt>
                <c:pt idx="20">
                  <c:v>-10.985546025023979</c:v>
                </c:pt>
                <c:pt idx="21">
                  <c:v>-10.437310136186113</c:v>
                </c:pt>
                <c:pt idx="22">
                  <c:v>-9.8822555498793463</c:v>
                </c:pt>
                <c:pt idx="23">
                  <c:v>-9.3205343668156218</c:v>
                </c:pt>
                <c:pt idx="24">
                  <c:v>-8.7522964988450696</c:v>
                </c:pt>
                <c:pt idx="25">
                  <c:v>-8.1776896331593036</c:v>
                </c:pt>
                <c:pt idx="26">
                  <c:v>-7.5968592037467317</c:v>
                </c:pt>
                <c:pt idx="27">
                  <c:v>-7.0099483696835563</c:v>
                </c:pt>
                <c:pt idx="28">
                  <c:v>-6.417097999851535</c:v>
                </c:pt>
                <c:pt idx="29">
                  <c:v>-5.8184466636858474</c:v>
                </c:pt>
                <c:pt idx="30">
                  <c:v>-5.2141306275678403</c:v>
                </c:pt>
                <c:pt idx="31">
                  <c:v>-4.6042838564919464</c:v>
                </c:pt>
                <c:pt idx="32">
                  <c:v>-3.989038020649275</c:v>
                </c:pt>
                <c:pt idx="33">
                  <c:v>-3.3685225065867854</c:v>
                </c:pt>
                <c:pt idx="34">
                  <c:v>-2.7428644326159741</c:v>
                </c:pt>
                <c:pt idx="35">
                  <c:v>-2.1121886681613375</c:v>
                </c:pt>
                <c:pt idx="36">
                  <c:v>-1.4766178567556807</c:v>
                </c:pt>
                <c:pt idx="37">
                  <c:v>-0.83627244240523169</c:v>
                </c:pt>
                <c:pt idx="38">
                  <c:v>-0.19127069906508609</c:v>
                </c:pt>
                <c:pt idx="39">
                  <c:v>0.45827123701879202</c:v>
                </c:pt>
                <c:pt idx="40">
                  <c:v>1.1122393323278743</c:v>
                </c:pt>
                <c:pt idx="41">
                  <c:v>1.7705216186599841</c:v>
                </c:pt>
                <c:pt idx="42">
                  <c:v>2.4330081534840104</c:v>
                </c:pt>
                <c:pt idx="43">
                  <c:v>3.0995909782386946</c:v>
                </c:pt>
                <c:pt idx="44">
                  <c:v>3.7701640747393554</c:v>
                </c:pt>
                <c:pt idx="45">
                  <c:v>4.444623319840403</c:v>
                </c:pt>
                <c:pt idx="46">
                  <c:v>5.1228664384874918</c:v>
                </c:pt>
                <c:pt idx="47">
                  <c:v>5.8047929552779323</c:v>
                </c:pt>
                <c:pt idx="48">
                  <c:v>6.4903041446345497</c:v>
                </c:pt>
                <c:pt idx="49">
                  <c:v>7.179302979683797</c:v>
                </c:pt>
                <c:pt idx="50">
                  <c:v>7.8716940799156419</c:v>
                </c:pt>
                <c:pt idx="51">
                  <c:v>8.5673836576896036</c:v>
                </c:pt>
                <c:pt idx="52">
                  <c:v>9.2662794636380994</c:v>
                </c:pt>
                <c:pt idx="53">
                  <c:v>9.9682907310052542</c:v>
                </c:pt>
                <c:pt idx="54">
                  <c:v>10.673328118947481</c:v>
                </c:pt>
                <c:pt idx="55">
                  <c:v>11.381303654808576</c:v>
                </c:pt>
                <c:pt idx="56">
                  <c:v>12.092130675370186</c:v>
                </c:pt>
                <c:pt idx="57">
                  <c:v>12.80572376706624</c:v>
                </c:pt>
                <c:pt idx="58">
                  <c:v>13.521998705136923</c:v>
                </c:pt>
                <c:pt idx="59">
                  <c:v>14.2408723916855</c:v>
                </c:pt>
                <c:pt idx="60">
                  <c:v>14.962262792588504</c:v>
                </c:pt>
                <c:pt idx="61">
                  <c:v>15.686088873196823</c:v>
                </c:pt>
                <c:pt idx="62">
                  <c:v>16.412270532751563</c:v>
                </c:pt>
                <c:pt idx="63">
                  <c:v>17.140728537425304</c:v>
                </c:pt>
                <c:pt idx="64">
                  <c:v>17.871384451884524</c:v>
                </c:pt>
                <c:pt idx="65">
                  <c:v>18.604160569254631</c:v>
                </c:pt>
                <c:pt idx="66">
                  <c:v>19.338979839352987</c:v>
                </c:pt>
                <c:pt idx="67">
                  <c:v>20.075765795038805</c:v>
                </c:pt>
                <c:pt idx="68">
                  <c:v>20.814442476512085</c:v>
                </c:pt>
                <c:pt idx="69">
                  <c:v>21.554934353374108</c:v>
                </c:pt>
                <c:pt idx="70">
                  <c:v>22.297166244243073</c:v>
                </c:pt>
                <c:pt idx="71">
                  <c:v>23.041063233696789</c:v>
                </c:pt>
                <c:pt idx="72">
                  <c:v>23.786550586291412</c:v>
                </c:pt>
                <c:pt idx="73">
                  <c:v>24.533553657380722</c:v>
                </c:pt>
                <c:pt idx="74">
                  <c:v>25.281997800433359</c:v>
                </c:pt>
                <c:pt idx="75">
                  <c:v>26.031808270516386</c:v>
                </c:pt>
                <c:pt idx="76">
                  <c:v>26.782910123582177</c:v>
                </c:pt>
                <c:pt idx="77">
                  <c:v>27.535228111160286</c:v>
                </c:pt>
                <c:pt idx="78">
                  <c:v>28.288686570018896</c:v>
                </c:pt>
                <c:pt idx="79">
                  <c:v>29.04320930631841</c:v>
                </c:pt>
                <c:pt idx="80">
                  <c:v>29.798719473734465</c:v>
                </c:pt>
                <c:pt idx="81">
                  <c:v>30.555139444977662</c:v>
                </c:pt>
                <c:pt idx="82">
                  <c:v>31.312390676082131</c:v>
                </c:pt>
                <c:pt idx="83">
                  <c:v>32.070393562774335</c:v>
                </c:pt>
                <c:pt idx="84">
                  <c:v>32.82906728816711</c:v>
                </c:pt>
                <c:pt idx="85">
                  <c:v>33.588329660949263</c:v>
                </c:pt>
                <c:pt idx="86">
                  <c:v>34.348096943160314</c:v>
                </c:pt>
                <c:pt idx="87">
                  <c:v>35.108283666549099</c:v>
                </c:pt>
                <c:pt idx="88">
                  <c:v>35.868802436415365</c:v>
                </c:pt>
                <c:pt idx="89">
                  <c:v>36.629563721722946</c:v>
                </c:pt>
                <c:pt idx="90">
                  <c:v>37.390475630150441</c:v>
                </c:pt>
                <c:pt idx="91">
                  <c:v>38.151443666609623</c:v>
                </c:pt>
                <c:pt idx="92">
                  <c:v>38.912370473611482</c:v>
                </c:pt>
                <c:pt idx="93">
                  <c:v>39.673155551692474</c:v>
                </c:pt>
                <c:pt idx="94">
                  <c:v>40.43369495792885</c:v>
                </c:pt>
                <c:pt idx="95">
                  <c:v>41.193880980361769</c:v>
                </c:pt>
                <c:pt idx="96">
                  <c:v>41.953601785927432</c:v>
                </c:pt>
                <c:pt idx="97">
                  <c:v>42.712741039235873</c:v>
                </c:pt>
                <c:pt idx="98">
                  <c:v>43.471177489260761</c:v>
                </c:pt>
                <c:pt idx="99">
                  <c:v>44.228784520695029</c:v>
                </c:pt>
                <c:pt idx="100">
                  <c:v>44.98542966638378</c:v>
                </c:pt>
                <c:pt idx="101">
                  <c:v>45.740974076869669</c:v>
                </c:pt>
                <c:pt idx="102">
                  <c:v>46.495271942668708</c:v>
                </c:pt>
                <c:pt idx="103">
                  <c:v>47.248169864437365</c:v>
                </c:pt>
                <c:pt idx="104">
                  <c:v>47.999506165689652</c:v>
                </c:pt>
                <c:pt idx="105">
                  <c:v>48.749110142173883</c:v>
                </c:pt>
                <c:pt idx="106">
                  <c:v>49.496801241421842</c:v>
                </c:pt>
                <c:pt idx="107">
                  <c:v>50.242388165336067</c:v>
                </c:pt>
                <c:pt idx="108">
                  <c:v>50.985667887985556</c:v>
                </c:pt>
                <c:pt idx="109">
                  <c:v>51.726424580038426</c:v>
                </c:pt>
                <c:pt idx="110">
                  <c:v>52.464428430478058</c:v>
                </c:pt>
                <c:pt idx="111">
                  <c:v>53.19943435543555</c:v>
                </c:pt>
                <c:pt idx="112">
                  <c:v>53.931180583142002</c:v>
                </c:pt>
                <c:pt idx="113">
                  <c:v>54.659387103181146</c:v>
                </c:pt>
                <c:pt idx="114">
                  <c:v>55.383753967437343</c:v>
                </c:pt>
                <c:pt idx="115">
                  <c:v>56.103959429432564</c:v>
                </c:pt>
                <c:pt idx="116">
                  <c:v>56.819657908188425</c:v>
                </c:pt>
                <c:pt idx="117">
                  <c:v>57.530477762419785</c:v>
                </c:pt>
                <c:pt idx="118">
                  <c:v>58.2360188608763</c:v>
                </c:pt>
                <c:pt idx="119">
                  <c:v>58.9358499351424</c:v>
                </c:pt>
                <c:pt idx="120">
                  <c:v>59.629505702376541</c:v>
                </c:pt>
                <c:pt idx="121">
                  <c:v>60.316483747562017</c:v>
                </c:pt>
                <c:pt idx="122">
                  <c:v>60.996241158164715</c:v>
                </c:pt>
                <c:pt idx="123">
                  <c:v>61.668190909043432</c:v>
                </c:pt>
                <c:pt idx="124">
                  <c:v>62.331698002516966</c:v>
                </c:pt>
                <c:pt idx="125">
                  <c:v>62.986075378252323</c:v>
                </c:pt>
                <c:pt idx="126">
                  <c:v>63.630579620800368</c:v>
                </c:pt>
                <c:pt idx="127">
                  <c:v>64.264406509984042</c:v>
                </c:pt>
                <c:pt idx="128">
                  <c:v>64.886686481846823</c:v>
                </c:pt>
                <c:pt idx="129">
                  <c:v>65.496480096458143</c:v>
                </c:pt>
                <c:pt idx="130">
                  <c:v>66.092773644480275</c:v>
                </c:pt>
                <c:pt idx="131">
                  <c:v>66.674475067810377</c:v>
                </c:pt>
                <c:pt idx="132">
                  <c:v>67.240410421222862</c:v>
                </c:pt>
                <c:pt idx="133">
                  <c:v>67.789321161505086</c:v>
                </c:pt>
                <c:pt idx="134">
                  <c:v>68.319862616757675</c:v>
                </c:pt>
                <c:pt idx="135">
                  <c:v>68.830604058393178</c:v>
                </c:pt>
                <c:pt idx="136">
                  <c:v>69.320030866760547</c:v>
                </c:pt>
                <c:pt idx="137">
                  <c:v>69.78654934027243</c:v>
                </c:pt>
                <c:pt idx="138">
                  <c:v>70.22849473611609</c:v>
                </c:pt>
                <c:pt idx="139">
                  <c:v>70.644143133345494</c:v>
                </c:pt>
                <c:pt idx="140">
                  <c:v>71.031727658781108</c:v>
                </c:pt>
                <c:pt idx="141">
                  <c:v>71.389459493909868</c:v>
                </c:pt>
                <c:pt idx="142">
                  <c:v>71.715553870047017</c:v>
                </c:pt>
                <c:pt idx="143">
                  <c:v>72.00826094919627</c:v>
                </c:pt>
                <c:pt idx="144">
                  <c:v>72.265901081663372</c:v>
                </c:pt>
                <c:pt idx="145">
                  <c:v>72.486903449432646</c:v>
                </c:pt>
                <c:pt idx="146">
                  <c:v>72.669846590265536</c:v>
                </c:pt>
                <c:pt idx="147">
                  <c:v>72.813498817786282</c:v>
                </c:pt>
                <c:pt idx="148">
                  <c:v>72.916856189892371</c:v>
                </c:pt>
                <c:pt idx="149">
                  <c:v>72.979175516053232</c:v>
                </c:pt>
                <c:pt idx="150">
                  <c:v>72.999999979162595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17-405F-8A99-3CB001111DAC}"/>
            </c:ext>
          </c:extLst>
        </c:ser>
        <c:ser>
          <c:idx val="31"/>
          <c:order val="26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TraySol!$K$40:$K$190</c:f>
              <c:numCache>
                <c:formatCode>0.00</c:formatCode>
                <c:ptCount val="151"/>
                <c:pt idx="0">
                  <c:v>-138.33425314424704</c:v>
                </c:pt>
                <c:pt idx="1">
                  <c:v>-137.19620421231971</c:v>
                </c:pt>
                <c:pt idx="2">
                  <c:v>-136.07569290623474</c:v>
                </c:pt>
                <c:pt idx="3">
                  <c:v>-134.97248746241186</c:v>
                </c:pt>
                <c:pt idx="4">
                  <c:v>-133.88633264657724</c:v>
                </c:pt>
                <c:pt idx="5">
                  <c:v>-132.81695247915621</c:v>
                </c:pt>
                <c:pt idx="6">
                  <c:v>-131.76405280513791</c:v>
                </c:pt>
                <c:pt idx="7">
                  <c:v>-130.72732370373356</c:v>
                </c:pt>
                <c:pt idx="8">
                  <c:v>-129.7064417358028</c:v>
                </c:pt>
                <c:pt idx="9">
                  <c:v>-128.70107202927656</c:v>
                </c:pt>
                <c:pt idx="10">
                  <c:v>-127.71087020469358</c:v>
                </c:pt>
                <c:pt idx="11">
                  <c:v>-126.73548414451828</c:v>
                </c:pt>
                <c:pt idx="12">
                  <c:v>-125.7745556111466</c:v>
                </c:pt>
                <c:pt idx="13">
                  <c:v>-124.82772171947268</c:v>
                </c:pt>
                <c:pt idx="14">
                  <c:v>-123.8946162706083</c:v>
                </c:pt>
                <c:pt idx="15">
                  <c:v>-122.97487095385655</c:v>
                </c:pt>
                <c:pt idx="16">
                  <c:v>-122.06811642436575</c:v>
                </c:pt>
                <c:pt idx="17">
                  <c:v>-121.17398326405929</c:v>
                </c:pt>
                <c:pt idx="18">
                  <c:v>-120.29210283347985</c:v>
                </c:pt>
                <c:pt idx="19">
                  <c:v>-119.42210802211844</c:v>
                </c:pt>
                <c:pt idx="20">
                  <c:v>-118.56363390464976</c:v>
                </c:pt>
                <c:pt idx="21">
                  <c:v>-117.71631831027369</c:v>
                </c:pt>
                <c:pt idx="22">
                  <c:v>-116.87980231209406</c:v>
                </c:pt>
                <c:pt idx="23">
                  <c:v>-116.05373064315508</c:v>
                </c:pt>
                <c:pt idx="24">
                  <c:v>-115.23775204542038</c:v>
                </c:pt>
                <c:pt idx="25">
                  <c:v>-114.43151955762681</c:v>
                </c:pt>
                <c:pt idx="26">
                  <c:v>-113.63469074758275</c:v>
                </c:pt>
                <c:pt idx="27">
                  <c:v>-112.84692789411805</c:v>
                </c:pt>
                <c:pt idx="28">
                  <c:v>-112.06789812353034</c:v>
                </c:pt>
                <c:pt idx="29">
                  <c:v>-111.2972735050207</c:v>
                </c:pt>
                <c:pt idx="30">
                  <c:v>-110.5347311092675</c:v>
                </c:pt>
                <c:pt idx="31">
                  <c:v>-109.77995303395922</c:v>
                </c:pt>
                <c:pt idx="32">
                  <c:v>-109.03262639979074</c:v>
                </c:pt>
                <c:pt idx="33">
                  <c:v>-108.29244332013069</c:v>
                </c:pt>
                <c:pt idx="34">
                  <c:v>-107.55910084728458</c:v>
                </c:pt>
                <c:pt idx="35">
                  <c:v>-106.83230089801437</c:v>
                </c:pt>
                <c:pt idx="36">
                  <c:v>-106.11175016072789</c:v>
                </c:pt>
                <c:pt idx="37">
                  <c:v>-105.397159986521</c:v>
                </c:pt>
                <c:pt idx="38">
                  <c:v>-104.68824626604145</c:v>
                </c:pt>
                <c:pt idx="39">
                  <c:v>-103.98472929394615</c:v>
                </c:pt>
                <c:pt idx="40">
                  <c:v>-103.28633362254061</c:v>
                </c:pt>
                <c:pt idx="41">
                  <c:v>-102.59278790602195</c:v>
                </c:pt>
                <c:pt idx="42">
                  <c:v>-101.90382473659277</c:v>
                </c:pt>
                <c:pt idx="43">
                  <c:v>-101.21918047357285</c:v>
                </c:pt>
                <c:pt idx="44">
                  <c:v>-100.53859506650633</c:v>
                </c:pt>
                <c:pt idx="45">
                  <c:v>-99.861811873146223</c:v>
                </c:pt>
                <c:pt idx="46">
                  <c:v>-99.188577473090547</c:v>
                </c:pt>
                <c:pt idx="47">
                  <c:v>-98.518641477749568</c:v>
                </c:pt>
                <c:pt idx="48">
                  <c:v>-97.851756337235074</c:v>
                </c:pt>
                <c:pt idx="49">
                  <c:v>-97.187677144685907</c:v>
                </c:pt>
                <c:pt idx="50">
                  <c:v>-96.526161438472258</c:v>
                </c:pt>
                <c:pt idx="51">
                  <c:v>-95.866969002659062</c:v>
                </c:pt>
                <c:pt idx="52">
                  <c:v>-95.209861666052589</c:v>
                </c:pt>
                <c:pt idx="53">
                  <c:v>-94.55460310010433</c:v>
                </c:pt>
                <c:pt idx="54">
                  <c:v>-93.900958615902852</c:v>
                </c:pt>
                <c:pt idx="55">
                  <c:v>-93.248694960445661</c:v>
                </c:pt>
                <c:pt idx="56">
                  <c:v>-92.597580112350315</c:v>
                </c:pt>
                <c:pt idx="57">
                  <c:v>-91.947383077135214</c:v>
                </c:pt>
                <c:pt idx="58">
                  <c:v>-91.29787368217724</c:v>
                </c:pt>
                <c:pt idx="59">
                  <c:v>-90.648822371433553</c:v>
                </c:pt>
                <c:pt idx="60">
                  <c:v>-90</c:v>
                </c:pt>
                <c:pt idx="61">
                  <c:v>-89.351177628566433</c:v>
                </c:pt>
                <c:pt idx="62">
                  <c:v>-88.70212631782276</c:v>
                </c:pt>
                <c:pt idx="63">
                  <c:v>-88.052616922864786</c:v>
                </c:pt>
                <c:pt idx="64">
                  <c:v>-87.402419887649685</c:v>
                </c:pt>
                <c:pt idx="65">
                  <c:v>-86.751305039554367</c:v>
                </c:pt>
                <c:pt idx="66">
                  <c:v>-86.099041384097163</c:v>
                </c:pt>
                <c:pt idx="67">
                  <c:v>-85.44539689989567</c:v>
                </c:pt>
                <c:pt idx="68">
                  <c:v>-84.790138333947411</c:v>
                </c:pt>
                <c:pt idx="69">
                  <c:v>-84.133030997340924</c:v>
                </c:pt>
                <c:pt idx="70">
                  <c:v>-83.473838561527728</c:v>
                </c:pt>
                <c:pt idx="71">
                  <c:v>-82.812322855314093</c:v>
                </c:pt>
                <c:pt idx="72">
                  <c:v>-82.148243662764926</c:v>
                </c:pt>
                <c:pt idx="73">
                  <c:v>-81.481358522250432</c:v>
                </c:pt>
                <c:pt idx="74">
                  <c:v>-80.811422526909467</c:v>
                </c:pt>
                <c:pt idx="75">
                  <c:v>-80.138188126853791</c:v>
                </c:pt>
                <c:pt idx="76">
                  <c:v>-79.461404933493668</c:v>
                </c:pt>
                <c:pt idx="77">
                  <c:v>-78.780819526427152</c:v>
                </c:pt>
                <c:pt idx="78">
                  <c:v>-78.096175263407233</c:v>
                </c:pt>
                <c:pt idx="79">
                  <c:v>-77.407212093978046</c:v>
                </c:pt>
                <c:pt idx="80">
                  <c:v>-76.71366637745939</c:v>
                </c:pt>
                <c:pt idx="81">
                  <c:v>-76.01527070605384</c:v>
                </c:pt>
                <c:pt idx="82">
                  <c:v>-75.311753733958568</c:v>
                </c:pt>
                <c:pt idx="83">
                  <c:v>-74.602840013478996</c:v>
                </c:pt>
                <c:pt idx="84">
                  <c:v>-73.888249839272106</c:v>
                </c:pt>
                <c:pt idx="85">
                  <c:v>-73.167699101985633</c:v>
                </c:pt>
                <c:pt idx="86">
                  <c:v>-72.440899152715417</c:v>
                </c:pt>
                <c:pt idx="87">
                  <c:v>-71.707556679869313</c:v>
                </c:pt>
                <c:pt idx="88">
                  <c:v>-70.967373600209257</c:v>
                </c:pt>
                <c:pt idx="89">
                  <c:v>-70.220046966040769</c:v>
                </c:pt>
                <c:pt idx="90">
                  <c:v>-69.465268890732489</c:v>
                </c:pt>
                <c:pt idx="91">
                  <c:v>-68.702726494979316</c:v>
                </c:pt>
                <c:pt idx="92">
                  <c:v>-67.932101876469645</c:v>
                </c:pt>
                <c:pt idx="93">
                  <c:v>-67.153072105881947</c:v>
                </c:pt>
                <c:pt idx="94">
                  <c:v>-66.365309252417248</c:v>
                </c:pt>
                <c:pt idx="95">
                  <c:v>-65.568480442373186</c:v>
                </c:pt>
                <c:pt idx="96">
                  <c:v>-64.762247954579621</c:v>
                </c:pt>
                <c:pt idx="97">
                  <c:v>-63.946269356844923</c:v>
                </c:pt>
                <c:pt idx="98">
                  <c:v>-63.120197687905922</c:v>
                </c:pt>
                <c:pt idx="99">
                  <c:v>-62.283681689726301</c:v>
                </c:pt>
                <c:pt idx="100">
                  <c:v>-61.436366095350223</c:v>
                </c:pt>
                <c:pt idx="101">
                  <c:v>-60.577891977881563</c:v>
                </c:pt>
                <c:pt idx="102">
                  <c:v>-59.707897166520169</c:v>
                </c:pt>
                <c:pt idx="103">
                  <c:v>-58.826016735940712</c:v>
                </c:pt>
                <c:pt idx="104">
                  <c:v>-57.931883575634238</c:v>
                </c:pt>
                <c:pt idx="105">
                  <c:v>-57.025129046143419</c:v>
                </c:pt>
                <c:pt idx="106">
                  <c:v>-56.105383729391718</c:v>
                </c:pt>
                <c:pt idx="107">
                  <c:v>-55.172278280527308</c:v>
                </c:pt>
                <c:pt idx="108">
                  <c:v>-54.225444388853411</c:v>
                </c:pt>
                <c:pt idx="109">
                  <c:v>-53.264515855481719</c:v>
                </c:pt>
                <c:pt idx="110">
                  <c:v>-52.289129795306422</c:v>
                </c:pt>
                <c:pt idx="111">
                  <c:v>-51.298927970723433</c:v>
                </c:pt>
                <c:pt idx="112">
                  <c:v>-50.293558264197195</c:v>
                </c:pt>
                <c:pt idx="113">
                  <c:v>-49.272676296266461</c:v>
                </c:pt>
                <c:pt idx="114">
                  <c:v>-48.235947194862078</c:v>
                </c:pt>
                <c:pt idx="115">
                  <c:v>-47.183047520843807</c:v>
                </c:pt>
                <c:pt idx="116">
                  <c:v>-46.113667353422798</c:v>
                </c:pt>
                <c:pt idx="117">
                  <c:v>-45.027512537588109</c:v>
                </c:pt>
                <c:pt idx="118">
                  <c:v>-43.92430709376525</c:v>
                </c:pt>
                <c:pt idx="119">
                  <c:v>-42.803795787680201</c:v>
                </c:pt>
                <c:pt idx="120">
                  <c:v>-41.665746855752879</c:v>
                </c:pt>
                <c:pt idx="121">
                  <c:v>-40.509954878287154</c:v>
                </c:pt>
                <c:pt idx="122">
                  <c:v>-39.336243789250901</c:v>
                </c:pt>
                <c:pt idx="123">
                  <c:v>-38.144470007550417</c:v>
                </c:pt>
                <c:pt idx="124">
                  <c:v>-36.934525670421507</c:v>
                </c:pt>
                <c:pt idx="125">
                  <c:v>-35.706341944918158</c:v>
                </c:pt>
                <c:pt idx="126">
                  <c:v>-34.459892388536041</c:v>
                </c:pt>
                <c:pt idx="127">
                  <c:v>-33.195196324846698</c:v>
                </c:pt>
                <c:pt idx="128">
                  <c:v>-31.912322194741147</c:v>
                </c:pt>
                <c:pt idx="129">
                  <c:v>-30.61139083862939</c:v>
                </c:pt>
                <c:pt idx="130">
                  <c:v>-29.292578659872721</c:v>
                </c:pt>
                <c:pt idx="131">
                  <c:v>-27.95612061503272</c:v>
                </c:pt>
                <c:pt idx="132">
                  <c:v>-26.602312972414374</c:v>
                </c:pt>
                <c:pt idx="133">
                  <c:v>-25.231515777097272</c:v>
                </c:pt>
                <c:pt idx="134">
                  <c:v>-23.844154958431638</c:v>
                </c:pt>
                <c:pt idx="135">
                  <c:v>-22.440724015068746</c:v>
                </c:pt>
                <c:pt idx="136">
                  <c:v>-21.021785213241433</c:v>
                </c:pt>
                <c:pt idx="137">
                  <c:v>-19.587970236412133</c:v>
                </c:pt>
                <c:pt idx="138">
                  <c:v>-18.139980228747671</c:v>
                </c:pt>
                <c:pt idx="139">
                  <c:v>-16.678585181266207</c:v>
                </c:pt>
                <c:pt idx="140">
                  <c:v>-15.20462261798572</c:v>
                </c:pt>
                <c:pt idx="141">
                  <c:v>-13.718995549944374</c:v>
                </c:pt>
                <c:pt idx="142">
                  <c:v>-12.222669677417878</c:v>
                </c:pt>
                <c:pt idx="143">
                  <c:v>-10.716669834794835</c:v>
                </c:pt>
                <c:pt idx="144">
                  <c:v>-9.2020756880470653</c:v>
                </c:pt>
                <c:pt idx="145">
                  <c:v>-7.6800167111045026</c:v>
                </c:pt>
                <c:pt idx="146">
                  <c:v>-6.1516664841947666</c:v>
                </c:pt>
                <c:pt idx="147">
                  <c:v>-4.6182363737591707</c:v>
                </c:pt>
                <c:pt idx="148">
                  <c:v>-3.0809686692833047</c:v>
                </c:pt>
                <c:pt idx="149">
                  <c:v>-1.5411292666668182</c:v>
                </c:pt>
                <c:pt idx="150">
                  <c:v>-1.5413447353594351E-3</c:v>
                </c:pt>
              </c:numCache>
            </c:numRef>
          </c:xVal>
          <c:yVal>
            <c:numRef>
              <c:f>TraySol!$J$40:$J$190</c:f>
              <c:numCache>
                <c:formatCode>0.00</c:formatCode>
                <c:ptCount val="151"/>
                <c:pt idx="0">
                  <c:v>-41.225285854611769</c:v>
                </c:pt>
                <c:pt idx="1">
                  <c:v>-40.713776936713174</c:v>
                </c:pt>
                <c:pt idx="2">
                  <c:v>-40.191263597304754</c:v>
                </c:pt>
                <c:pt idx="3">
                  <c:v>-39.658113894012587</c:v>
                </c:pt>
                <c:pt idx="4">
                  <c:v>-39.114688282534502</c:v>
                </c:pt>
                <c:pt idx="5">
                  <c:v>-38.561339297868329</c:v>
                </c:pt>
                <c:pt idx="6">
                  <c:v>-37.998411304152654</c:v>
                </c:pt>
                <c:pt idx="7">
                  <c:v>-37.426240307313009</c:v>
                </c:pt>
                <c:pt idx="8">
                  <c:v>-36.845153824822546</c:v>
                </c:pt>
                <c:pt idx="9">
                  <c:v>-36.25547080706319</c:v>
                </c:pt>
                <c:pt idx="10">
                  <c:v>-35.657501604998814</c:v>
                </c:pt>
                <c:pt idx="11">
                  <c:v>-35.051547979135734</c:v>
                </c:pt>
                <c:pt idx="12">
                  <c:v>-34.437903145032863</c:v>
                </c:pt>
                <c:pt idx="13">
                  <c:v>-33.816851850930234</c:v>
                </c:pt>
                <c:pt idx="14">
                  <c:v>-33.188670483375901</c:v>
                </c:pt>
                <c:pt idx="15">
                  <c:v>-32.55362719704938</c:v>
                </c:pt>
                <c:pt idx="16">
                  <c:v>-31.911982065289664</c:v>
                </c:pt>
                <c:pt idx="17">
                  <c:v>-31.263987248142172</c:v>
                </c:pt>
                <c:pt idx="18">
                  <c:v>-30.609887175033165</c:v>
                </c:pt>
                <c:pt idx="19">
                  <c:v>-29.949918739460188</c:v>
                </c:pt>
                <c:pt idx="20">
                  <c:v>-29.284311503354871</c:v>
                </c:pt>
                <c:pt idx="21">
                  <c:v>-28.613287909023086</c:v>
                </c:pt>
                <c:pt idx="22">
                  <c:v>-27.937063496802367</c:v>
                </c:pt>
                <c:pt idx="23">
                  <c:v>-27.255847126792247</c:v>
                </c:pt>
                <c:pt idx="24">
                  <c:v>-26.569841203213969</c:v>
                </c:pt>
                <c:pt idx="25">
                  <c:v>-25.879241900139206</c:v>
                </c:pt>
                <c:pt idx="26">
                  <c:v>-25.184239387495126</c:v>
                </c:pt>
                <c:pt idx="27">
                  <c:v>-24.485018056406304</c:v>
                </c:pt>
                <c:pt idx="28">
                  <c:v>-23.781756743071412</c:v>
                </c:pt>
                <c:pt idx="29">
                  <c:v>-23.074628950498351</c:v>
                </c:pt>
                <c:pt idx="30">
                  <c:v>-22.363803067532629</c:v>
                </c:pt>
                <c:pt idx="31">
                  <c:v>-21.649442584715388</c:v>
                </c:pt>
                <c:pt idx="32">
                  <c:v>-20.931706306595743</c:v>
                </c:pt>
                <c:pt idx="33">
                  <c:v>-20.210748560203385</c:v>
                </c:pt>
                <c:pt idx="34">
                  <c:v>-19.486719399456817</c:v>
                </c:pt>
                <c:pt idx="35">
                  <c:v>-18.759764805345668</c:v>
                </c:pt>
                <c:pt idx="36">
                  <c:v>-18.030026881780515</c:v>
                </c:pt>
                <c:pt idx="37">
                  <c:v>-17.297644047051435</c:v>
                </c:pt>
                <c:pt idx="38">
                  <c:v>-16.562751220879179</c:v>
                </c:pt>
                <c:pt idx="39">
                  <c:v>-15.825480007079051</c:v>
                </c:pt>
                <c:pt idx="40">
                  <c:v>-15.085958871889858</c:v>
                </c:pt>
                <c:pt idx="41">
                  <c:v>-14.344313318047384</c:v>
                </c:pt>
                <c:pt idx="42">
                  <c:v>-13.600666054705769</c:v>
                </c:pt>
                <c:pt idx="43">
                  <c:v>-12.855137163330497</c:v>
                </c:pt>
                <c:pt idx="44">
                  <c:v>-12.107844259703327</c:v>
                </c:pt>
                <c:pt idx="45">
                  <c:v>-11.358902652195312</c:v>
                </c:pt>
                <c:pt idx="46">
                  <c:v>-10.608425496474908</c:v>
                </c:pt>
                <c:pt idx="47">
                  <c:v>-9.8565239468300518</c:v>
                </c:pt>
                <c:pt idx="48">
                  <c:v>-9.1033073042901833</c:v>
                </c:pt>
                <c:pt idx="49">
                  <c:v>-8.3488831617426484</c:v>
                </c:pt>
                <c:pt idx="50">
                  <c:v>-7.5933575462427427</c:v>
                </c:pt>
                <c:pt idx="51">
                  <c:v>-6.83683505872186</c:v>
                </c:pt>
                <c:pt idx="52">
                  <c:v>-6.0794190113021926</c:v>
                </c:pt>
                <c:pt idx="53">
                  <c:v>-5.3212115624287577</c:v>
                </c:pt>
                <c:pt idx="54">
                  <c:v>-4.5623138500328935</c:v>
                </c:pt>
                <c:pt idx="55">
                  <c:v>-3.8028261229422071</c:v>
                </c:pt>
                <c:pt idx="56">
                  <c:v>-3.0428478707544002</c:v>
                </c:pt>
                <c:pt idx="57">
                  <c:v>-2.2824779523925116</c:v>
                </c:pt>
                <c:pt idx="58">
                  <c:v>-1.5218147235605954</c:v>
                </c:pt>
                <c:pt idx="59">
                  <c:v>-0.76095616331913618</c:v>
                </c:pt>
                <c:pt idx="60">
                  <c:v>0</c:v>
                </c:pt>
                <c:pt idx="61">
                  <c:v>0.76095616331915039</c:v>
                </c:pt>
                <c:pt idx="62">
                  <c:v>1.5218147235605954</c:v>
                </c:pt>
                <c:pt idx="63">
                  <c:v>2.2824779523925116</c:v>
                </c:pt>
                <c:pt idx="64">
                  <c:v>3.0428478707544002</c:v>
                </c:pt>
                <c:pt idx="65">
                  <c:v>3.8028261229421929</c:v>
                </c:pt>
                <c:pt idx="66">
                  <c:v>4.5623138500328793</c:v>
                </c:pt>
                <c:pt idx="67">
                  <c:v>5.3212115624287577</c:v>
                </c:pt>
                <c:pt idx="68">
                  <c:v>6.0794190113021926</c:v>
                </c:pt>
                <c:pt idx="69">
                  <c:v>6.8368350587218742</c:v>
                </c:pt>
                <c:pt idx="70">
                  <c:v>7.5933575462427569</c:v>
                </c:pt>
                <c:pt idx="71">
                  <c:v>8.3488831617426627</c:v>
                </c:pt>
                <c:pt idx="72">
                  <c:v>9.1033073042901833</c:v>
                </c:pt>
                <c:pt idx="73">
                  <c:v>9.8565239468300518</c:v>
                </c:pt>
                <c:pt idx="74">
                  <c:v>10.608425496474894</c:v>
                </c:pt>
                <c:pt idx="75">
                  <c:v>11.358902652195297</c:v>
                </c:pt>
                <c:pt idx="76">
                  <c:v>12.107844259703342</c:v>
                </c:pt>
                <c:pt idx="77">
                  <c:v>12.855137163330497</c:v>
                </c:pt>
                <c:pt idx="78">
                  <c:v>13.600666054705769</c:v>
                </c:pt>
                <c:pt idx="79">
                  <c:v>14.344313318047384</c:v>
                </c:pt>
                <c:pt idx="80">
                  <c:v>15.085958871889858</c:v>
                </c:pt>
                <c:pt idx="81">
                  <c:v>15.825480007079065</c:v>
                </c:pt>
                <c:pt idx="82">
                  <c:v>16.562751220879164</c:v>
                </c:pt>
                <c:pt idx="83">
                  <c:v>17.297644047051435</c:v>
                </c:pt>
                <c:pt idx="84">
                  <c:v>18.030026881780515</c:v>
                </c:pt>
                <c:pt idx="85">
                  <c:v>18.759764805345668</c:v>
                </c:pt>
                <c:pt idx="86">
                  <c:v>19.486719399456817</c:v>
                </c:pt>
                <c:pt idx="87">
                  <c:v>20.210748560203385</c:v>
                </c:pt>
                <c:pt idx="88">
                  <c:v>20.931706306595743</c:v>
                </c:pt>
                <c:pt idx="89">
                  <c:v>21.649442584715388</c:v>
                </c:pt>
                <c:pt idx="90">
                  <c:v>22.363803067532643</c:v>
                </c:pt>
                <c:pt idx="91">
                  <c:v>23.074628950498337</c:v>
                </c:pt>
                <c:pt idx="92">
                  <c:v>23.781756743071426</c:v>
                </c:pt>
                <c:pt idx="93">
                  <c:v>24.485018056406304</c:v>
                </c:pt>
                <c:pt idx="94">
                  <c:v>25.184239387495126</c:v>
                </c:pt>
                <c:pt idx="95">
                  <c:v>25.879241900139206</c:v>
                </c:pt>
                <c:pt idx="96">
                  <c:v>26.569841203213969</c:v>
                </c:pt>
                <c:pt idx="97">
                  <c:v>27.255847126792254</c:v>
                </c:pt>
                <c:pt idx="98">
                  <c:v>27.937063496802381</c:v>
                </c:pt>
                <c:pt idx="99">
                  <c:v>28.613287909023093</c:v>
                </c:pt>
                <c:pt idx="100">
                  <c:v>29.284311503354871</c:v>
                </c:pt>
                <c:pt idx="101">
                  <c:v>29.949918739460188</c:v>
                </c:pt>
                <c:pt idx="102">
                  <c:v>30.609887175033165</c:v>
                </c:pt>
                <c:pt idx="103">
                  <c:v>31.263987248142172</c:v>
                </c:pt>
                <c:pt idx="104">
                  <c:v>31.911982065289664</c:v>
                </c:pt>
                <c:pt idx="105">
                  <c:v>32.553627197049394</c:v>
                </c:pt>
                <c:pt idx="106">
                  <c:v>33.188670483375894</c:v>
                </c:pt>
                <c:pt idx="107">
                  <c:v>33.816851850930227</c:v>
                </c:pt>
                <c:pt idx="108">
                  <c:v>34.43790314503287</c:v>
                </c:pt>
                <c:pt idx="109">
                  <c:v>35.051547979135727</c:v>
                </c:pt>
                <c:pt idx="110">
                  <c:v>35.657501604998821</c:v>
                </c:pt>
                <c:pt idx="111">
                  <c:v>36.255470807063197</c:v>
                </c:pt>
                <c:pt idx="112">
                  <c:v>36.845153824822546</c:v>
                </c:pt>
                <c:pt idx="113">
                  <c:v>37.426240307313002</c:v>
                </c:pt>
                <c:pt idx="114">
                  <c:v>37.998411304152661</c:v>
                </c:pt>
                <c:pt idx="115">
                  <c:v>38.561339297868315</c:v>
                </c:pt>
                <c:pt idx="116">
                  <c:v>39.114688282534487</c:v>
                </c:pt>
                <c:pt idx="117">
                  <c:v>39.658113894012601</c:v>
                </c:pt>
                <c:pt idx="118">
                  <c:v>40.191263597304768</c:v>
                </c:pt>
                <c:pt idx="119">
                  <c:v>40.713776936713202</c:v>
                </c:pt>
                <c:pt idx="120">
                  <c:v>41.225285854611791</c:v>
                </c:pt>
                <c:pt idx="121">
                  <c:v>41.725415084673031</c:v>
                </c:pt>
                <c:pt idx="122">
                  <c:v>42.213782625336002</c:v>
                </c:pt>
                <c:pt idx="123">
                  <c:v>42.690000299132713</c:v>
                </c:pt>
                <c:pt idx="124">
                  <c:v>43.153674403191005</c:v>
                </c:pt>
                <c:pt idx="125">
                  <c:v>43.604406455786012</c:v>
                </c:pt>
                <c:pt idx="126">
                  <c:v>44.041794043201243</c:v>
                </c:pt>
                <c:pt idx="127">
                  <c:v>44.465431770367623</c:v>
                </c:pt>
                <c:pt idx="128">
                  <c:v>44.874912317763396</c:v>
                </c:pt>
                <c:pt idx="129">
                  <c:v>45.269827605867107</c:v>
                </c:pt>
                <c:pt idx="130">
                  <c:v>45.649770067057382</c:v>
                </c:pt>
                <c:pt idx="131">
                  <c:v>46.014334023247052</c:v>
                </c:pt>
                <c:pt idx="132">
                  <c:v>46.363117165734288</c:v>
                </c:pt>
                <c:pt idx="133">
                  <c:v>46.695722131766949</c:v>
                </c:pt>
                <c:pt idx="134">
                  <c:v>47.011758170175227</c:v>
                </c:pt>
                <c:pt idx="135">
                  <c:v>47.310842886169894</c:v>
                </c:pt>
                <c:pt idx="136">
                  <c:v>47.592604053074794</c:v>
                </c:pt>
                <c:pt idx="137">
                  <c:v>47.856681476423809</c:v>
                </c:pt>
                <c:pt idx="138">
                  <c:v>48.102728893569015</c:v>
                </c:pt>
                <c:pt idx="139">
                  <c:v>48.330415889796676</c:v>
                </c:pt>
                <c:pt idx="140">
                  <c:v>48.539429810009942</c:v>
                </c:pt>
                <c:pt idx="141">
                  <c:v>48.729477643397075</c:v>
                </c:pt>
                <c:pt idx="142">
                  <c:v>48.900287857244422</c:v>
                </c:pt>
                <c:pt idx="143">
                  <c:v>49.051612155250567</c:v>
                </c:pt>
                <c:pt idx="144">
                  <c:v>49.183227135421028</c:v>
                </c:pt>
                <c:pt idx="145">
                  <c:v>49.294935822924373</c:v>
                </c:pt>
                <c:pt idx="146">
                  <c:v>49.386569054205779</c:v>
                </c:pt>
                <c:pt idx="147">
                  <c:v>49.457986690195796</c:v>
                </c:pt>
                <c:pt idx="148">
                  <c:v>49.509078638609118</c:v>
                </c:pt>
                <c:pt idx="149">
                  <c:v>49.539765668063559</c:v>
                </c:pt>
                <c:pt idx="150">
                  <c:v>49.549999989764338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17-405F-8A99-3CB001111DAC}"/>
            </c:ext>
          </c:extLst>
        </c:ser>
        <c:ser>
          <c:idx val="33"/>
          <c:order val="27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TraySol!$Q$40:$Q$190</c:f>
              <c:numCache>
                <c:formatCode>0.00</c:formatCode>
                <c:ptCount val="151"/>
                <c:pt idx="0">
                  <c:v>-114.86986546135728</c:v>
                </c:pt>
                <c:pt idx="1">
                  <c:v>-113.69438560475903</c:v>
                </c:pt>
                <c:pt idx="2">
                  <c:v>-112.55623338450086</c:v>
                </c:pt>
                <c:pt idx="3">
                  <c:v>-111.45320362213174</c:v>
                </c:pt>
                <c:pt idx="4">
                  <c:v>-110.38322142986695</c:v>
                </c:pt>
                <c:pt idx="5">
                  <c:v>-109.34433625604082</c:v>
                </c:pt>
                <c:pt idx="6">
                  <c:v>-108.33471561004707</c:v>
                </c:pt>
                <c:pt idx="7">
                  <c:v>-107.35263864890442</c:v>
                </c:pt>
                <c:pt idx="8">
                  <c:v>-106.39648976296724</c:v>
                </c:pt>
                <c:pt idx="9">
                  <c:v>-105.46475226264212</c:v>
                </c:pt>
                <c:pt idx="10">
                  <c:v>-104.55600223970887</c:v>
                </c:pt>
                <c:pt idx="11">
                  <c:v>-103.66890265463144</c:v>
                </c:pt>
                <c:pt idx="12">
                  <c:v>-102.80219768393988</c:v>
                </c:pt>
                <c:pt idx="13">
                  <c:v>-101.95470734841398</c:v>
                </c:pt>
                <c:pt idx="14">
                  <c:v>-101.12532243261462</c:v>
                </c:pt>
                <c:pt idx="15">
                  <c:v>-100.31299969864267</c:v>
                </c:pt>
                <c:pt idx="16">
                  <c:v>-99.516757391326294</c:v>
                </c:pt>
                <c:pt idx="17">
                  <c:v>-98.735671027928873</c:v>
                </c:pt>
                <c:pt idx="18">
                  <c:v>-97.968869462573707</c:v>
                </c:pt>
                <c:pt idx="19">
                  <c:v>-97.215531213637846</c:v>
                </c:pt>
                <c:pt idx="20">
                  <c:v>-96.47488104114764</c:v>
                </c:pt>
                <c:pt idx="21">
                  <c:v>-95.746186760540212</c:v>
                </c:pt>
                <c:pt idx="22">
                  <c:v>-95.028756278905846</c:v>
                </c:pt>
                <c:pt idx="23">
                  <c:v>-94.32193483988209</c:v>
                </c:pt>
                <c:pt idx="24">
                  <c:v>-93.625102463650578</c:v>
                </c:pt>
                <c:pt idx="25">
                  <c:v>-92.937671568927385</c:v>
                </c:pt>
                <c:pt idx="26">
                  <c:v>-92.259084764381299</c:v>
                </c:pt>
                <c:pt idx="27">
                  <c:v>-91.588812797531816</c:v>
                </c:pt>
                <c:pt idx="28">
                  <c:v>-90.926352649829269</c:v>
                </c:pt>
                <c:pt idx="29">
                  <c:v>-90.271225767292492</c:v>
                </c:pt>
                <c:pt idx="30">
                  <c:v>-89.622976416748969</c:v>
                </c:pt>
                <c:pt idx="31">
                  <c:v>-88.981170158382341</c:v>
                </c:pt>
                <c:pt idx="32">
                  <c:v>-88.345392425931863</c:v>
                </c:pt>
                <c:pt idx="33">
                  <c:v>-87.715247206502724</c:v>
                </c:pt>
                <c:pt idx="34">
                  <c:v>-87.090355812529666</c:v>
                </c:pt>
                <c:pt idx="35">
                  <c:v>-86.470355738989568</c:v>
                </c:pt>
                <c:pt idx="36">
                  <c:v>-85.854899599479353</c:v>
                </c:pt>
                <c:pt idx="37">
                  <c:v>-85.243654135261863</c:v>
                </c:pt>
                <c:pt idx="38">
                  <c:v>-84.636299291838085</c:v>
                </c:pt>
                <c:pt idx="39">
                  <c:v>-84.032527358027437</c:v>
                </c:pt>
                <c:pt idx="40">
                  <c:v>-83.432042162932007</c:v>
                </c:pt>
                <c:pt idx="41">
                  <c:v>-82.834558326524387</c:v>
                </c:pt>
                <c:pt idx="42">
                  <c:v>-82.239800559938104</c:v>
                </c:pt>
                <c:pt idx="43">
                  <c:v>-81.647503011850915</c:v>
                </c:pt>
                <c:pt idx="44">
                  <c:v>-81.057408657640792</c:v>
                </c:pt>
                <c:pt idx="45">
                  <c:v>-80.469268728260758</c:v>
                </c:pt>
                <c:pt idx="46">
                  <c:v>-79.882842176024226</c:v>
                </c:pt>
                <c:pt idx="47">
                  <c:v>-79.297895174721162</c:v>
                </c:pt>
                <c:pt idx="48">
                  <c:v>-78.714200651692693</c:v>
                </c:pt>
                <c:pt idx="49">
                  <c:v>-78.131537849686993</c:v>
                </c:pt>
                <c:pt idx="50">
                  <c:v>-77.549691916496897</c:v>
                </c:pt>
                <c:pt idx="51">
                  <c:v>-76.968453520544116</c:v>
                </c:pt>
                <c:pt idx="52">
                  <c:v>-76.387618490728045</c:v>
                </c:pt>
                <c:pt idx="53">
                  <c:v>-75.806987478996916</c:v>
                </c:pt>
                <c:pt idx="54">
                  <c:v>-75.226365644229773</c:v>
                </c:pt>
                <c:pt idx="55">
                  <c:v>-74.645562356138072</c:v>
                </c:pt>
                <c:pt idx="56">
                  <c:v>-74.064390918007234</c:v>
                </c:pt>
                <c:pt idx="57">
                  <c:v>-73.482668307202459</c:v>
                </c:pt>
                <c:pt idx="58">
                  <c:v>-72.900214932459207</c:v>
                </c:pt>
                <c:pt idx="59">
                  <c:v>-72.316854407067865</c:v>
                </c:pt>
                <c:pt idx="60">
                  <c:v>-71.732413337146653</c:v>
                </c:pt>
                <c:pt idx="61">
                  <c:v>-71.146721124273284</c:v>
                </c:pt>
                <c:pt idx="62">
                  <c:v>-70.559609781819873</c:v>
                </c:pt>
                <c:pt idx="63">
                  <c:v>-69.970913764402567</c:v>
                </c:pt>
                <c:pt idx="64">
                  <c:v>-69.38046980992209</c:v>
                </c:pt>
                <c:pt idx="65">
                  <c:v>-68.788116793730438</c:v>
                </c:pt>
                <c:pt idx="66">
                  <c:v>-68.193695594516214</c:v>
                </c:pt>
                <c:pt idx="67">
                  <c:v>-67.597048971553235</c:v>
                </c:pt>
                <c:pt idx="68">
                  <c:v>-66.998021453007624</c:v>
                </c:pt>
                <c:pt idx="69">
                  <c:v>-66.396459235045896</c:v>
                </c:pt>
                <c:pt idx="70">
                  <c:v>-65.792210091530677</c:v>
                </c:pt>
                <c:pt idx="71">
                  <c:v>-65.185123294133774</c:v>
                </c:pt>
                <c:pt idx="72">
                  <c:v>-64.575049542735314</c:v>
                </c:pt>
                <c:pt idx="73">
                  <c:v>-63.961840906016711</c:v>
                </c:pt>
                <c:pt idx="74">
                  <c:v>-63.345350772189569</c:v>
                </c:pt>
                <c:pt idx="75">
                  <c:v>-62.725433809837817</c:v>
                </c:pt>
                <c:pt idx="76">
                  <c:v>-62.101945938881371</c:v>
                </c:pt>
                <c:pt idx="77">
                  <c:v>-61.474744311699702</c:v>
                </c:pt>
                <c:pt idx="78">
                  <c:v>-60.843687304481833</c:v>
                </c:pt>
                <c:pt idx="79">
                  <c:v>-60.208634518895373</c:v>
                </c:pt>
                <c:pt idx="80">
                  <c:v>-59.569446794190583</c:v>
                </c:pt>
                <c:pt idx="81">
                  <c:v>-58.925986229878234</c:v>
                </c:pt>
                <c:pt idx="82">
                  <c:v>-58.278116219139051</c:v>
                </c:pt>
                <c:pt idx="83">
                  <c:v>-57.625701493139601</c:v>
                </c:pt>
                <c:pt idx="84">
                  <c:v>-56.968608176445123</c:v>
                </c:pt>
                <c:pt idx="85">
                  <c:v>-56.306703853730937</c:v>
                </c:pt>
                <c:pt idx="86">
                  <c:v>-55.639857648003279</c:v>
                </c:pt>
                <c:pt idx="87">
                  <c:v>-54.967940310547071</c:v>
                </c:pt>
                <c:pt idx="88">
                  <c:v>-54.290824322819688</c:v>
                </c:pt>
                <c:pt idx="89">
                  <c:v>-53.608384010508821</c:v>
                </c:pt>
                <c:pt idx="90">
                  <c:v>-52.92049566996748</c:v>
                </c:pt>
                <c:pt idx="91">
                  <c:v>-52.227037707229478</c:v>
                </c:pt>
                <c:pt idx="92">
                  <c:v>-51.527890789793538</c:v>
                </c:pt>
                <c:pt idx="93">
                  <c:v>-50.822938011345904</c:v>
                </c:pt>
                <c:pt idx="94">
                  <c:v>-50.112065069565197</c:v>
                </c:pt>
                <c:pt idx="95">
                  <c:v>-49.395160457122799</c:v>
                </c:pt>
                <c:pt idx="96">
                  <c:v>-48.672115665955133</c:v>
                </c:pt>
                <c:pt idx="97">
                  <c:v>-47.942825404839517</c:v>
                </c:pt>
                <c:pt idx="98">
                  <c:v>-47.207187830255577</c:v>
                </c:pt>
                <c:pt idx="99">
                  <c:v>-46.465104790454376</c:v>
                </c:pt>
                <c:pt idx="100">
                  <c:v>-45.716482082593124</c:v>
                </c:pt>
                <c:pt idx="101">
                  <c:v>-44.961229722717434</c:v>
                </c:pt>
                <c:pt idx="102">
                  <c:v>-44.199262228292064</c:v>
                </c:pt>
                <c:pt idx="103">
                  <c:v>-43.430498912889846</c:v>
                </c:pt>
                <c:pt idx="104">
                  <c:v>-42.654864192548267</c:v>
                </c:pt>
                <c:pt idx="105">
                  <c:v>-41.872287903197325</c:v>
                </c:pt>
                <c:pt idx="106">
                  <c:v>-41.08270562844271</c:v>
                </c:pt>
                <c:pt idx="107">
                  <c:v>-40.286059036866874</c:v>
                </c:pt>
                <c:pt idx="108">
                  <c:v>-39.482296227875871</c:v>
                </c:pt>
                <c:pt idx="109">
                  <c:v>-38.671372084980504</c:v>
                </c:pt>
                <c:pt idx="110">
                  <c:v>-37.853248635254126</c:v>
                </c:pt>
                <c:pt idx="111">
                  <c:v>-37.027895413556443</c:v>
                </c:pt>
                <c:pt idx="112">
                  <c:v>-36.195289829956778</c:v>
                </c:pt>
                <c:pt idx="113">
                  <c:v>-35.355417538628167</c:v>
                </c:pt>
                <c:pt idx="114">
                  <c:v>-34.50827280632393</c:v>
                </c:pt>
                <c:pt idx="115">
                  <c:v>-33.653858878383978</c:v>
                </c:pt>
                <c:pt idx="116">
                  <c:v>-32.792188340060179</c:v>
                </c:pt>
                <c:pt idx="117">
                  <c:v>-31.923283470792565</c:v>
                </c:pt>
                <c:pt idx="118">
                  <c:v>-31.047176588920873</c:v>
                </c:pt>
                <c:pt idx="119">
                  <c:v>-30.163910384174883</c:v>
                </c:pt>
                <c:pt idx="120">
                  <c:v>-29.273538235161276</c:v>
                </c:pt>
                <c:pt idx="121">
                  <c:v>-28.37612450895233</c:v>
                </c:pt>
                <c:pt idx="122">
                  <c:v>-27.471744839787981</c:v>
                </c:pt>
                <c:pt idx="123">
                  <c:v>-26.560486383833311</c:v>
                </c:pt>
                <c:pt idx="124">
                  <c:v>-25.642448046884358</c:v>
                </c:pt>
                <c:pt idx="125">
                  <c:v>-24.717740681899052</c:v>
                </c:pt>
                <c:pt idx="126">
                  <c:v>-23.786487253242122</c:v>
                </c:pt>
                <c:pt idx="127">
                  <c:v>-22.848822964579785</c:v>
                </c:pt>
                <c:pt idx="128">
                  <c:v>-21.904895347443631</c:v>
                </c:pt>
                <c:pt idx="129">
                  <c:v>-20.954864307605071</c:v>
                </c:pt>
                <c:pt idx="130">
                  <c:v>-19.998902126566726</c:v>
                </c:pt>
                <c:pt idx="131">
                  <c:v>-19.037193415676953</c:v>
                </c:pt>
                <c:pt idx="132">
                  <c:v>-18.069935020626488</c:v>
                </c:pt>
                <c:pt idx="133">
                  <c:v>-17.097335874369328</c:v>
                </c:pt>
                <c:pt idx="134">
                  <c:v>-16.119616796843101</c:v>
                </c:pt>
                <c:pt idx="135">
                  <c:v>-15.137010240230827</c:v>
                </c:pt>
                <c:pt idx="136">
                  <c:v>-14.149759978911742</c:v>
                </c:pt>
                <c:pt idx="137">
                  <c:v>-13.158120743689055</c:v>
                </c:pt>
                <c:pt idx="138">
                  <c:v>-12.162357800344591</c:v>
                </c:pt>
                <c:pt idx="139">
                  <c:v>-11.162746473064507</c:v>
                </c:pt>
                <c:pt idx="140">
                  <c:v>-10.159571613785886</c:v>
                </c:pt>
                <c:pt idx="141">
                  <c:v>-9.153127019028803</c:v>
                </c:pt>
                <c:pt idx="142">
                  <c:v>-8.1437147963056979</c:v>
                </c:pt>
                <c:pt idx="143">
                  <c:v>-7.1316446827073863</c:v>
                </c:pt>
                <c:pt idx="144">
                  <c:v>-6.1172333187750887</c:v>
                </c:pt>
                <c:pt idx="145">
                  <c:v>-5.1008034812478664</c:v>
                </c:pt>
                <c:pt idx="146">
                  <c:v>-4.0826832787299825</c:v>
                </c:pt>
                <c:pt idx="147">
                  <c:v>-3.063205314733775</c:v>
                </c:pt>
                <c:pt idx="148">
                  <c:v>-2.0427058229372999</c:v>
                </c:pt>
                <c:pt idx="149">
                  <c:v>-1.0215237798052461</c:v>
                </c:pt>
                <c:pt idx="150">
                  <c:v>-1.0215814641510717E-3</c:v>
                </c:pt>
              </c:numCache>
            </c:numRef>
          </c:xVal>
          <c:yVal>
            <c:numRef>
              <c:f>TraySol!$P$40:$P$190</c:f>
              <c:numCache>
                <c:formatCode>0.00</c:formatCode>
                <c:ptCount val="151"/>
                <c:pt idx="0">
                  <c:v>-59.629505702376548</c:v>
                </c:pt>
                <c:pt idx="1">
                  <c:v>-58.935849935142386</c:v>
                </c:pt>
                <c:pt idx="2">
                  <c:v>-58.2360188608763</c:v>
                </c:pt>
                <c:pt idx="3">
                  <c:v>-57.530477762419792</c:v>
                </c:pt>
                <c:pt idx="4">
                  <c:v>-56.819657908188418</c:v>
                </c:pt>
                <c:pt idx="5">
                  <c:v>-56.103959429432564</c:v>
                </c:pt>
                <c:pt idx="6">
                  <c:v>-55.383753967437315</c:v>
                </c:pt>
                <c:pt idx="7">
                  <c:v>-54.659387103181132</c:v>
                </c:pt>
                <c:pt idx="8">
                  <c:v>-53.931180583142009</c:v>
                </c:pt>
                <c:pt idx="9">
                  <c:v>-53.199434355435557</c:v>
                </c:pt>
                <c:pt idx="10">
                  <c:v>-52.46442843047808</c:v>
                </c:pt>
                <c:pt idx="11">
                  <c:v>-51.72642458003844</c:v>
                </c:pt>
                <c:pt idx="12">
                  <c:v>-50.985667887985556</c:v>
                </c:pt>
                <c:pt idx="13">
                  <c:v>-50.242388165336081</c:v>
                </c:pt>
                <c:pt idx="14">
                  <c:v>-49.496801241421821</c:v>
                </c:pt>
                <c:pt idx="15">
                  <c:v>-48.74911014217389</c:v>
                </c:pt>
                <c:pt idx="16">
                  <c:v>-47.999506165689667</c:v>
                </c:pt>
                <c:pt idx="17">
                  <c:v>-47.248169864437358</c:v>
                </c:pt>
                <c:pt idx="18">
                  <c:v>-46.495271942668722</c:v>
                </c:pt>
                <c:pt idx="19">
                  <c:v>-45.740974076869662</c:v>
                </c:pt>
                <c:pt idx="20">
                  <c:v>-44.985429666383766</c:v>
                </c:pt>
                <c:pt idx="21">
                  <c:v>-44.228784520695029</c:v>
                </c:pt>
                <c:pt idx="22">
                  <c:v>-43.471177489260754</c:v>
                </c:pt>
                <c:pt idx="23">
                  <c:v>-42.71274103923588</c:v>
                </c:pt>
                <c:pt idx="24">
                  <c:v>-41.953601785927418</c:v>
                </c:pt>
                <c:pt idx="25">
                  <c:v>-41.193880980361769</c:v>
                </c:pt>
                <c:pt idx="26">
                  <c:v>-40.43369495792885</c:v>
                </c:pt>
                <c:pt idx="27">
                  <c:v>-39.673155551692474</c:v>
                </c:pt>
                <c:pt idx="28">
                  <c:v>-38.912370473611503</c:v>
                </c:pt>
                <c:pt idx="29">
                  <c:v>-38.151443666609623</c:v>
                </c:pt>
                <c:pt idx="30">
                  <c:v>-37.390475630150405</c:v>
                </c:pt>
                <c:pt idx="31">
                  <c:v>-36.629563721722931</c:v>
                </c:pt>
                <c:pt idx="32">
                  <c:v>-35.868802436415365</c:v>
                </c:pt>
                <c:pt idx="33">
                  <c:v>-35.108283666549085</c:v>
                </c:pt>
                <c:pt idx="34">
                  <c:v>-34.348096943160314</c:v>
                </c:pt>
                <c:pt idx="35">
                  <c:v>-33.58832966094927</c:v>
                </c:pt>
                <c:pt idx="36">
                  <c:v>-32.829067288167096</c:v>
                </c:pt>
                <c:pt idx="37">
                  <c:v>-32.070393562774328</c:v>
                </c:pt>
                <c:pt idx="38">
                  <c:v>-31.312390676082131</c:v>
                </c:pt>
                <c:pt idx="39">
                  <c:v>-30.555139444977669</c:v>
                </c:pt>
                <c:pt idx="40">
                  <c:v>-29.798719473734465</c:v>
                </c:pt>
                <c:pt idx="41">
                  <c:v>-29.043209306318403</c:v>
                </c:pt>
                <c:pt idx="42">
                  <c:v>-28.288686570018896</c:v>
                </c:pt>
                <c:pt idx="43">
                  <c:v>-27.535228111160293</c:v>
                </c:pt>
                <c:pt idx="44">
                  <c:v>-26.78291012358217</c:v>
                </c:pt>
                <c:pt idx="45">
                  <c:v>-26.031808270516393</c:v>
                </c:pt>
                <c:pt idx="46">
                  <c:v>-25.281997800433345</c:v>
                </c:pt>
                <c:pt idx="47">
                  <c:v>-24.533553657380722</c:v>
                </c:pt>
                <c:pt idx="48">
                  <c:v>-23.786550586291412</c:v>
                </c:pt>
                <c:pt idx="49">
                  <c:v>-23.041063233696775</c:v>
                </c:pt>
                <c:pt idx="50">
                  <c:v>-22.297166244243058</c:v>
                </c:pt>
                <c:pt idx="51">
                  <c:v>-21.554934353374108</c:v>
                </c:pt>
                <c:pt idx="52">
                  <c:v>-20.814442476512085</c:v>
                </c:pt>
                <c:pt idx="53">
                  <c:v>-20.075765795038791</c:v>
                </c:pt>
                <c:pt idx="54">
                  <c:v>-19.338979839352987</c:v>
                </c:pt>
                <c:pt idx="55">
                  <c:v>-18.604160569254645</c:v>
                </c:pt>
                <c:pt idx="56">
                  <c:v>-17.871384451884524</c:v>
                </c:pt>
                <c:pt idx="57">
                  <c:v>-17.140728537425289</c:v>
                </c:pt>
                <c:pt idx="58">
                  <c:v>-16.412270532751563</c:v>
                </c:pt>
                <c:pt idx="59">
                  <c:v>-15.686088873196809</c:v>
                </c:pt>
                <c:pt idx="60">
                  <c:v>-14.962262792588504</c:v>
                </c:pt>
                <c:pt idx="61">
                  <c:v>-14.240872391685485</c:v>
                </c:pt>
                <c:pt idx="62">
                  <c:v>-13.521998705136923</c:v>
                </c:pt>
                <c:pt idx="63">
                  <c:v>-12.805723767066226</c:v>
                </c:pt>
                <c:pt idx="64">
                  <c:v>-12.092130675370186</c:v>
                </c:pt>
                <c:pt idx="65">
                  <c:v>-11.381303654808576</c:v>
                </c:pt>
                <c:pt idx="66">
                  <c:v>-10.673328118947495</c:v>
                </c:pt>
                <c:pt idx="67">
                  <c:v>-9.9682907310052542</c:v>
                </c:pt>
                <c:pt idx="68">
                  <c:v>-9.2662794636380852</c:v>
                </c:pt>
                <c:pt idx="69">
                  <c:v>-8.5673836576896036</c:v>
                </c:pt>
                <c:pt idx="70">
                  <c:v>-7.8716940799156276</c:v>
                </c:pt>
                <c:pt idx="71">
                  <c:v>-7.179302979683797</c:v>
                </c:pt>
                <c:pt idx="72">
                  <c:v>-6.4903041446345497</c:v>
                </c:pt>
                <c:pt idx="73">
                  <c:v>-5.8047929552779323</c:v>
                </c:pt>
                <c:pt idx="74">
                  <c:v>-5.1228664384874918</c:v>
                </c:pt>
                <c:pt idx="75">
                  <c:v>-4.444623319840403</c:v>
                </c:pt>
                <c:pt idx="76">
                  <c:v>-3.7701640747393554</c:v>
                </c:pt>
                <c:pt idx="77">
                  <c:v>-3.0995909782386946</c:v>
                </c:pt>
                <c:pt idx="78">
                  <c:v>-2.4330081534839962</c:v>
                </c:pt>
                <c:pt idx="79">
                  <c:v>-1.7705216186599841</c:v>
                </c:pt>
                <c:pt idx="80">
                  <c:v>-1.1122393323278743</c:v>
                </c:pt>
                <c:pt idx="81">
                  <c:v>-0.45827123701879202</c:v>
                </c:pt>
                <c:pt idx="82">
                  <c:v>0.19127069906508609</c:v>
                </c:pt>
                <c:pt idx="83">
                  <c:v>0.83627244240523169</c:v>
                </c:pt>
                <c:pt idx="84">
                  <c:v>1.4766178567556807</c:v>
                </c:pt>
                <c:pt idx="85">
                  <c:v>2.1121886681613375</c:v>
                </c:pt>
                <c:pt idx="86">
                  <c:v>2.7428644326159599</c:v>
                </c:pt>
                <c:pt idx="87">
                  <c:v>3.3685225065867854</c:v>
                </c:pt>
                <c:pt idx="88">
                  <c:v>3.989038020649275</c:v>
                </c:pt>
                <c:pt idx="89">
                  <c:v>4.6042838564919464</c:v>
                </c:pt>
                <c:pt idx="90">
                  <c:v>5.2141306275678545</c:v>
                </c:pt>
                <c:pt idx="91">
                  <c:v>5.8184466636858474</c:v>
                </c:pt>
                <c:pt idx="92">
                  <c:v>6.4170979998515492</c:v>
                </c:pt>
                <c:pt idx="93">
                  <c:v>7.0099483696835563</c:v>
                </c:pt>
                <c:pt idx="94">
                  <c:v>7.5968592037467317</c:v>
                </c:pt>
                <c:pt idx="95">
                  <c:v>8.1776896331593036</c:v>
                </c:pt>
                <c:pt idx="96">
                  <c:v>8.7522964988450838</c:v>
                </c:pt>
                <c:pt idx="97">
                  <c:v>9.3205343668156218</c:v>
                </c:pt>
                <c:pt idx="98">
                  <c:v>9.8822555498793463</c:v>
                </c:pt>
                <c:pt idx="99">
                  <c:v>10.437310136186113</c:v>
                </c:pt>
                <c:pt idx="100">
                  <c:v>10.985546025023979</c:v>
                </c:pt>
                <c:pt idx="101">
                  <c:v>11.526808970293615</c:v>
                </c:pt>
                <c:pt idx="102">
                  <c:v>12.060942632089777</c:v>
                </c:pt>
                <c:pt idx="103">
                  <c:v>12.587788636822182</c:v>
                </c:pt>
                <c:pt idx="104">
                  <c:v>13.107186646308477</c:v>
                </c:pt>
                <c:pt idx="105">
                  <c:v>13.618974436266711</c:v>
                </c:pt>
                <c:pt idx="106">
                  <c:v>14.122987984629759</c:v>
                </c:pt>
                <c:pt idx="107">
                  <c:v>14.619061570090977</c:v>
                </c:pt>
                <c:pt idx="108">
                  <c:v>15.107027881276025</c:v>
                </c:pt>
                <c:pt idx="109">
                  <c:v>15.586718136915522</c:v>
                </c:pt>
                <c:pt idx="110">
                  <c:v>16.057962217367219</c:v>
                </c:pt>
                <c:pt idx="111">
                  <c:v>16.520588807806803</c:v>
                </c:pt>
                <c:pt idx="112">
                  <c:v>16.974425553368818</c:v>
                </c:pt>
                <c:pt idx="113">
                  <c:v>17.419299226477975</c:v>
                </c:pt>
                <c:pt idx="114">
                  <c:v>17.855035906561582</c:v>
                </c:pt>
                <c:pt idx="115">
                  <c:v>18.281461172279094</c:v>
                </c:pt>
                <c:pt idx="116">
                  <c:v>18.69840030634299</c:v>
                </c:pt>
                <c:pt idx="117">
                  <c:v>19.105678512936919</c:v>
                </c:pt>
                <c:pt idx="118">
                  <c:v>19.503121147661915</c:v>
                </c:pt>
                <c:pt idx="119">
                  <c:v>19.890553959860227</c:v>
                </c:pt>
                <c:pt idx="120">
                  <c:v>20.267803347078484</c:v>
                </c:pt>
                <c:pt idx="121">
                  <c:v>20.634696621338165</c:v>
                </c:pt>
                <c:pt idx="122">
                  <c:v>20.991062286782707</c:v>
                </c:pt>
                <c:pt idx="123">
                  <c:v>21.3367303281658</c:v>
                </c:pt>
                <c:pt idx="124">
                  <c:v>21.671532509538594</c:v>
                </c:pt>
                <c:pt idx="125">
                  <c:v>21.995302682381151</c:v>
                </c:pt>
                <c:pt idx="126">
                  <c:v>22.307877102310755</c:v>
                </c:pt>
                <c:pt idx="127">
                  <c:v>22.609094753385008</c:v>
                </c:pt>
                <c:pt idx="128">
                  <c:v>22.898797678903492</c:v>
                </c:pt>
                <c:pt idx="129">
                  <c:v>23.176831317499548</c:v>
                </c:pt>
                <c:pt idx="130">
                  <c:v>23.44304484320368</c:v>
                </c:pt>
                <c:pt idx="131">
                  <c:v>23.697291508057063</c:v>
                </c:pt>
                <c:pt idx="132">
                  <c:v>23.939428985754262</c:v>
                </c:pt>
                <c:pt idx="133">
                  <c:v>24.169319714705679</c:v>
                </c:pt>
                <c:pt idx="134">
                  <c:v>24.386831238830112</c:v>
                </c:pt>
                <c:pt idx="135">
                  <c:v>24.591836544320088</c:v>
                </c:pt>
                <c:pt idx="136">
                  <c:v>24.784214390567854</c:v>
                </c:pt>
                <c:pt idx="137">
                  <c:v>24.963849633399988</c:v>
                </c:pt>
                <c:pt idx="138">
                  <c:v>25.130633538745585</c:v>
                </c:pt>
                <c:pt idx="139">
                  <c:v>25.284464084856637</c:v>
                </c:pt>
                <c:pt idx="140">
                  <c:v>25.425246251211618</c:v>
                </c:pt>
                <c:pt idx="141">
                  <c:v>25.552892292265781</c:v>
                </c:pt>
                <c:pt idx="142">
                  <c:v>25.667321994262224</c:v>
                </c:pt>
                <c:pt idx="143">
                  <c:v>25.768462913390351</c:v>
                </c:pt>
                <c:pt idx="144">
                  <c:v>25.856250593668761</c:v>
                </c:pt>
                <c:pt idx="145">
                  <c:v>25.930628763040346</c:v>
                </c:pt>
                <c:pt idx="146">
                  <c:v>25.991549506296309</c:v>
                </c:pt>
                <c:pt idx="147">
                  <c:v>26.038973413591947</c:v>
                </c:pt>
                <c:pt idx="148">
                  <c:v>26.07286970347846</c:v>
                </c:pt>
                <c:pt idx="149">
                  <c:v>26.093216319550955</c:v>
                </c:pt>
                <c:pt idx="150">
                  <c:v>26.099999993215945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17-405F-8A99-3CB001111DAC}"/>
            </c:ext>
          </c:extLst>
        </c:ser>
        <c:ser>
          <c:idx val="34"/>
          <c:order val="28"/>
          <c:tx>
            <c:strRef>
              <c:f>TraySol!$Y$9</c:f>
              <c:strCache>
                <c:ptCount val="1"/>
                <c:pt idx="0">
                  <c:v>w = -10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TraySol!$V$40:$V$44</c:f>
              <c:numCache>
                <c:formatCode>0.00</c:formatCode>
                <c:ptCount val="5"/>
                <c:pt idx="0">
                  <c:v>-150.72646176483875</c:v>
                </c:pt>
                <c:pt idx="1">
                  <c:v>-145.21470100381231</c:v>
                </c:pt>
                <c:pt idx="2">
                  <c:v>-138.33425314424704</c:v>
                </c:pt>
                <c:pt idx="3">
                  <c:v>-128.93318421989724</c:v>
                </c:pt>
                <c:pt idx="4">
                  <c:v>-114.86986546135728</c:v>
                </c:pt>
              </c:numCache>
            </c:numRef>
          </c:xVal>
          <c:yVal>
            <c:numRef>
              <c:f>TraySol!$Y$40:$Y$44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17-405F-8A99-3CB001111DAC}"/>
            </c:ext>
          </c:extLst>
        </c:ser>
        <c:ser>
          <c:idx val="35"/>
          <c:order val="29"/>
          <c:tx>
            <c:strRef>
              <c:f>TraySol!$AB$9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TraySol!$V$85:$V$89</c:f>
              <c:numCache>
                <c:formatCode>0.00</c:formatCode>
                <c:ptCount val="5"/>
                <c:pt idx="0">
                  <c:v>-117.27456619016218</c:v>
                </c:pt>
                <c:pt idx="1">
                  <c:v>-108.64175667586379</c:v>
                </c:pt>
                <c:pt idx="2">
                  <c:v>-99.861811873146223</c:v>
                </c:pt>
                <c:pt idx="3">
                  <c:v>-90.59205652817846</c:v>
                </c:pt>
                <c:pt idx="4">
                  <c:v>-80.469268728260758</c:v>
                </c:pt>
              </c:numCache>
            </c:numRef>
          </c:xVal>
          <c:yVal>
            <c:numRef>
              <c:f>TraySol!$AB$85:$AB$89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17-405F-8A99-3CB001111DAC}"/>
            </c:ext>
          </c:extLst>
        </c:ser>
        <c:ser>
          <c:idx val="36"/>
          <c:order val="30"/>
          <c:tx>
            <c:strRef>
              <c:f>TraySol!$AC$9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TraySol!$V$100:$V$104</c:f>
              <c:numCache>
                <c:formatCode>0.00</c:formatCode>
                <c:ptCount val="5"/>
                <c:pt idx="0">
                  <c:v>-108.26758666285335</c:v>
                </c:pt>
                <c:pt idx="1">
                  <c:v>-98.974940093683216</c:v>
                </c:pt>
                <c:pt idx="2">
                  <c:v>-90</c:v>
                </c:pt>
                <c:pt idx="3">
                  <c:v>-81.02505990631677</c:v>
                </c:pt>
                <c:pt idx="4">
                  <c:v>-71.732413337146653</c:v>
                </c:pt>
              </c:numCache>
            </c:numRef>
          </c:xVal>
          <c:yVal>
            <c:numRef>
              <c:f>TraySol!$AC$100:$AC$104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17-405F-8A99-3CB001111DAC}"/>
            </c:ext>
          </c:extLst>
        </c:ser>
        <c:ser>
          <c:idx val="37"/>
          <c:order val="31"/>
          <c:tx>
            <c:strRef>
              <c:f>TraySol!$AD$9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TraySol!$V$115:$V$119</c:f>
              <c:numCache>
                <c:formatCode>0.00</c:formatCode>
                <c:ptCount val="5"/>
                <c:pt idx="0">
                  <c:v>-99.530731271739242</c:v>
                </c:pt>
                <c:pt idx="1">
                  <c:v>-89.407943471821554</c:v>
                </c:pt>
                <c:pt idx="2">
                  <c:v>-80.138188126853791</c:v>
                </c:pt>
                <c:pt idx="3">
                  <c:v>-71.358243324136211</c:v>
                </c:pt>
                <c:pt idx="4">
                  <c:v>-62.725433809837817</c:v>
                </c:pt>
              </c:numCache>
            </c:numRef>
          </c:xVal>
          <c:yVal>
            <c:numRef>
              <c:f>TraySol!$AD$115:$AD$119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17-405F-8A99-3CB001111DAC}"/>
            </c:ext>
          </c:extLst>
        </c:ser>
        <c:ser>
          <c:idx val="38"/>
          <c:order val="32"/>
          <c:tx>
            <c:strRef>
              <c:f>TraySol!$AE$9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TraySol!$V$130:$V$134</c:f>
              <c:numCache>
                <c:formatCode>0.00</c:formatCode>
                <c:ptCount val="5"/>
                <c:pt idx="0">
                  <c:v>-90.377023583250988</c:v>
                </c:pt>
                <c:pt idx="1">
                  <c:v>-79.120046463905013</c:v>
                </c:pt>
                <c:pt idx="2">
                  <c:v>-69.465268890732489</c:v>
                </c:pt>
                <c:pt idx="3">
                  <c:v>-60.884612707352176</c:v>
                </c:pt>
                <c:pt idx="4">
                  <c:v>-52.92049566996748</c:v>
                </c:pt>
              </c:numCache>
            </c:numRef>
          </c:xVal>
          <c:yVal>
            <c:numRef>
              <c:f>TraySol!$AE$130:$AE$134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17-405F-8A99-3CB001111DAC}"/>
            </c:ext>
          </c:extLst>
        </c:ser>
        <c:ser>
          <c:idx val="39"/>
          <c:order val="33"/>
          <c:tx>
            <c:strRef>
              <c:f>TraySol!$AF$9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TraySol!$V$145:$V$149</c:f>
              <c:numCache>
                <c:formatCode>0.00</c:formatCode>
                <c:ptCount val="5"/>
                <c:pt idx="0">
                  <c:v>-79.687000301357344</c:v>
                </c:pt>
                <c:pt idx="1">
                  <c:v>-66.953700716581693</c:v>
                </c:pt>
                <c:pt idx="2">
                  <c:v>-57.025129046143419</c:v>
                </c:pt>
                <c:pt idx="3">
                  <c:v>-48.907027646930629</c:v>
                </c:pt>
                <c:pt idx="4">
                  <c:v>-41.872287903197325</c:v>
                </c:pt>
              </c:numCache>
            </c:numRef>
          </c:xVal>
          <c:yVal>
            <c:numRef>
              <c:f>TraySol!$AF$145:$AF$149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617-405F-8A99-3CB001111DAC}"/>
            </c:ext>
          </c:extLst>
        </c:ser>
        <c:ser>
          <c:idx val="40"/>
          <c:order val="34"/>
          <c:tx>
            <c:strRef>
              <c:f>TraySol!$AG$9</c:f>
              <c:strCache>
                <c:ptCount val="1"/>
                <c:pt idx="0">
                  <c:v>w = -2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TraySol!$V$160:$V$164</c:f>
              <c:numCache>
                <c:formatCode>0.00</c:formatCode>
                <c:ptCount val="5"/>
                <c:pt idx="0">
                  <c:v>-65.13013453864275</c:v>
                </c:pt>
                <c:pt idx="1">
                  <c:v>-51.066815780102715</c:v>
                </c:pt>
                <c:pt idx="2">
                  <c:v>-41.665746855752879</c:v>
                </c:pt>
                <c:pt idx="3">
                  <c:v>-34.785298996187692</c:v>
                </c:pt>
                <c:pt idx="4">
                  <c:v>-29.273538235161276</c:v>
                </c:pt>
              </c:numCache>
            </c:numRef>
          </c:xVal>
          <c:yVal>
            <c:numRef>
              <c:f>TraySol!$AG$160:$AG$164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617-405F-8A99-3CB001111DAC}"/>
            </c:ext>
          </c:extLst>
        </c:ser>
        <c:ser>
          <c:idx val="41"/>
          <c:order val="35"/>
          <c:tx>
            <c:strRef>
              <c:f>TraySol!$AH$9</c:f>
              <c:strCache>
                <c:ptCount val="1"/>
                <c:pt idx="0">
                  <c:v>w = -1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TraySol!$V$175:$V$179</c:f>
              <c:numCache>
                <c:formatCode>0.00</c:formatCode>
                <c:ptCount val="5"/>
                <c:pt idx="0">
                  <c:v>-41.109884994402513</c:v>
                </c:pt>
                <c:pt idx="1">
                  <c:v>-28.90561494195439</c:v>
                </c:pt>
                <c:pt idx="2">
                  <c:v>-22.440724015068746</c:v>
                </c:pt>
                <c:pt idx="3">
                  <c:v>-18.256078601092888</c:v>
                </c:pt>
                <c:pt idx="4">
                  <c:v>-15.137010240230827</c:v>
                </c:pt>
              </c:numCache>
            </c:numRef>
          </c:xVal>
          <c:yVal>
            <c:numRef>
              <c:f>TraySol!$AH$175:$AH$179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617-405F-8A99-3CB001111DAC}"/>
            </c:ext>
          </c:extLst>
        </c:ser>
        <c:ser>
          <c:idx val="42"/>
          <c:order val="36"/>
          <c:tx>
            <c:strRef>
              <c:f>TraySol!$AI$9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TraySol!$V$191:$V$195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TraySol!$AI$191:$AI$195</c:f>
              <c:numCache>
                <c:formatCode>0.00</c:formatCode>
                <c:ptCount val="5"/>
                <c:pt idx="0">
                  <c:v>72.999999979162595</c:v>
                </c:pt>
                <c:pt idx="1">
                  <c:v>61.274999986470881</c:v>
                </c:pt>
                <c:pt idx="2">
                  <c:v>49.549999989764338</c:v>
                </c:pt>
                <c:pt idx="3">
                  <c:v>37.82499999176823</c:v>
                </c:pt>
                <c:pt idx="4">
                  <c:v>26.099999993215945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17-405F-8A99-3CB001111DAC}"/>
            </c:ext>
          </c:extLst>
        </c:ser>
        <c:ser>
          <c:idx val="43"/>
          <c:order val="37"/>
          <c:tx>
            <c:strRef>
              <c:f>TraySol!$AJ$9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TraySol!$V$206:$V$210</c:f>
              <c:numCache>
                <c:formatCode>0.00</c:formatCode>
                <c:ptCount val="5"/>
                <c:pt idx="0">
                  <c:v>41.109884994402513</c:v>
                </c:pt>
                <c:pt idx="1">
                  <c:v>28.90561494195439</c:v>
                </c:pt>
                <c:pt idx="2">
                  <c:v>22.440724015068746</c:v>
                </c:pt>
                <c:pt idx="3">
                  <c:v>18.256078601092888</c:v>
                </c:pt>
                <c:pt idx="4">
                  <c:v>15.137010240230827</c:v>
                </c:pt>
              </c:numCache>
            </c:numRef>
          </c:xVal>
          <c:yVal>
            <c:numRef>
              <c:f>TraySol!$AJ$206:$AJ$210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617-405F-8A99-3CB001111DAC}"/>
            </c:ext>
          </c:extLst>
        </c:ser>
        <c:ser>
          <c:idx val="44"/>
          <c:order val="38"/>
          <c:tx>
            <c:strRef>
              <c:f>TraySol!$AK$9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TraySol!$V$221:$V$225</c:f>
              <c:numCache>
                <c:formatCode>0.00</c:formatCode>
                <c:ptCount val="5"/>
                <c:pt idx="0">
                  <c:v>65.13013453864275</c:v>
                </c:pt>
                <c:pt idx="1">
                  <c:v>51.066815780102715</c:v>
                </c:pt>
                <c:pt idx="2">
                  <c:v>41.665746855752879</c:v>
                </c:pt>
                <c:pt idx="3">
                  <c:v>34.785298996187692</c:v>
                </c:pt>
                <c:pt idx="4">
                  <c:v>29.273538235161276</c:v>
                </c:pt>
              </c:numCache>
            </c:numRef>
          </c:xVal>
          <c:yVal>
            <c:numRef>
              <c:f>TraySol!$AK$221:$AK$225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617-405F-8A99-3CB001111DAC}"/>
            </c:ext>
          </c:extLst>
        </c:ser>
        <c:ser>
          <c:idx val="45"/>
          <c:order val="39"/>
          <c:tx>
            <c:strRef>
              <c:f>TraySol!$AL$9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TraySol!$V$236:$V$240</c:f>
              <c:numCache>
                <c:formatCode>0.00</c:formatCode>
                <c:ptCount val="5"/>
                <c:pt idx="0">
                  <c:v>79.687000301357344</c:v>
                </c:pt>
                <c:pt idx="1">
                  <c:v>66.953700716581693</c:v>
                </c:pt>
                <c:pt idx="2">
                  <c:v>57.025129046143419</c:v>
                </c:pt>
                <c:pt idx="3">
                  <c:v>48.907027646930629</c:v>
                </c:pt>
                <c:pt idx="4">
                  <c:v>41.872287903197325</c:v>
                </c:pt>
              </c:numCache>
            </c:numRef>
          </c:xVal>
          <c:yVal>
            <c:numRef>
              <c:f>TraySol!$AL$236:$AL$240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D617-405F-8A99-3CB001111DAC}"/>
            </c:ext>
          </c:extLst>
        </c:ser>
        <c:ser>
          <c:idx val="46"/>
          <c:order val="40"/>
          <c:tx>
            <c:strRef>
              <c:f>TraySol!$AM$9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TraySol!$V$251:$V$255</c:f>
              <c:numCache>
                <c:formatCode>0.00</c:formatCode>
                <c:ptCount val="5"/>
                <c:pt idx="0">
                  <c:v>90.377023583250988</c:v>
                </c:pt>
                <c:pt idx="1">
                  <c:v>79.120046463905013</c:v>
                </c:pt>
                <c:pt idx="2">
                  <c:v>69.465268890732489</c:v>
                </c:pt>
                <c:pt idx="3">
                  <c:v>60.884612707352176</c:v>
                </c:pt>
                <c:pt idx="4">
                  <c:v>52.92049566996748</c:v>
                </c:pt>
              </c:numCache>
            </c:numRef>
          </c:xVal>
          <c:yVal>
            <c:numRef>
              <c:f>TraySol!$AM$251:$AM$255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617-405F-8A99-3CB001111DAC}"/>
            </c:ext>
          </c:extLst>
        </c:ser>
        <c:ser>
          <c:idx val="47"/>
          <c:order val="41"/>
          <c:tx>
            <c:strRef>
              <c:f>TraySol!$AN$9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TraySol!$V$266:$V$270</c:f>
              <c:numCache>
                <c:formatCode>0.00</c:formatCode>
                <c:ptCount val="5"/>
                <c:pt idx="0">
                  <c:v>99.530731271739242</c:v>
                </c:pt>
                <c:pt idx="1">
                  <c:v>89.407943471821554</c:v>
                </c:pt>
                <c:pt idx="2">
                  <c:v>80.138188126853791</c:v>
                </c:pt>
                <c:pt idx="3">
                  <c:v>71.358243324136211</c:v>
                </c:pt>
                <c:pt idx="4">
                  <c:v>62.725433809837817</c:v>
                </c:pt>
              </c:numCache>
            </c:numRef>
          </c:xVal>
          <c:yVal>
            <c:numRef>
              <c:f>TraySol!$AN$266:$AN$270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617-405F-8A99-3CB001111DAC}"/>
            </c:ext>
          </c:extLst>
        </c:ser>
        <c:ser>
          <c:idx val="48"/>
          <c:order val="42"/>
          <c:tx>
            <c:strRef>
              <c:f>TraySol!$AO$9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TraySol!$V$281:$V$285</c:f>
              <c:numCache>
                <c:formatCode>0.00</c:formatCode>
                <c:ptCount val="5"/>
                <c:pt idx="0">
                  <c:v>108.26758666285335</c:v>
                </c:pt>
                <c:pt idx="1">
                  <c:v>98.974940093683216</c:v>
                </c:pt>
                <c:pt idx="2">
                  <c:v>90</c:v>
                </c:pt>
                <c:pt idx="3">
                  <c:v>81.02505990631677</c:v>
                </c:pt>
                <c:pt idx="4">
                  <c:v>71.732413337146653</c:v>
                </c:pt>
              </c:numCache>
            </c:numRef>
          </c:xVal>
          <c:yVal>
            <c:numRef>
              <c:f>TraySol!$AO$281:$AO$285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617-405F-8A99-3CB001111DAC}"/>
            </c:ext>
          </c:extLst>
        </c:ser>
        <c:ser>
          <c:idx val="49"/>
          <c:order val="43"/>
          <c:tx>
            <c:strRef>
              <c:f>TraySol!$AP$9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TraySol!$V$296:$V$300</c:f>
              <c:numCache>
                <c:formatCode>0.00</c:formatCode>
                <c:ptCount val="5"/>
                <c:pt idx="0">
                  <c:v>117.27456619016218</c:v>
                </c:pt>
                <c:pt idx="1">
                  <c:v>108.64175667586379</c:v>
                </c:pt>
                <c:pt idx="2">
                  <c:v>99.861811873146223</c:v>
                </c:pt>
                <c:pt idx="3">
                  <c:v>90.59205652817846</c:v>
                </c:pt>
                <c:pt idx="4">
                  <c:v>80.469268728260758</c:v>
                </c:pt>
              </c:numCache>
            </c:numRef>
          </c:xVal>
          <c:yVal>
            <c:numRef>
              <c:f>TraySol!$AP$296:$AP$300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617-405F-8A99-3CB001111DAC}"/>
            </c:ext>
          </c:extLst>
        </c:ser>
        <c:ser>
          <c:idx val="50"/>
          <c:order val="44"/>
          <c:tx>
            <c:strRef>
              <c:f>TraySol!$AQ$9</c:f>
              <c:strCache>
                <c:ptCount val="1"/>
                <c:pt idx="0">
                  <c:v>w = 8</c:v>
                </c:pt>
              </c:strCache>
            </c:strRef>
          </c:tx>
          <c:marker>
            <c:symbol val="none"/>
          </c:marker>
          <c:xVal>
            <c:numRef>
              <c:f>TraySol!$V$311:$V$315</c:f>
              <c:numCache>
                <c:formatCode>0.00</c:formatCode>
                <c:ptCount val="5"/>
                <c:pt idx="0">
                  <c:v>127.07950433003251</c:v>
                </c:pt>
                <c:pt idx="1">
                  <c:v>119.1153872926478</c:v>
                </c:pt>
                <c:pt idx="2">
                  <c:v>110.5347311092675</c:v>
                </c:pt>
                <c:pt idx="3">
                  <c:v>100.87995353609496</c:v>
                </c:pt>
                <c:pt idx="4">
                  <c:v>89.622976416748969</c:v>
                </c:pt>
              </c:numCache>
            </c:numRef>
          </c:xVal>
          <c:yVal>
            <c:numRef>
              <c:f>TraySol!$AQ$311:$AQ$315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617-405F-8A99-3CB001111DAC}"/>
            </c:ext>
          </c:extLst>
        </c:ser>
        <c:ser>
          <c:idx val="51"/>
          <c:order val="45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TraySol!$T$191:$T$311</c:f>
              <c:numCache>
                <c:formatCode>0.00</c:formatCode>
                <c:ptCount val="121"/>
                <c:pt idx="0">
                  <c:v>1.151289623710297E-3</c:v>
                </c:pt>
                <c:pt idx="1">
                  <c:v>1.1512068071264505</c:v>
                </c:pt>
                <c:pt idx="2">
                  <c:v>2.301919503453425</c:v>
                </c:pt>
                <c:pt idx="3">
                  <c:v>3.4516456620721296</c:v>
                </c:pt>
                <c:pt idx="4">
                  <c:v>4.5998962102581649</c:v>
                </c:pt>
                <c:pt idx="5">
                  <c:v>5.7461870727650073</c:v>
                </c:pt>
                <c:pt idx="6">
                  <c:v>6.8900407751315154</c:v>
                </c:pt>
                <c:pt idx="7">
                  <c:v>8.0309879946157121</c:v>
                </c:pt>
                <c:pt idx="8">
                  <c:v>9.1685690471407497</c:v>
                </c:pt>
                <c:pt idx="9">
                  <c:v>10.30233529957262</c:v>
                </c:pt>
                <c:pt idx="10">
                  <c:v>11.431850497722815</c:v>
                </c:pt>
                <c:pt idx="11">
                  <c:v>12.556692001653323</c:v>
                </c:pt>
                <c:pt idx="12">
                  <c:v>13.676451921132312</c:v>
                </c:pt>
                <c:pt idx="13">
                  <c:v>14.79073814541804</c:v>
                </c:pt>
                <c:pt idx="14">
                  <c:v>15.899175262913031</c:v>
                </c:pt>
                <c:pt idx="15">
                  <c:v>17.001405367602221</c:v>
                </c:pt>
                <c:pt idx="16">
                  <c:v>18.097088750528407</c:v>
                </c:pt>
                <c:pt idx="17">
                  <c:v>19.185904475875457</c:v>
                </c:pt>
                <c:pt idx="18">
                  <c:v>20.267550842458853</c:v>
                </c:pt>
                <c:pt idx="19">
                  <c:v>21.341745732593445</c:v>
                </c:pt>
                <c:pt idx="20">
                  <c:v>22.408226851355522</c:v>
                </c:pt>
                <c:pt idx="21">
                  <c:v>23.466751860221198</c:v>
                </c:pt>
                <c:pt idx="22">
                  <c:v>24.51709840988493</c:v>
                </c:pt>
                <c:pt idx="23">
                  <c:v>25.559064077779997</c:v>
                </c:pt>
                <c:pt idx="24">
                  <c:v>26.592466216404016</c:v>
                </c:pt>
                <c:pt idx="25">
                  <c:v>27.61714171901388</c:v>
                </c:pt>
                <c:pt idx="26">
                  <c:v>28.632946709594595</c:v>
                </c:pt>
                <c:pt idx="27">
                  <c:v>29.639756164229698</c:v>
                </c:pt>
                <c:pt idx="28">
                  <c:v>30.637463471114327</c:v>
                </c:pt>
                <c:pt idx="29">
                  <c:v>31.62597993646866</c:v>
                </c:pt>
                <c:pt idx="30">
                  <c:v>32.605234243532813</c:v>
                </c:pt>
                <c:pt idx="31">
                  <c:v>33.575171871668715</c:v>
                </c:pt>
                <c:pt idx="32">
                  <c:v>34.535754482369249</c:v>
                </c:pt>
                <c:pt idx="33">
                  <c:v>35.486959278693035</c:v>
                </c:pt>
                <c:pt idx="34">
                  <c:v>36.428778344310466</c:v>
                </c:pt>
                <c:pt idx="35">
                  <c:v>37.361217967978625</c:v>
                </c:pt>
                <c:pt idx="36">
                  <c:v>38.284297958867086</c:v>
                </c:pt>
                <c:pt idx="37">
                  <c:v>39.198050957738701</c:v>
                </c:pt>
                <c:pt idx="38">
                  <c:v>40.102521748565636</c:v>
                </c:pt>
                <c:pt idx="39">
                  <c:v>40.997766574729141</c:v>
                </c:pt>
                <c:pt idx="40">
                  <c:v>41.883852463524327</c:v>
                </c:pt>
                <c:pt idx="41">
                  <c:v>42.760856562273759</c:v>
                </c:pt>
                <c:pt idx="42">
                  <c:v>43.628865488945046</c:v>
                </c:pt>
                <c:pt idx="43">
                  <c:v>44.487974699780693</c:v>
                </c:pt>
                <c:pt idx="44">
                  <c:v>45.338287876076244</c:v>
                </c:pt>
                <c:pt idx="45">
                  <c:v>46.179916331896571</c:v>
                </c:pt>
                <c:pt idx="46">
                  <c:v>47.012978444194211</c:v>
                </c:pt>
                <c:pt idx="47">
                  <c:v>47.83759910649367</c:v>
                </c:pt>
                <c:pt idx="48">
                  <c:v>48.653909207031631</c:v>
                </c:pt>
                <c:pt idx="49">
                  <c:v>49.462045131990706</c:v>
                </c:pt>
                <c:pt idx="50">
                  <c:v>50.26214829424076</c:v>
                </c:pt>
                <c:pt idx="51">
                  <c:v>51.054364687799179</c:v>
                </c:pt>
                <c:pt idx="52">
                  <c:v>51.838844468043952</c:v>
                </c:pt>
                <c:pt idx="53">
                  <c:v>52.615741557556646</c:v>
                </c:pt>
                <c:pt idx="54">
                  <c:v>53.385213277337876</c:v>
                </c:pt>
                <c:pt idx="55">
                  <c:v>54.147420003021487</c:v>
                </c:pt>
                <c:pt idx="56">
                  <c:v>54.902524845617521</c:v>
                </c:pt>
                <c:pt idx="57">
                  <c:v>55.650693356232225</c:v>
                </c:pt>
                <c:pt idx="58">
                  <c:v>56.392093254149501</c:v>
                </c:pt>
                <c:pt idx="59">
                  <c:v>57.126894177606651</c:v>
                </c:pt>
                <c:pt idx="60">
                  <c:v>57.855267456559552</c:v>
                </c:pt>
                <c:pt idx="61">
                  <c:v>58.577385906705132</c:v>
                </c:pt>
                <c:pt idx="62">
                  <c:v>59.293423644013316</c:v>
                </c:pt>
                <c:pt idx="63">
                  <c:v>60.003555919012399</c:v>
                </c:pt>
                <c:pt idx="64">
                  <c:v>60.707958970073228</c:v>
                </c:pt>
                <c:pt idx="65">
                  <c:v>61.406809894944224</c:v>
                </c:pt>
                <c:pt idx="66">
                  <c:v>62.100286539804102</c:v>
                </c:pt>
                <c:pt idx="67">
                  <c:v>62.788567405116886</c:v>
                </c:pt>
                <c:pt idx="68">
                  <c:v>63.471831567598322</c:v>
                </c:pt>
                <c:pt idx="69">
                  <c:v>64.150258617629049</c:v>
                </c:pt>
                <c:pt idx="70">
                  <c:v>64.824028611481083</c:v>
                </c:pt>
                <c:pt idx="71">
                  <c:v>65.493322037756769</c:v>
                </c:pt>
                <c:pt idx="72">
                  <c:v>66.158319797474618</c:v>
                </c:pt>
                <c:pt idx="73">
                  <c:v>66.819203197273552</c:v>
                </c:pt>
                <c:pt idx="74">
                  <c:v>67.47615395524565</c:v>
                </c:pt>
                <c:pt idx="75">
                  <c:v>68.129354218946531</c:v>
                </c:pt>
                <c:pt idx="76">
                  <c:v>68.778986595173208</c:v>
                </c:pt>
                <c:pt idx="77">
                  <c:v>69.425234191140163</c:v>
                </c:pt>
                <c:pt idx="78">
                  <c:v>70.068280666725713</c:v>
                </c:pt>
                <c:pt idx="79">
                  <c:v>70.708310297502749</c:v>
                </c:pt>
                <c:pt idx="80">
                  <c:v>71.345508048309384</c:v>
                </c:pt>
                <c:pt idx="81">
                  <c:v>71.980059657157966</c:v>
                </c:pt>
                <c:pt idx="82">
                  <c:v>72.612151729322449</c:v>
                </c:pt>
                <c:pt idx="83">
                  <c:v>73.241971841486844</c:v>
                </c:pt>
                <c:pt idx="84">
                  <c:v>73.869708655879521</c:v>
                </c:pt>
                <c:pt idx="85">
                  <c:v>74.495552044361432</c:v>
                </c:pt>
                <c:pt idx="86">
                  <c:v>75.119693222477508</c:v>
                </c:pt>
                <c:pt idx="87">
                  <c:v>75.742324893524994</c:v>
                </c:pt>
                <c:pt idx="88">
                  <c:v>76.363641402734217</c:v>
                </c:pt>
                <c:pt idx="89">
                  <c:v>76.983838901701134</c:v>
                </c:pt>
                <c:pt idx="90">
                  <c:v>77.603115523254857</c:v>
                </c:pt>
                <c:pt idx="91">
                  <c:v>78.221671566986927</c:v>
                </c:pt>
                <c:pt idx="92">
                  <c:v>78.839709695714717</c:v>
                </c:pt>
                <c:pt idx="93">
                  <c:v>79.457435143195553</c:v>
                </c:pt>
                <c:pt idx="94">
                  <c:v>80.075055933455033</c:v>
                </c:pt>
                <c:pt idx="95">
                  <c:v>80.692783112139281</c:v>
                </c:pt>
                <c:pt idx="96">
                  <c:v>81.31083099034889</c:v>
                </c:pt>
                <c:pt idx="97">
                  <c:v>81.929417401460384</c:v>
                </c:pt>
                <c:pt idx="98">
                  <c:v>82.548763971491127</c:v>
                </c:pt>
                <c:pt idx="99">
                  <c:v>83.169096403613295</c:v>
                </c:pt>
                <c:pt idx="100">
                  <c:v>83.790644777475109</c:v>
                </c:pt>
                <c:pt idx="101">
                  <c:v>84.413643864039003</c:v>
                </c:pt>
                <c:pt idx="102">
                  <c:v>85.038333456700244</c:v>
                </c:pt>
                <c:pt idx="103">
                  <c:v>85.664958719504114</c:v>
                </c:pt>
                <c:pt idx="104">
                  <c:v>86.293770553333957</c:v>
                </c:pt>
                <c:pt idx="105">
                  <c:v>86.925025980998385</c:v>
                </c:pt>
                <c:pt idx="106">
                  <c:v>87.558988552201541</c:v>
                </c:pt>
                <c:pt idx="107">
                  <c:v>88.195928769435255</c:v>
                </c:pt>
                <c:pt idx="108">
                  <c:v>88.836124535886881</c:v>
                </c:pt>
                <c:pt idx="109">
                  <c:v>89.479861626510299</c:v>
                </c:pt>
                <c:pt idx="110">
                  <c:v>90.127434183458419</c:v>
                </c:pt>
                <c:pt idx="111">
                  <c:v>90.779145237123714</c:v>
                </c:pt>
                <c:pt idx="112">
                  <c:v>91.435307254077415</c:v>
                </c:pt>
                <c:pt idx="113">
                  <c:v>92.096242713236393</c:v>
                </c:pt>
                <c:pt idx="114">
                  <c:v>92.762284711616374</c:v>
                </c:pt>
                <c:pt idx="115">
                  <c:v>93.433777601052711</c:v>
                </c:pt>
                <c:pt idx="116">
                  <c:v>94.111077657276752</c:v>
                </c:pt>
                <c:pt idx="117">
                  <c:v>94.79455378273029</c:v>
                </c:pt>
                <c:pt idx="118">
                  <c:v>95.484588244474594</c:v>
                </c:pt>
                <c:pt idx="119">
                  <c:v>96.181577448499695</c:v>
                </c:pt>
                <c:pt idx="120">
                  <c:v>96.885932751662921</c:v>
                </c:pt>
              </c:numCache>
            </c:numRef>
          </c:xVal>
          <c:yVal>
            <c:numRef>
              <c:f>TraySol!$S$191:$S$311</c:f>
              <c:numCache>
                <c:formatCode>0.00</c:formatCode>
                <c:ptCount val="121"/>
                <c:pt idx="0">
                  <c:v>33.43861260095958</c:v>
                </c:pt>
                <c:pt idx="1">
                  <c:v>33.430967730354176</c:v>
                </c:pt>
                <c:pt idx="2">
                  <c:v>33.40803946229174</c:v>
                </c:pt>
                <c:pt idx="3">
                  <c:v>33.36984687883043</c:v>
                </c:pt>
                <c:pt idx="4">
                  <c:v>33.316421685376902</c:v>
                </c:pt>
                <c:pt idx="5">
                  <c:v>33.247808091258563</c:v>
                </c:pt>
                <c:pt idx="6">
                  <c:v>33.164062633504003</c:v>
                </c:pt>
                <c:pt idx="7">
                  <c:v>33.065253953125207</c:v>
                </c:pt>
                <c:pt idx="8">
                  <c:v>32.951462525973341</c:v>
                </c:pt>
                <c:pt idx="9">
                  <c:v>32.82278035062869</c:v>
                </c:pt>
                <c:pt idx="10">
                  <c:v>32.679310596134542</c:v>
                </c:pt>
                <c:pt idx="11">
                  <c:v>32.521167212689136</c:v>
                </c:pt>
                <c:pt idx="12">
                  <c:v>32.348474508666108</c:v>
                </c:pt>
                <c:pt idx="13">
                  <c:v>32.161366697539627</c:v>
                </c:pt>
                <c:pt idx="14">
                  <c:v>31.95998741844334</c:v>
                </c:pt>
                <c:pt idx="15">
                  <c:v>31.744489234193374</c:v>
                </c:pt>
                <c:pt idx="16">
                  <c:v>31.515033110655878</c:v>
                </c:pt>
                <c:pt idx="17">
                  <c:v>31.271787881338732</c:v>
                </c:pt>
                <c:pt idx="18">
                  <c:v>31.014929701041353</c:v>
                </c:pt>
                <c:pt idx="19">
                  <c:v>30.744641492305263</c:v>
                </c:pt>
                <c:pt idx="20">
                  <c:v>30.461112388280561</c:v>
                </c:pt>
                <c:pt idx="21">
                  <c:v>30.164537175457902</c:v>
                </c:pt>
                <c:pt idx="22">
                  <c:v>29.85511573952374</c:v>
                </c:pt>
                <c:pt idx="23">
                  <c:v>29.533052517377655</c:v>
                </c:pt>
                <c:pt idx="24">
                  <c:v>29.198555958113587</c:v>
                </c:pt>
                <c:pt idx="25">
                  <c:v>28.851837995515474</c:v>
                </c:pt>
                <c:pt idx="26">
                  <c:v>28.493113534355807</c:v>
                </c:pt>
                <c:pt idx="27">
                  <c:v>28.122599952520027</c:v>
                </c:pt>
                <c:pt idx="28">
                  <c:v>27.740516620713066</c:v>
                </c:pt>
                <c:pt idx="29">
                  <c:v>27.347084441240156</c:v>
                </c:pt>
                <c:pt idx="30">
                  <c:v>26.942525407097222</c:v>
                </c:pt>
                <c:pt idx="31">
                  <c:v>26.527062182358392</c:v>
                </c:pt>
                <c:pt idx="32">
                  <c:v>26.100917704612584</c:v>
                </c:pt>
                <c:pt idx="33">
                  <c:v>25.664314809978208</c:v>
                </c:pt>
                <c:pt idx="34">
                  <c:v>25.217475881019396</c:v>
                </c:pt>
                <c:pt idx="35">
                  <c:v>24.760622517695893</c:v>
                </c:pt>
                <c:pt idx="36">
                  <c:v>24.293975231305936</c:v>
                </c:pt>
                <c:pt idx="37">
                  <c:v>23.817753161225397</c:v>
                </c:pt>
                <c:pt idx="38">
                  <c:v>23.332173814108117</c:v>
                </c:pt>
                <c:pt idx="39">
                  <c:v>22.837452825090821</c:v>
                </c:pt>
                <c:pt idx="40">
                  <c:v>22.333803740441923</c:v>
                </c:pt>
                <c:pt idx="41">
                  <c:v>21.821437821004196</c:v>
                </c:pt>
                <c:pt idx="42">
                  <c:v>21.300563865708725</c:v>
                </c:pt>
                <c:pt idx="43">
                  <c:v>20.771388054377482</c:v>
                </c:pt>
                <c:pt idx="44">
                  <c:v>20.234113808986919</c:v>
                </c:pt>
                <c:pt idx="45">
                  <c:v>19.688941672530049</c:v>
                </c:pt>
                <c:pt idx="46">
                  <c:v>19.136069204592673</c:v>
                </c:pt>
                <c:pt idx="47">
                  <c:v>18.575690892746351</c:v>
                </c:pt>
                <c:pt idx="48">
                  <c:v>18.007998078856119</c:v>
                </c:pt>
                <c:pt idx="49">
                  <c:v>17.433178899406002</c:v>
                </c:pt>
                <c:pt idx="50">
                  <c:v>16.851418238955063</c:v>
                </c:pt>
                <c:pt idx="51">
                  <c:v>16.262897695853681</c:v>
                </c:pt>
                <c:pt idx="52">
                  <c:v>15.667795559371228</c:v>
                </c:pt>
                <c:pt idx="53">
                  <c:v>15.066286797412005</c:v>
                </c:pt>
                <c:pt idx="54">
                  <c:v>14.458543054024958</c:v>
                </c:pt>
                <c:pt idx="55">
                  <c:v>13.844732655944966</c:v>
                </c:pt>
                <c:pt idx="56">
                  <c:v>13.225020627436493</c:v>
                </c:pt>
                <c:pt idx="57">
                  <c:v>12.599568712746276</c:v>
                </c:pt>
                <c:pt idx="58">
                  <c:v>11.968535405507566</c:v>
                </c:pt>
                <c:pt idx="59">
                  <c:v>11.332075984475438</c:v>
                </c:pt>
                <c:pt idx="60">
                  <c:v>10.690342555009337</c:v>
                </c:pt>
                <c:pt idx="61">
                  <c:v>10.043484095756625</c:v>
                </c:pt>
                <c:pt idx="62">
                  <c:v>9.3916465100263622</c:v>
                </c:pt>
                <c:pt idx="63">
                  <c:v>8.7349726813794035</c:v>
                </c:pt>
                <c:pt idx="64">
                  <c:v>8.0736025329950394</c:v>
                </c:pt>
                <c:pt idx="65">
                  <c:v>7.4076730904094035</c:v>
                </c:pt>
                <c:pt idx="66">
                  <c:v>6.7373185472529258</c:v>
                </c:pt>
                <c:pt idx="67">
                  <c:v>6.0626703336468779</c:v>
                </c:pt>
                <c:pt idx="68">
                  <c:v>5.3838571869490437</c:v>
                </c:pt>
                <c:pt idx="69">
                  <c:v>4.7010052245682203</c:v>
                </c:pt>
                <c:pt idx="70">
                  <c:v>4.0142380185956057</c:v>
                </c:pt>
                <c:pt idx="71">
                  <c:v>3.3236766720274176</c:v>
                </c:pt>
                <c:pt idx="72">
                  <c:v>2.6294398963795658</c:v>
                </c:pt>
                <c:pt idx="73">
                  <c:v>1.9316440905187591</c:v>
                </c:pt>
                <c:pt idx="74">
                  <c:v>1.2304034205583605</c:v>
                </c:pt>
                <c:pt idx="75">
                  <c:v>0.52582990068913205</c:v>
                </c:pt>
                <c:pt idx="76">
                  <c:v>-0.18196652516398615</c:v>
                </c:pt>
                <c:pt idx="77">
                  <c:v>-0.8928779009474539</c:v>
                </c:pt>
                <c:pt idx="78">
                  <c:v>-1.6067981754170404</c:v>
                </c:pt>
                <c:pt idx="79">
                  <c:v>-2.3236231184588405</c:v>
                </c:pt>
                <c:pt idx="80">
                  <c:v>-3.0432502368275749</c:v>
                </c:pt>
                <c:pt idx="81">
                  <c:v>-3.765578689319085</c:v>
                </c:pt>
                <c:pt idx="82">
                  <c:v>-4.4905092013778471</c:v>
                </c:pt>
                <c:pt idx="83">
                  <c:v>-5.2179439791249536</c:v>
                </c:pt>
                <c:pt idx="84">
                  <c:v>-5.9477866227767748</c:v>
                </c:pt>
                <c:pt idx="85">
                  <c:v>-6.6799420394096813</c:v>
                </c:pt>
                <c:pt idx="86">
                  <c:v>-7.4143163550120619</c:v>
                </c:pt>
                <c:pt idx="87">
                  <c:v>-8.1508168257504678</c:v>
                </c:pt>
                <c:pt idx="88">
                  <c:v>-8.8893517483625999</c:v>
                </c:pt>
                <c:pt idx="89">
                  <c:v>-9.6298303695761689</c:v>
                </c:pt>
                <c:pt idx="90">
                  <c:v>-10.372162794438054</c:v>
                </c:pt>
                <c:pt idx="91">
                  <c:v>-11.116259893424541</c:v>
                </c:pt>
                <c:pt idx="92">
                  <c:v>-11.862033208188592</c:v>
                </c:pt>
                <c:pt idx="93">
                  <c:v>-12.609394855785524</c:v>
                </c:pt>
                <c:pt idx="94">
                  <c:v>-13.358257431203214</c:v>
                </c:pt>
                <c:pt idx="95">
                  <c:v>-14.108533908007388</c:v>
                </c:pt>
                <c:pt idx="96">
                  <c:v>-14.860137536896175</c:v>
                </c:pt>
                <c:pt idx="97">
                  <c:v>-15.612981741940956</c:v>
                </c:pt>
                <c:pt idx="98">
                  <c:v>-16.366980014273068</c:v>
                </c:pt>
                <c:pt idx="99">
                  <c:v>-17.122045802956464</c:v>
                </c:pt>
                <c:pt idx="100">
                  <c:v>-17.878092402767265</c:v>
                </c:pt>
                <c:pt idx="101">
                  <c:v>-18.635032838579804</c:v>
                </c:pt>
                <c:pt idx="102">
                  <c:v>-19.392779746035799</c:v>
                </c:pt>
                <c:pt idx="103">
                  <c:v>-20.151245248150829</c:v>
                </c:pt>
                <c:pt idx="104">
                  <c:v>-20.910340827485342</c:v>
                </c:pt>
                <c:pt idx="105">
                  <c:v>-21.66997719348123</c:v>
                </c:pt>
                <c:pt idx="106">
                  <c:v>-22.430064144535876</c:v>
                </c:pt>
                <c:pt idx="107">
                  <c:v>-23.190510424354002</c:v>
                </c:pt>
                <c:pt idx="108">
                  <c:v>-23.9512235720847</c:v>
                </c:pt>
                <c:pt idx="109">
                  <c:v>-24.712109765715539</c:v>
                </c:pt>
                <c:pt idx="110">
                  <c:v>-25.47307365815702</c:v>
                </c:pt>
                <c:pt idx="111">
                  <c:v>-26.234018205409825</c:v>
                </c:pt>
                <c:pt idx="112">
                  <c:v>-26.994844486163601</c:v>
                </c:pt>
                <c:pt idx="113">
                  <c:v>-27.755451512129284</c:v>
                </c:pt>
                <c:pt idx="114">
                  <c:v>-28.515736028356116</c:v>
                </c:pt>
                <c:pt idx="115">
                  <c:v>-29.275592302732306</c:v>
                </c:pt>
                <c:pt idx="116">
                  <c:v>-30.03491190380997</c:v>
                </c:pt>
                <c:pt idx="117">
                  <c:v>-30.793583466035273</c:v>
                </c:pt>
                <c:pt idx="118">
                  <c:v>-31.551492441400399</c:v>
                </c:pt>
                <c:pt idx="119">
                  <c:v>-32.308520836465277</c:v>
                </c:pt>
                <c:pt idx="120">
                  <c:v>-33.064546933626374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D617-405F-8A99-3CB001111DAC}"/>
            </c:ext>
          </c:extLst>
        </c:ser>
        <c:ser>
          <c:idx val="52"/>
          <c:order val="46"/>
          <c:tx>
            <c:strRef>
              <c:f>TraySol!$C$3</c:f>
              <c:strCache>
                <c:ptCount val="1"/>
                <c:pt idx="0">
                  <c:v>SOLSTICIO DE 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TraySol!$E$191:$E$311</c:f>
              <c:numCache>
                <c:formatCode>0.00</c:formatCode>
                <c:ptCount val="121"/>
                <c:pt idx="0">
                  <c:v>3.1378138733201516E-3</c:v>
                </c:pt>
                <c:pt idx="1">
                  <c:v>3.13549292226784</c:v>
                </c:pt>
                <c:pt idx="2">
                  <c:v>6.257147848211539</c:v>
                </c:pt>
                <c:pt idx="3">
                  <c:v>9.3515290370814697</c:v>
                </c:pt>
                <c:pt idx="4">
                  <c:v>12.40597653030861</c:v>
                </c:pt>
                <c:pt idx="5">
                  <c:v>15.40892597593769</c:v>
                </c:pt>
                <c:pt idx="6">
                  <c:v>18.350156518646141</c:v>
                </c:pt>
                <c:pt idx="7">
                  <c:v>21.220956933774321</c:v>
                </c:pt>
                <c:pt idx="8">
                  <c:v>24.01420876635963</c:v>
                </c:pt>
                <c:pt idx="9">
                  <c:v>26.724392678511297</c:v>
                </c:pt>
                <c:pt idx="10">
                  <c:v>29.347529640723778</c:v>
                </c:pt>
                <c:pt idx="11">
                  <c:v>31.881071688261308</c:v>
                </c:pt>
                <c:pt idx="12">
                  <c:v>34.323757837776064</c:v>
                </c:pt>
                <c:pt idx="13">
                  <c:v>36.675449873929125</c:v>
                </c:pt>
                <c:pt idx="14">
                  <c:v>38.936960661463367</c:v>
                </c:pt>
                <c:pt idx="15">
                  <c:v>41.109884994402513</c:v>
                </c:pt>
                <c:pt idx="16">
                  <c:v>43.196440234664735</c:v>
                </c:pt>
                <c:pt idx="17">
                  <c:v>45.199321446446717</c:v>
                </c:pt>
                <c:pt idx="18">
                  <c:v>47.12157358728912</c:v>
                </c:pt>
                <c:pt idx="19">
                  <c:v>48.966481643407519</c:v>
                </c:pt>
                <c:pt idx="20">
                  <c:v>50.737478387006291</c:v>
                </c:pt>
                <c:pt idx="21">
                  <c:v>52.438068631019092</c:v>
                </c:pt>
                <c:pt idx="22">
                  <c:v>54.071768385162081</c:v>
                </c:pt>
                <c:pt idx="23">
                  <c:v>55.642057096282635</c:v>
                </c:pt>
                <c:pt idx="24">
                  <c:v>57.152341113033863</c:v>
                </c:pt>
                <c:pt idx="25">
                  <c:v>58.605926589384609</c:v>
                </c:pt>
                <c:pt idx="26">
                  <c:v>60.006000186366123</c:v>
                </c:pt>
                <c:pt idx="27">
                  <c:v>61.355616112198412</c:v>
                </c:pt>
                <c:pt idx="28">
                  <c:v>62.65768823360041</c:v>
                </c:pt>
                <c:pt idx="29">
                  <c:v>63.914986180046505</c:v>
                </c:pt>
                <c:pt idx="30">
                  <c:v>65.13013453864275</c:v>
                </c:pt>
                <c:pt idx="31">
                  <c:v>66.305614395240937</c:v>
                </c:pt>
                <c:pt idx="32">
                  <c:v>67.443766615499143</c:v>
                </c:pt>
                <c:pt idx="33">
                  <c:v>68.546796377868276</c:v>
                </c:pt>
                <c:pt idx="34">
                  <c:v>69.61677857013305</c:v>
                </c:pt>
                <c:pt idx="35">
                  <c:v>70.655663743959181</c:v>
                </c:pt>
                <c:pt idx="36">
                  <c:v>71.665284389952888</c:v>
                </c:pt>
                <c:pt idx="37">
                  <c:v>72.647361351095554</c:v>
                </c:pt>
                <c:pt idx="38">
                  <c:v>73.603510237032765</c:v>
                </c:pt>
                <c:pt idx="39">
                  <c:v>74.535247737357906</c:v>
                </c:pt>
                <c:pt idx="40">
                  <c:v>75.443997760291168</c:v>
                </c:pt>
                <c:pt idx="41">
                  <c:v>76.331097345368562</c:v>
                </c:pt>
                <c:pt idx="42">
                  <c:v>77.19780231606012</c:v>
                </c:pt>
                <c:pt idx="43">
                  <c:v>78.045292651586038</c:v>
                </c:pt>
                <c:pt idx="44">
                  <c:v>78.874677567385334</c:v>
                </c:pt>
                <c:pt idx="45">
                  <c:v>79.687000301357344</c:v>
                </c:pt>
                <c:pt idx="46">
                  <c:v>80.48324260867372</c:v>
                </c:pt>
                <c:pt idx="47">
                  <c:v>81.264328972071112</c:v>
                </c:pt>
                <c:pt idx="48">
                  <c:v>82.031130537426307</c:v>
                </c:pt>
                <c:pt idx="49">
                  <c:v>82.78446878636214</c:v>
                </c:pt>
                <c:pt idx="50">
                  <c:v>83.52511895885236</c:v>
                </c:pt>
                <c:pt idx="51">
                  <c:v>84.253813239459788</c:v>
                </c:pt>
                <c:pt idx="52">
                  <c:v>84.971243721094154</c:v>
                </c:pt>
                <c:pt idx="53">
                  <c:v>85.678065160117939</c:v>
                </c:pt>
                <c:pt idx="54">
                  <c:v>86.374897536349408</c:v>
                </c:pt>
                <c:pt idx="55">
                  <c:v>87.062328431072615</c:v>
                </c:pt>
                <c:pt idx="56">
                  <c:v>87.740915235618701</c:v>
                </c:pt>
                <c:pt idx="57">
                  <c:v>88.411187202468184</c:v>
                </c:pt>
                <c:pt idx="58">
                  <c:v>89.073647350170745</c:v>
                </c:pt>
                <c:pt idx="59">
                  <c:v>89.728774232707508</c:v>
                </c:pt>
                <c:pt idx="60">
                  <c:v>90.377023583250988</c:v>
                </c:pt>
                <c:pt idx="61">
                  <c:v>91.018829841617659</c:v>
                </c:pt>
                <c:pt idx="62">
                  <c:v>91.654607574068137</c:v>
                </c:pt>
                <c:pt idx="63">
                  <c:v>92.284752793497262</c:v>
                </c:pt>
                <c:pt idx="64">
                  <c:v>92.909644187470334</c:v>
                </c:pt>
                <c:pt idx="65">
                  <c:v>93.529644261010446</c:v>
                </c:pt>
                <c:pt idx="66">
                  <c:v>94.145100400520647</c:v>
                </c:pt>
                <c:pt idx="67">
                  <c:v>94.756345864738122</c:v>
                </c:pt>
                <c:pt idx="68">
                  <c:v>95.363700708161915</c:v>
                </c:pt>
                <c:pt idx="69">
                  <c:v>95.967472641972577</c:v>
                </c:pt>
                <c:pt idx="70">
                  <c:v>96.567957837067993</c:v>
                </c:pt>
                <c:pt idx="71">
                  <c:v>97.165441673475613</c:v>
                </c:pt>
                <c:pt idx="72">
                  <c:v>97.760199440061896</c:v>
                </c:pt>
                <c:pt idx="73">
                  <c:v>98.352496988149085</c:v>
                </c:pt>
                <c:pt idx="74">
                  <c:v>98.942591342359194</c:v>
                </c:pt>
                <c:pt idx="75">
                  <c:v>99.530731271739242</c:v>
                </c:pt>
                <c:pt idx="76">
                  <c:v>100.11715782397576</c:v>
                </c:pt>
                <c:pt idx="77">
                  <c:v>100.70210482527884</c:v>
                </c:pt>
                <c:pt idx="78">
                  <c:v>101.28579934830731</c:v>
                </c:pt>
                <c:pt idx="79">
                  <c:v>101.86846215031299</c:v>
                </c:pt>
                <c:pt idx="80">
                  <c:v>102.45030808350309</c:v>
                </c:pt>
                <c:pt idx="81">
                  <c:v>103.03154647945588</c:v>
                </c:pt>
                <c:pt idx="82">
                  <c:v>103.61238150927194</c:v>
                </c:pt>
                <c:pt idx="83">
                  <c:v>104.19301252100308</c:v>
                </c:pt>
                <c:pt idx="84">
                  <c:v>104.77363435577023</c:v>
                </c:pt>
                <c:pt idx="85">
                  <c:v>105.35443764386193</c:v>
                </c:pt>
                <c:pt idx="86">
                  <c:v>105.93560908199277</c:v>
                </c:pt>
                <c:pt idx="87">
                  <c:v>106.51733169279753</c:v>
                </c:pt>
                <c:pt idx="88">
                  <c:v>107.09978506754079</c:v>
                </c:pt>
                <c:pt idx="89">
                  <c:v>107.68314559293212</c:v>
                </c:pt>
                <c:pt idx="90">
                  <c:v>108.26758666285335</c:v>
                </c:pt>
                <c:pt idx="91">
                  <c:v>108.8532788757267</c:v>
                </c:pt>
                <c:pt idx="92">
                  <c:v>109.44039021818013</c:v>
                </c:pt>
                <c:pt idx="93">
                  <c:v>110.02908623559742</c:v>
                </c:pt>
                <c:pt idx="94">
                  <c:v>110.61953019007791</c:v>
                </c:pt>
                <c:pt idx="95">
                  <c:v>111.21188320626956</c:v>
                </c:pt>
                <c:pt idx="96">
                  <c:v>111.8063044054838</c:v>
                </c:pt>
                <c:pt idx="97">
                  <c:v>112.40295102844676</c:v>
                </c:pt>
                <c:pt idx="98">
                  <c:v>113.00197854699236</c:v>
                </c:pt>
                <c:pt idx="99">
                  <c:v>113.60354076495409</c:v>
                </c:pt>
                <c:pt idx="100">
                  <c:v>114.20778990846931</c:v>
                </c:pt>
                <c:pt idx="101">
                  <c:v>114.81487670586623</c:v>
                </c:pt>
                <c:pt idx="102">
                  <c:v>115.42495045726469</c:v>
                </c:pt>
                <c:pt idx="103">
                  <c:v>116.03815909398328</c:v>
                </c:pt>
                <c:pt idx="104">
                  <c:v>116.65464922781041</c:v>
                </c:pt>
                <c:pt idx="105">
                  <c:v>117.27456619016218</c:v>
                </c:pt>
                <c:pt idx="106">
                  <c:v>117.89805406111864</c:v>
                </c:pt>
                <c:pt idx="107">
                  <c:v>118.52525568830031</c:v>
                </c:pt>
                <c:pt idx="108">
                  <c:v>119.15631269551814</c:v>
                </c:pt>
                <c:pt idx="109">
                  <c:v>119.79136548110462</c:v>
                </c:pt>
                <c:pt idx="110">
                  <c:v>120.43055320580943</c:v>
                </c:pt>
                <c:pt idx="111">
                  <c:v>121.07401377012177</c:v>
                </c:pt>
                <c:pt idx="112">
                  <c:v>121.72188378086094</c:v>
                </c:pt>
                <c:pt idx="113">
                  <c:v>122.37429850686038</c:v>
                </c:pt>
                <c:pt idx="114">
                  <c:v>123.03139182355487</c:v>
                </c:pt>
                <c:pt idx="115">
                  <c:v>123.69329614626908</c:v>
                </c:pt>
                <c:pt idx="116">
                  <c:v>124.36014235199674</c:v>
                </c:pt>
                <c:pt idx="117">
                  <c:v>125.03205968945294</c:v>
                </c:pt>
                <c:pt idx="118">
                  <c:v>125.70917567718031</c:v>
                </c:pt>
                <c:pt idx="119">
                  <c:v>126.39161598949117</c:v>
                </c:pt>
                <c:pt idx="120">
                  <c:v>127.07950433003251</c:v>
                </c:pt>
              </c:numCache>
            </c:numRef>
          </c:xVal>
          <c:yVal>
            <c:numRef>
              <c:f>TraySol!$D$191:$D$311</c:f>
              <c:numCache>
                <c:formatCode>0.00</c:formatCode>
                <c:ptCount val="121"/>
                <c:pt idx="0">
                  <c:v>72.999999979162595</c:v>
                </c:pt>
                <c:pt idx="1">
                  <c:v>72.979175516053232</c:v>
                </c:pt>
                <c:pt idx="2">
                  <c:v>72.916856189892371</c:v>
                </c:pt>
                <c:pt idx="3">
                  <c:v>72.813498817786282</c:v>
                </c:pt>
                <c:pt idx="4">
                  <c:v>72.669846590265536</c:v>
                </c:pt>
                <c:pt idx="5">
                  <c:v>72.486903449432646</c:v>
                </c:pt>
                <c:pt idx="6">
                  <c:v>72.265901081663372</c:v>
                </c:pt>
                <c:pt idx="7">
                  <c:v>72.00826094919627</c:v>
                </c:pt>
                <c:pt idx="8">
                  <c:v>71.715553870047017</c:v>
                </c:pt>
                <c:pt idx="9">
                  <c:v>71.389459493909868</c:v>
                </c:pt>
                <c:pt idx="10">
                  <c:v>71.031727658781108</c:v>
                </c:pt>
                <c:pt idx="11">
                  <c:v>70.644143133345494</c:v>
                </c:pt>
                <c:pt idx="12">
                  <c:v>70.22849473611609</c:v>
                </c:pt>
                <c:pt idx="13">
                  <c:v>69.78654934027243</c:v>
                </c:pt>
                <c:pt idx="14">
                  <c:v>69.320030866760547</c:v>
                </c:pt>
                <c:pt idx="15">
                  <c:v>68.830604058393178</c:v>
                </c:pt>
                <c:pt idx="16">
                  <c:v>68.319862616757675</c:v>
                </c:pt>
                <c:pt idx="17">
                  <c:v>67.789321161505086</c:v>
                </c:pt>
                <c:pt idx="18">
                  <c:v>67.240410421222862</c:v>
                </c:pt>
                <c:pt idx="19">
                  <c:v>66.674475067810377</c:v>
                </c:pt>
                <c:pt idx="20">
                  <c:v>66.092773644480275</c:v>
                </c:pt>
                <c:pt idx="21">
                  <c:v>65.496480096458143</c:v>
                </c:pt>
                <c:pt idx="22">
                  <c:v>64.886686481846823</c:v>
                </c:pt>
                <c:pt idx="23">
                  <c:v>64.264406509984042</c:v>
                </c:pt>
                <c:pt idx="24">
                  <c:v>63.630579620800368</c:v>
                </c:pt>
                <c:pt idx="25">
                  <c:v>62.986075378252323</c:v>
                </c:pt>
                <c:pt idx="26">
                  <c:v>62.331698002516966</c:v>
                </c:pt>
                <c:pt idx="27">
                  <c:v>61.668190909043432</c:v>
                </c:pt>
                <c:pt idx="28">
                  <c:v>60.996241158164715</c:v>
                </c:pt>
                <c:pt idx="29">
                  <c:v>60.316483747562017</c:v>
                </c:pt>
                <c:pt idx="30">
                  <c:v>59.629505702376541</c:v>
                </c:pt>
                <c:pt idx="31">
                  <c:v>58.9358499351424</c:v>
                </c:pt>
                <c:pt idx="32">
                  <c:v>58.2360188608763</c:v>
                </c:pt>
                <c:pt idx="33">
                  <c:v>57.530477762419785</c:v>
                </c:pt>
                <c:pt idx="34">
                  <c:v>56.819657908188425</c:v>
                </c:pt>
                <c:pt idx="35">
                  <c:v>56.103959429432564</c:v>
                </c:pt>
                <c:pt idx="36">
                  <c:v>55.383753967437343</c:v>
                </c:pt>
                <c:pt idx="37">
                  <c:v>54.659387103181146</c:v>
                </c:pt>
                <c:pt idx="38">
                  <c:v>53.931180583142002</c:v>
                </c:pt>
                <c:pt idx="39">
                  <c:v>53.19943435543555</c:v>
                </c:pt>
                <c:pt idx="40">
                  <c:v>52.464428430478058</c:v>
                </c:pt>
                <c:pt idx="41">
                  <c:v>51.726424580038426</c:v>
                </c:pt>
                <c:pt idx="42">
                  <c:v>50.985667887985556</c:v>
                </c:pt>
                <c:pt idx="43">
                  <c:v>50.242388165336067</c:v>
                </c:pt>
                <c:pt idx="44">
                  <c:v>49.496801241421842</c:v>
                </c:pt>
                <c:pt idx="45">
                  <c:v>48.749110142173883</c:v>
                </c:pt>
                <c:pt idx="46">
                  <c:v>47.999506165689652</c:v>
                </c:pt>
                <c:pt idx="47">
                  <c:v>47.248169864437365</c:v>
                </c:pt>
                <c:pt idx="48">
                  <c:v>46.495271942668708</c:v>
                </c:pt>
                <c:pt idx="49">
                  <c:v>45.740974076869669</c:v>
                </c:pt>
                <c:pt idx="50">
                  <c:v>44.98542966638378</c:v>
                </c:pt>
                <c:pt idx="51">
                  <c:v>44.228784520695029</c:v>
                </c:pt>
                <c:pt idx="52">
                  <c:v>43.471177489260761</c:v>
                </c:pt>
                <c:pt idx="53">
                  <c:v>42.712741039235873</c:v>
                </c:pt>
                <c:pt idx="54">
                  <c:v>41.953601785927432</c:v>
                </c:pt>
                <c:pt idx="55">
                  <c:v>41.193880980361769</c:v>
                </c:pt>
                <c:pt idx="56">
                  <c:v>40.43369495792885</c:v>
                </c:pt>
                <c:pt idx="57">
                  <c:v>39.673155551692474</c:v>
                </c:pt>
                <c:pt idx="58">
                  <c:v>38.912370473611482</c:v>
                </c:pt>
                <c:pt idx="59">
                  <c:v>38.151443666609623</c:v>
                </c:pt>
                <c:pt idx="60">
                  <c:v>37.390475630150441</c:v>
                </c:pt>
                <c:pt idx="61">
                  <c:v>36.629563721722946</c:v>
                </c:pt>
                <c:pt idx="62">
                  <c:v>35.868802436415365</c:v>
                </c:pt>
                <c:pt idx="63">
                  <c:v>35.108283666549099</c:v>
                </c:pt>
                <c:pt idx="64">
                  <c:v>34.348096943160314</c:v>
                </c:pt>
                <c:pt idx="65">
                  <c:v>33.588329660949263</c:v>
                </c:pt>
                <c:pt idx="66">
                  <c:v>32.82906728816711</c:v>
                </c:pt>
                <c:pt idx="67">
                  <c:v>32.070393562774335</c:v>
                </c:pt>
                <c:pt idx="68">
                  <c:v>31.312390676082131</c:v>
                </c:pt>
                <c:pt idx="69">
                  <c:v>30.555139444977662</c:v>
                </c:pt>
                <c:pt idx="70">
                  <c:v>29.798719473734465</c:v>
                </c:pt>
                <c:pt idx="71">
                  <c:v>29.04320930631841</c:v>
                </c:pt>
                <c:pt idx="72">
                  <c:v>28.288686570018896</c:v>
                </c:pt>
                <c:pt idx="73">
                  <c:v>27.535228111160286</c:v>
                </c:pt>
                <c:pt idx="74">
                  <c:v>26.782910123582177</c:v>
                </c:pt>
                <c:pt idx="75">
                  <c:v>26.031808270516386</c:v>
                </c:pt>
                <c:pt idx="76">
                  <c:v>25.281997800433359</c:v>
                </c:pt>
                <c:pt idx="77">
                  <c:v>24.533553657380722</c:v>
                </c:pt>
                <c:pt idx="78">
                  <c:v>23.786550586291412</c:v>
                </c:pt>
                <c:pt idx="79">
                  <c:v>23.041063233696789</c:v>
                </c:pt>
                <c:pt idx="80">
                  <c:v>22.297166244243073</c:v>
                </c:pt>
                <c:pt idx="81">
                  <c:v>21.554934353374108</c:v>
                </c:pt>
                <c:pt idx="82">
                  <c:v>20.814442476512085</c:v>
                </c:pt>
                <c:pt idx="83">
                  <c:v>20.075765795038805</c:v>
                </c:pt>
                <c:pt idx="84">
                  <c:v>19.338979839352987</c:v>
                </c:pt>
                <c:pt idx="85">
                  <c:v>18.604160569254631</c:v>
                </c:pt>
                <c:pt idx="86">
                  <c:v>17.871384451884524</c:v>
                </c:pt>
                <c:pt idx="87">
                  <c:v>17.140728537425304</c:v>
                </c:pt>
                <c:pt idx="88">
                  <c:v>16.412270532751563</c:v>
                </c:pt>
                <c:pt idx="89">
                  <c:v>15.686088873196823</c:v>
                </c:pt>
                <c:pt idx="90">
                  <c:v>14.962262792588504</c:v>
                </c:pt>
                <c:pt idx="91">
                  <c:v>14.2408723916855</c:v>
                </c:pt>
                <c:pt idx="92">
                  <c:v>13.521998705136923</c:v>
                </c:pt>
                <c:pt idx="93">
                  <c:v>12.80572376706624</c:v>
                </c:pt>
                <c:pt idx="94">
                  <c:v>12.092130675370186</c:v>
                </c:pt>
                <c:pt idx="95">
                  <c:v>11.381303654808576</c:v>
                </c:pt>
                <c:pt idx="96">
                  <c:v>10.673328118947481</c:v>
                </c:pt>
                <c:pt idx="97">
                  <c:v>9.9682907310052542</c:v>
                </c:pt>
                <c:pt idx="98">
                  <c:v>9.2662794636380994</c:v>
                </c:pt>
                <c:pt idx="99">
                  <c:v>8.5673836576896036</c:v>
                </c:pt>
                <c:pt idx="100">
                  <c:v>7.8716940799156419</c:v>
                </c:pt>
                <c:pt idx="101">
                  <c:v>7.179302979683797</c:v>
                </c:pt>
                <c:pt idx="102">
                  <c:v>6.4903041446345497</c:v>
                </c:pt>
                <c:pt idx="103">
                  <c:v>5.8047929552779323</c:v>
                </c:pt>
                <c:pt idx="104">
                  <c:v>5.1228664384874918</c:v>
                </c:pt>
                <c:pt idx="105">
                  <c:v>4.444623319840403</c:v>
                </c:pt>
                <c:pt idx="106">
                  <c:v>3.7701640747393554</c:v>
                </c:pt>
                <c:pt idx="107">
                  <c:v>3.0995909782386946</c:v>
                </c:pt>
                <c:pt idx="108">
                  <c:v>2.4330081534840104</c:v>
                </c:pt>
                <c:pt idx="109">
                  <c:v>1.7705216186599841</c:v>
                </c:pt>
                <c:pt idx="110">
                  <c:v>1.1122393323278743</c:v>
                </c:pt>
                <c:pt idx="111">
                  <c:v>0.45827123701879202</c:v>
                </c:pt>
                <c:pt idx="112">
                  <c:v>-0.19127069906508609</c:v>
                </c:pt>
                <c:pt idx="113">
                  <c:v>-0.83627244240523169</c:v>
                </c:pt>
                <c:pt idx="114">
                  <c:v>-1.4766178567556807</c:v>
                </c:pt>
                <c:pt idx="115">
                  <c:v>-2.1121886681613375</c:v>
                </c:pt>
                <c:pt idx="116">
                  <c:v>-2.7428644326159741</c:v>
                </c:pt>
                <c:pt idx="117">
                  <c:v>-3.3685225065867854</c:v>
                </c:pt>
                <c:pt idx="118">
                  <c:v>-3.989038020649275</c:v>
                </c:pt>
                <c:pt idx="119">
                  <c:v>-4.6042838564919464</c:v>
                </c:pt>
                <c:pt idx="120">
                  <c:v>-5.2141306275678403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617-405F-8A99-3CB001111DAC}"/>
            </c:ext>
          </c:extLst>
        </c:ser>
        <c:ser>
          <c:idx val="54"/>
          <c:order val="47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TraySol!$K$191:$K$311</c:f>
              <c:numCache>
                <c:formatCode>0.00</c:formatCode>
                <c:ptCount val="121"/>
                <c:pt idx="0">
                  <c:v>1.5413447353594351E-3</c:v>
                </c:pt>
                <c:pt idx="1">
                  <c:v>1.5411292666668182</c:v>
                </c:pt>
                <c:pt idx="2">
                  <c:v>3.0809686692833047</c:v>
                </c:pt>
                <c:pt idx="3">
                  <c:v>4.6182363737591707</c:v>
                </c:pt>
                <c:pt idx="4">
                  <c:v>6.1516664841947666</c:v>
                </c:pt>
                <c:pt idx="5">
                  <c:v>7.6800167111045026</c:v>
                </c:pt>
                <c:pt idx="6">
                  <c:v>9.2020756880470653</c:v>
                </c:pt>
                <c:pt idx="7">
                  <c:v>10.716669834794835</c:v>
                </c:pt>
                <c:pt idx="8">
                  <c:v>12.222669677417878</c:v>
                </c:pt>
                <c:pt idx="9">
                  <c:v>13.718995549944374</c:v>
                </c:pt>
                <c:pt idx="10">
                  <c:v>15.20462261798572</c:v>
                </c:pt>
                <c:pt idx="11">
                  <c:v>16.678585181266207</c:v>
                </c:pt>
                <c:pt idx="12">
                  <c:v>18.139980228747671</c:v>
                </c:pt>
                <c:pt idx="13">
                  <c:v>19.587970236412133</c:v>
                </c:pt>
                <c:pt idx="14">
                  <c:v>21.021785213241433</c:v>
                </c:pt>
                <c:pt idx="15">
                  <c:v>22.440724015068746</c:v>
                </c:pt>
                <c:pt idx="16">
                  <c:v>23.844154958431638</c:v>
                </c:pt>
                <c:pt idx="17">
                  <c:v>25.231515777097272</c:v>
                </c:pt>
                <c:pt idx="18">
                  <c:v>26.602312972414374</c:v>
                </c:pt>
                <c:pt idx="19">
                  <c:v>27.95612061503272</c:v>
                </c:pt>
                <c:pt idx="20">
                  <c:v>29.292578659872721</c:v>
                </c:pt>
                <c:pt idx="21">
                  <c:v>30.61139083862939</c:v>
                </c:pt>
                <c:pt idx="22">
                  <c:v>31.912322194741147</c:v>
                </c:pt>
                <c:pt idx="23">
                  <c:v>33.195196324846698</c:v>
                </c:pt>
                <c:pt idx="24">
                  <c:v>34.459892388536041</c:v>
                </c:pt>
                <c:pt idx="25">
                  <c:v>35.706341944918158</c:v>
                </c:pt>
                <c:pt idx="26">
                  <c:v>36.934525670421507</c:v>
                </c:pt>
                <c:pt idx="27">
                  <c:v>38.144470007550417</c:v>
                </c:pt>
                <c:pt idx="28">
                  <c:v>39.336243789250901</c:v>
                </c:pt>
                <c:pt idx="29">
                  <c:v>40.509954878287154</c:v>
                </c:pt>
                <c:pt idx="30">
                  <c:v>41.665746855752879</c:v>
                </c:pt>
                <c:pt idx="31">
                  <c:v>42.803795787680201</c:v>
                </c:pt>
                <c:pt idx="32">
                  <c:v>43.92430709376525</c:v>
                </c:pt>
                <c:pt idx="33">
                  <c:v>45.027512537588109</c:v>
                </c:pt>
                <c:pt idx="34">
                  <c:v>46.113667353422798</c:v>
                </c:pt>
                <c:pt idx="35">
                  <c:v>47.183047520843807</c:v>
                </c:pt>
                <c:pt idx="36">
                  <c:v>48.235947194862078</c:v>
                </c:pt>
                <c:pt idx="37">
                  <c:v>49.272676296266461</c:v>
                </c:pt>
                <c:pt idx="38">
                  <c:v>50.293558264197195</c:v>
                </c:pt>
                <c:pt idx="39">
                  <c:v>51.298927970723433</c:v>
                </c:pt>
                <c:pt idx="40">
                  <c:v>52.289129795306422</c:v>
                </c:pt>
                <c:pt idx="41">
                  <c:v>53.264515855481719</c:v>
                </c:pt>
                <c:pt idx="42">
                  <c:v>54.225444388853411</c:v>
                </c:pt>
                <c:pt idx="43">
                  <c:v>55.172278280527308</c:v>
                </c:pt>
                <c:pt idx="44">
                  <c:v>56.105383729391718</c:v>
                </c:pt>
                <c:pt idx="45">
                  <c:v>57.025129046143419</c:v>
                </c:pt>
                <c:pt idx="46">
                  <c:v>57.931883575634238</c:v>
                </c:pt>
                <c:pt idx="47">
                  <c:v>58.826016735940712</c:v>
                </c:pt>
                <c:pt idx="48">
                  <c:v>59.707897166520169</c:v>
                </c:pt>
                <c:pt idx="49">
                  <c:v>60.577891977881563</c:v>
                </c:pt>
                <c:pt idx="50">
                  <c:v>61.436366095350223</c:v>
                </c:pt>
                <c:pt idx="51">
                  <c:v>62.283681689726301</c:v>
                </c:pt>
                <c:pt idx="52">
                  <c:v>63.120197687905922</c:v>
                </c:pt>
                <c:pt idx="53">
                  <c:v>63.946269356844923</c:v>
                </c:pt>
                <c:pt idx="54">
                  <c:v>64.762247954579621</c:v>
                </c:pt>
                <c:pt idx="55">
                  <c:v>65.568480442373186</c:v>
                </c:pt>
                <c:pt idx="56">
                  <c:v>66.365309252417248</c:v>
                </c:pt>
                <c:pt idx="57">
                  <c:v>67.153072105881947</c:v>
                </c:pt>
                <c:pt idx="58">
                  <c:v>67.932101876469645</c:v>
                </c:pt>
                <c:pt idx="59">
                  <c:v>68.702726494979316</c:v>
                </c:pt>
                <c:pt idx="60">
                  <c:v>69.465268890732489</c:v>
                </c:pt>
                <c:pt idx="61">
                  <c:v>70.220046966040769</c:v>
                </c:pt>
                <c:pt idx="62">
                  <c:v>70.967373600209257</c:v>
                </c:pt>
                <c:pt idx="63">
                  <c:v>71.707556679869313</c:v>
                </c:pt>
                <c:pt idx="64">
                  <c:v>72.440899152715417</c:v>
                </c:pt>
                <c:pt idx="65">
                  <c:v>73.167699101985633</c:v>
                </c:pt>
                <c:pt idx="66">
                  <c:v>73.888249839272106</c:v>
                </c:pt>
                <c:pt idx="67">
                  <c:v>74.602840013478996</c:v>
                </c:pt>
                <c:pt idx="68">
                  <c:v>75.311753733958568</c:v>
                </c:pt>
                <c:pt idx="69">
                  <c:v>76.01527070605384</c:v>
                </c:pt>
                <c:pt idx="70">
                  <c:v>76.71366637745939</c:v>
                </c:pt>
                <c:pt idx="71">
                  <c:v>77.407212093978046</c:v>
                </c:pt>
                <c:pt idx="72">
                  <c:v>78.096175263407233</c:v>
                </c:pt>
                <c:pt idx="73">
                  <c:v>78.780819526427152</c:v>
                </c:pt>
                <c:pt idx="74">
                  <c:v>79.461404933493668</c:v>
                </c:pt>
                <c:pt idx="75">
                  <c:v>80.138188126853791</c:v>
                </c:pt>
                <c:pt idx="76">
                  <c:v>80.811422526909467</c:v>
                </c:pt>
                <c:pt idx="77">
                  <c:v>81.481358522250432</c:v>
                </c:pt>
                <c:pt idx="78">
                  <c:v>82.148243662764926</c:v>
                </c:pt>
                <c:pt idx="79">
                  <c:v>82.812322855314093</c:v>
                </c:pt>
                <c:pt idx="80">
                  <c:v>83.473838561527728</c:v>
                </c:pt>
                <c:pt idx="81">
                  <c:v>84.133030997340924</c:v>
                </c:pt>
                <c:pt idx="82">
                  <c:v>84.790138333947411</c:v>
                </c:pt>
                <c:pt idx="83">
                  <c:v>85.44539689989567</c:v>
                </c:pt>
                <c:pt idx="84">
                  <c:v>86.099041384097163</c:v>
                </c:pt>
                <c:pt idx="85">
                  <c:v>86.751305039554367</c:v>
                </c:pt>
                <c:pt idx="86">
                  <c:v>87.402419887649685</c:v>
                </c:pt>
                <c:pt idx="87">
                  <c:v>88.052616922864786</c:v>
                </c:pt>
                <c:pt idx="88">
                  <c:v>88.70212631782276</c:v>
                </c:pt>
                <c:pt idx="89">
                  <c:v>89.351177628566433</c:v>
                </c:pt>
                <c:pt idx="90">
                  <c:v>90</c:v>
                </c:pt>
                <c:pt idx="91">
                  <c:v>90.648822371433553</c:v>
                </c:pt>
                <c:pt idx="92">
                  <c:v>91.29787368217724</c:v>
                </c:pt>
                <c:pt idx="93">
                  <c:v>91.947383077135214</c:v>
                </c:pt>
                <c:pt idx="94">
                  <c:v>92.597580112350315</c:v>
                </c:pt>
                <c:pt idx="95">
                  <c:v>93.248694960445661</c:v>
                </c:pt>
                <c:pt idx="96">
                  <c:v>93.900958615902852</c:v>
                </c:pt>
                <c:pt idx="97">
                  <c:v>94.55460310010433</c:v>
                </c:pt>
                <c:pt idx="98">
                  <c:v>95.209861666052589</c:v>
                </c:pt>
                <c:pt idx="99">
                  <c:v>95.866969002659062</c:v>
                </c:pt>
                <c:pt idx="100">
                  <c:v>96.526161438472258</c:v>
                </c:pt>
                <c:pt idx="101">
                  <c:v>97.187677144685907</c:v>
                </c:pt>
                <c:pt idx="102">
                  <c:v>97.851756337235074</c:v>
                </c:pt>
                <c:pt idx="103">
                  <c:v>98.518641477749568</c:v>
                </c:pt>
                <c:pt idx="104">
                  <c:v>99.188577473090547</c:v>
                </c:pt>
                <c:pt idx="105">
                  <c:v>99.861811873146223</c:v>
                </c:pt>
                <c:pt idx="106">
                  <c:v>100.53859506650633</c:v>
                </c:pt>
                <c:pt idx="107">
                  <c:v>101.21918047357285</c:v>
                </c:pt>
                <c:pt idx="108">
                  <c:v>101.90382473659277</c:v>
                </c:pt>
                <c:pt idx="109">
                  <c:v>102.59278790602195</c:v>
                </c:pt>
                <c:pt idx="110">
                  <c:v>103.28633362254061</c:v>
                </c:pt>
                <c:pt idx="111">
                  <c:v>103.98472929394615</c:v>
                </c:pt>
                <c:pt idx="112">
                  <c:v>104.68824626604145</c:v>
                </c:pt>
                <c:pt idx="113">
                  <c:v>105.397159986521</c:v>
                </c:pt>
                <c:pt idx="114">
                  <c:v>106.11175016072789</c:v>
                </c:pt>
                <c:pt idx="115">
                  <c:v>106.83230089801437</c:v>
                </c:pt>
                <c:pt idx="116">
                  <c:v>107.55910084728458</c:v>
                </c:pt>
                <c:pt idx="117">
                  <c:v>108.29244332013069</c:v>
                </c:pt>
                <c:pt idx="118">
                  <c:v>109.03262639979074</c:v>
                </c:pt>
                <c:pt idx="119">
                  <c:v>109.77995303395922</c:v>
                </c:pt>
                <c:pt idx="120">
                  <c:v>110.5347311092675</c:v>
                </c:pt>
              </c:numCache>
            </c:numRef>
          </c:xVal>
          <c:yVal>
            <c:numRef>
              <c:f>TraySol!$J$191:$J$311</c:f>
              <c:numCache>
                <c:formatCode>0.00</c:formatCode>
                <c:ptCount val="121"/>
                <c:pt idx="0">
                  <c:v>49.549999989764338</c:v>
                </c:pt>
                <c:pt idx="1">
                  <c:v>49.539765668063559</c:v>
                </c:pt>
                <c:pt idx="2">
                  <c:v>49.509078638609118</c:v>
                </c:pt>
                <c:pt idx="3">
                  <c:v>49.457986690195796</c:v>
                </c:pt>
                <c:pt idx="4">
                  <c:v>49.386569054205779</c:v>
                </c:pt>
                <c:pt idx="5">
                  <c:v>49.294935822924373</c:v>
                </c:pt>
                <c:pt idx="6">
                  <c:v>49.183227135421028</c:v>
                </c:pt>
                <c:pt idx="7">
                  <c:v>49.051612155250567</c:v>
                </c:pt>
                <c:pt idx="8">
                  <c:v>48.900287857244422</c:v>
                </c:pt>
                <c:pt idx="9">
                  <c:v>48.729477643397075</c:v>
                </c:pt>
                <c:pt idx="10">
                  <c:v>48.539429810009942</c:v>
                </c:pt>
                <c:pt idx="11">
                  <c:v>48.330415889796676</c:v>
                </c:pt>
                <c:pt idx="12">
                  <c:v>48.102728893569015</c:v>
                </c:pt>
                <c:pt idx="13">
                  <c:v>47.856681476423809</c:v>
                </c:pt>
                <c:pt idx="14">
                  <c:v>47.592604053074794</c:v>
                </c:pt>
                <c:pt idx="15">
                  <c:v>47.310842886169894</c:v>
                </c:pt>
                <c:pt idx="16">
                  <c:v>47.011758170175227</c:v>
                </c:pt>
                <c:pt idx="17">
                  <c:v>46.695722131766949</c:v>
                </c:pt>
                <c:pt idx="18">
                  <c:v>46.363117165734288</c:v>
                </c:pt>
                <c:pt idx="19">
                  <c:v>46.014334023247052</c:v>
                </c:pt>
                <c:pt idx="20">
                  <c:v>45.649770067057382</c:v>
                </c:pt>
                <c:pt idx="21">
                  <c:v>45.269827605867107</c:v>
                </c:pt>
                <c:pt idx="22">
                  <c:v>44.874912317763396</c:v>
                </c:pt>
                <c:pt idx="23">
                  <c:v>44.465431770367623</c:v>
                </c:pt>
                <c:pt idx="24">
                  <c:v>44.041794043201243</c:v>
                </c:pt>
                <c:pt idx="25">
                  <c:v>43.604406455786012</c:v>
                </c:pt>
                <c:pt idx="26">
                  <c:v>43.153674403191005</c:v>
                </c:pt>
                <c:pt idx="27">
                  <c:v>42.690000299132713</c:v>
                </c:pt>
                <c:pt idx="28">
                  <c:v>42.213782625336002</c:v>
                </c:pt>
                <c:pt idx="29">
                  <c:v>41.725415084673031</c:v>
                </c:pt>
                <c:pt idx="30">
                  <c:v>41.225285854611791</c:v>
                </c:pt>
                <c:pt idx="31">
                  <c:v>40.713776936713202</c:v>
                </c:pt>
                <c:pt idx="32">
                  <c:v>40.191263597304768</c:v>
                </c:pt>
                <c:pt idx="33">
                  <c:v>39.658113894012601</c:v>
                </c:pt>
                <c:pt idx="34">
                  <c:v>39.114688282534487</c:v>
                </c:pt>
                <c:pt idx="35">
                  <c:v>38.561339297868315</c:v>
                </c:pt>
                <c:pt idx="36">
                  <c:v>37.998411304152661</c:v>
                </c:pt>
                <c:pt idx="37">
                  <c:v>37.426240307313002</c:v>
                </c:pt>
                <c:pt idx="38">
                  <c:v>36.845153824822546</c:v>
                </c:pt>
                <c:pt idx="39">
                  <c:v>36.255470807063197</c:v>
                </c:pt>
                <c:pt idx="40">
                  <c:v>35.657501604998821</c:v>
                </c:pt>
                <c:pt idx="41">
                  <c:v>35.051547979135727</c:v>
                </c:pt>
                <c:pt idx="42">
                  <c:v>34.43790314503287</c:v>
                </c:pt>
                <c:pt idx="43">
                  <c:v>33.816851850930227</c:v>
                </c:pt>
                <c:pt idx="44">
                  <c:v>33.188670483375894</c:v>
                </c:pt>
                <c:pt idx="45">
                  <c:v>32.553627197049394</c:v>
                </c:pt>
                <c:pt idx="46">
                  <c:v>31.911982065289664</c:v>
                </c:pt>
                <c:pt idx="47">
                  <c:v>31.263987248142172</c:v>
                </c:pt>
                <c:pt idx="48">
                  <c:v>30.609887175033165</c:v>
                </c:pt>
                <c:pt idx="49">
                  <c:v>29.949918739460188</c:v>
                </c:pt>
                <c:pt idx="50">
                  <c:v>29.284311503354871</c:v>
                </c:pt>
                <c:pt idx="51">
                  <c:v>28.613287909023093</c:v>
                </c:pt>
                <c:pt idx="52">
                  <c:v>27.937063496802381</c:v>
                </c:pt>
                <c:pt idx="53">
                  <c:v>27.255847126792254</c:v>
                </c:pt>
                <c:pt idx="54">
                  <c:v>26.569841203213969</c:v>
                </c:pt>
                <c:pt idx="55">
                  <c:v>25.879241900139206</c:v>
                </c:pt>
                <c:pt idx="56">
                  <c:v>25.184239387495126</c:v>
                </c:pt>
                <c:pt idx="57">
                  <c:v>24.485018056406304</c:v>
                </c:pt>
                <c:pt idx="58">
                  <c:v>23.781756743071426</c:v>
                </c:pt>
                <c:pt idx="59">
                  <c:v>23.074628950498337</c:v>
                </c:pt>
                <c:pt idx="60">
                  <c:v>22.363803067532643</c:v>
                </c:pt>
                <c:pt idx="61">
                  <c:v>21.649442584715388</c:v>
                </c:pt>
                <c:pt idx="62">
                  <c:v>20.931706306595743</c:v>
                </c:pt>
                <c:pt idx="63">
                  <c:v>20.210748560203385</c:v>
                </c:pt>
                <c:pt idx="64">
                  <c:v>19.486719399456817</c:v>
                </c:pt>
                <c:pt idx="65">
                  <c:v>18.759764805345668</c:v>
                </c:pt>
                <c:pt idx="66">
                  <c:v>18.030026881780515</c:v>
                </c:pt>
                <c:pt idx="67">
                  <c:v>17.297644047051435</c:v>
                </c:pt>
                <c:pt idx="68">
                  <c:v>16.562751220879164</c:v>
                </c:pt>
                <c:pt idx="69">
                  <c:v>15.825480007079065</c:v>
                </c:pt>
                <c:pt idx="70">
                  <c:v>15.085958871889858</c:v>
                </c:pt>
                <c:pt idx="71">
                  <c:v>14.344313318047384</c:v>
                </c:pt>
                <c:pt idx="72">
                  <c:v>13.600666054705769</c:v>
                </c:pt>
                <c:pt idx="73">
                  <c:v>12.855137163330497</c:v>
                </c:pt>
                <c:pt idx="74">
                  <c:v>12.107844259703342</c:v>
                </c:pt>
                <c:pt idx="75">
                  <c:v>11.358902652195297</c:v>
                </c:pt>
                <c:pt idx="76">
                  <c:v>10.608425496474894</c:v>
                </c:pt>
                <c:pt idx="77">
                  <c:v>9.8565239468300518</c:v>
                </c:pt>
                <c:pt idx="78">
                  <c:v>9.1033073042901833</c:v>
                </c:pt>
                <c:pt idx="79">
                  <c:v>8.3488831617426627</c:v>
                </c:pt>
                <c:pt idx="80">
                  <c:v>7.5933575462427569</c:v>
                </c:pt>
                <c:pt idx="81">
                  <c:v>6.8368350587218742</c:v>
                </c:pt>
                <c:pt idx="82">
                  <c:v>6.0794190113021926</c:v>
                </c:pt>
                <c:pt idx="83">
                  <c:v>5.3212115624287577</c:v>
                </c:pt>
                <c:pt idx="84">
                  <c:v>4.5623138500328793</c:v>
                </c:pt>
                <c:pt idx="85">
                  <c:v>3.8028261229421929</c:v>
                </c:pt>
                <c:pt idx="86">
                  <c:v>3.0428478707544002</c:v>
                </c:pt>
                <c:pt idx="87">
                  <c:v>2.2824779523925116</c:v>
                </c:pt>
                <c:pt idx="88">
                  <c:v>1.5218147235605954</c:v>
                </c:pt>
                <c:pt idx="89">
                  <c:v>0.76095616331915039</c:v>
                </c:pt>
                <c:pt idx="90">
                  <c:v>0</c:v>
                </c:pt>
                <c:pt idx="91">
                  <c:v>-0.76095616331913618</c:v>
                </c:pt>
                <c:pt idx="92">
                  <c:v>-1.5218147235605954</c:v>
                </c:pt>
                <c:pt idx="93">
                  <c:v>-2.2824779523925116</c:v>
                </c:pt>
                <c:pt idx="94">
                  <c:v>-3.0428478707544002</c:v>
                </c:pt>
                <c:pt idx="95">
                  <c:v>-3.8028261229422071</c:v>
                </c:pt>
                <c:pt idx="96">
                  <c:v>-4.5623138500328935</c:v>
                </c:pt>
                <c:pt idx="97">
                  <c:v>-5.3212115624287577</c:v>
                </c:pt>
                <c:pt idx="98">
                  <c:v>-6.0794190113021926</c:v>
                </c:pt>
                <c:pt idx="99">
                  <c:v>-6.83683505872186</c:v>
                </c:pt>
                <c:pt idx="100">
                  <c:v>-7.5933575462427427</c:v>
                </c:pt>
                <c:pt idx="101">
                  <c:v>-8.3488831617426484</c:v>
                </c:pt>
                <c:pt idx="102">
                  <c:v>-9.1033073042901833</c:v>
                </c:pt>
                <c:pt idx="103">
                  <c:v>-9.8565239468300518</c:v>
                </c:pt>
                <c:pt idx="104">
                  <c:v>-10.608425496474908</c:v>
                </c:pt>
                <c:pt idx="105">
                  <c:v>-11.358902652195312</c:v>
                </c:pt>
                <c:pt idx="106">
                  <c:v>-12.107844259703327</c:v>
                </c:pt>
                <c:pt idx="107">
                  <c:v>-12.855137163330497</c:v>
                </c:pt>
                <c:pt idx="108">
                  <c:v>-13.600666054705769</c:v>
                </c:pt>
                <c:pt idx="109">
                  <c:v>-14.344313318047384</c:v>
                </c:pt>
                <c:pt idx="110">
                  <c:v>-15.085958871889858</c:v>
                </c:pt>
                <c:pt idx="111">
                  <c:v>-15.825480007079051</c:v>
                </c:pt>
                <c:pt idx="112">
                  <c:v>-16.562751220879179</c:v>
                </c:pt>
                <c:pt idx="113">
                  <c:v>-17.297644047051435</c:v>
                </c:pt>
                <c:pt idx="114">
                  <c:v>-18.030026881780515</c:v>
                </c:pt>
                <c:pt idx="115">
                  <c:v>-18.759764805345668</c:v>
                </c:pt>
                <c:pt idx="116">
                  <c:v>-19.486719399456817</c:v>
                </c:pt>
                <c:pt idx="117">
                  <c:v>-20.210748560203385</c:v>
                </c:pt>
                <c:pt idx="118">
                  <c:v>-20.931706306595743</c:v>
                </c:pt>
                <c:pt idx="119">
                  <c:v>-21.649442584715388</c:v>
                </c:pt>
                <c:pt idx="120">
                  <c:v>-22.363803067532629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617-405F-8A99-3CB001111DAC}"/>
            </c:ext>
          </c:extLst>
        </c:ser>
        <c:ser>
          <c:idx val="56"/>
          <c:order val="48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TraySol!$Q$191:$Q$311</c:f>
              <c:numCache>
                <c:formatCode>0.00</c:formatCode>
                <c:ptCount val="121"/>
                <c:pt idx="0">
                  <c:v>1.0215814641510717E-3</c:v>
                </c:pt>
                <c:pt idx="1">
                  <c:v>1.0215237798052461</c:v>
                </c:pt>
                <c:pt idx="2">
                  <c:v>2.0427058229372999</c:v>
                </c:pt>
                <c:pt idx="3">
                  <c:v>3.063205314733775</c:v>
                </c:pt>
                <c:pt idx="4">
                  <c:v>4.0826832787299825</c:v>
                </c:pt>
                <c:pt idx="5">
                  <c:v>5.1008034812478664</c:v>
                </c:pt>
                <c:pt idx="6">
                  <c:v>6.1172333187750887</c:v>
                </c:pt>
                <c:pt idx="7">
                  <c:v>7.1316446827073863</c:v>
                </c:pt>
                <c:pt idx="8">
                  <c:v>8.1437147963056979</c:v>
                </c:pt>
                <c:pt idx="9">
                  <c:v>9.153127019028803</c:v>
                </c:pt>
                <c:pt idx="10">
                  <c:v>10.159571613785886</c:v>
                </c:pt>
                <c:pt idx="11">
                  <c:v>11.162746473064507</c:v>
                </c:pt>
                <c:pt idx="12">
                  <c:v>12.162357800344591</c:v>
                </c:pt>
                <c:pt idx="13">
                  <c:v>13.158120743689055</c:v>
                </c:pt>
                <c:pt idx="14">
                  <c:v>14.149759978911742</c:v>
                </c:pt>
                <c:pt idx="15">
                  <c:v>15.137010240230827</c:v>
                </c:pt>
                <c:pt idx="16">
                  <c:v>16.119616796843101</c:v>
                </c:pt>
                <c:pt idx="17">
                  <c:v>17.097335874369328</c:v>
                </c:pt>
                <c:pt idx="18">
                  <c:v>18.069935020626488</c:v>
                </c:pt>
                <c:pt idx="19">
                  <c:v>19.037193415676953</c:v>
                </c:pt>
                <c:pt idx="20">
                  <c:v>19.998902126566726</c:v>
                </c:pt>
                <c:pt idx="21">
                  <c:v>20.954864307605071</c:v>
                </c:pt>
                <c:pt idx="22">
                  <c:v>21.904895347443631</c:v>
                </c:pt>
                <c:pt idx="23">
                  <c:v>22.848822964579785</c:v>
                </c:pt>
                <c:pt idx="24">
                  <c:v>23.786487253242122</c:v>
                </c:pt>
                <c:pt idx="25">
                  <c:v>24.717740681899052</c:v>
                </c:pt>
                <c:pt idx="26">
                  <c:v>25.642448046884358</c:v>
                </c:pt>
                <c:pt idx="27">
                  <c:v>26.560486383833311</c:v>
                </c:pt>
                <c:pt idx="28">
                  <c:v>27.471744839787981</c:v>
                </c:pt>
                <c:pt idx="29">
                  <c:v>28.37612450895233</c:v>
                </c:pt>
                <c:pt idx="30">
                  <c:v>29.273538235161276</c:v>
                </c:pt>
                <c:pt idx="31">
                  <c:v>30.163910384174883</c:v>
                </c:pt>
                <c:pt idx="32">
                  <c:v>31.047176588920873</c:v>
                </c:pt>
                <c:pt idx="33">
                  <c:v>31.923283470792565</c:v>
                </c:pt>
                <c:pt idx="34">
                  <c:v>32.792188340060179</c:v>
                </c:pt>
                <c:pt idx="35">
                  <c:v>33.653858878383978</c:v>
                </c:pt>
                <c:pt idx="36">
                  <c:v>34.50827280632393</c:v>
                </c:pt>
                <c:pt idx="37">
                  <c:v>35.355417538628167</c:v>
                </c:pt>
                <c:pt idx="38">
                  <c:v>36.195289829956778</c:v>
                </c:pt>
                <c:pt idx="39">
                  <c:v>37.027895413556443</c:v>
                </c:pt>
                <c:pt idx="40">
                  <c:v>37.853248635254126</c:v>
                </c:pt>
                <c:pt idx="41">
                  <c:v>38.671372084980504</c:v>
                </c:pt>
                <c:pt idx="42">
                  <c:v>39.482296227875871</c:v>
                </c:pt>
                <c:pt idx="43">
                  <c:v>40.286059036866874</c:v>
                </c:pt>
                <c:pt idx="44">
                  <c:v>41.08270562844271</c:v>
                </c:pt>
                <c:pt idx="45">
                  <c:v>41.872287903197325</c:v>
                </c:pt>
                <c:pt idx="46">
                  <c:v>42.654864192548267</c:v>
                </c:pt>
                <c:pt idx="47">
                  <c:v>43.430498912889846</c:v>
                </c:pt>
                <c:pt idx="48">
                  <c:v>44.199262228292064</c:v>
                </c:pt>
                <c:pt idx="49">
                  <c:v>44.961229722717434</c:v>
                </c:pt>
                <c:pt idx="50">
                  <c:v>45.716482082593124</c:v>
                </c:pt>
                <c:pt idx="51">
                  <c:v>46.465104790454376</c:v>
                </c:pt>
                <c:pt idx="52">
                  <c:v>47.207187830255577</c:v>
                </c:pt>
                <c:pt idx="53">
                  <c:v>47.942825404839517</c:v>
                </c:pt>
                <c:pt idx="54">
                  <c:v>48.672115665955133</c:v>
                </c:pt>
                <c:pt idx="55">
                  <c:v>49.395160457122799</c:v>
                </c:pt>
                <c:pt idx="56">
                  <c:v>50.112065069565197</c:v>
                </c:pt>
                <c:pt idx="57">
                  <c:v>50.822938011345904</c:v>
                </c:pt>
                <c:pt idx="58">
                  <c:v>51.527890789793538</c:v>
                </c:pt>
                <c:pt idx="59">
                  <c:v>52.227037707229478</c:v>
                </c:pt>
                <c:pt idx="60">
                  <c:v>52.92049566996748</c:v>
                </c:pt>
                <c:pt idx="61">
                  <c:v>53.608384010508821</c:v>
                </c:pt>
                <c:pt idx="62">
                  <c:v>54.290824322819688</c:v>
                </c:pt>
                <c:pt idx="63">
                  <c:v>54.967940310547071</c:v>
                </c:pt>
                <c:pt idx="64">
                  <c:v>55.639857648003279</c:v>
                </c:pt>
                <c:pt idx="65">
                  <c:v>56.306703853730937</c:v>
                </c:pt>
                <c:pt idx="66">
                  <c:v>56.968608176445123</c:v>
                </c:pt>
                <c:pt idx="67">
                  <c:v>57.625701493139601</c:v>
                </c:pt>
                <c:pt idx="68">
                  <c:v>58.278116219139051</c:v>
                </c:pt>
                <c:pt idx="69">
                  <c:v>58.925986229878234</c:v>
                </c:pt>
                <c:pt idx="70">
                  <c:v>59.569446794190583</c:v>
                </c:pt>
                <c:pt idx="71">
                  <c:v>60.208634518895373</c:v>
                </c:pt>
                <c:pt idx="72">
                  <c:v>60.843687304481833</c:v>
                </c:pt>
                <c:pt idx="73">
                  <c:v>61.474744311699702</c:v>
                </c:pt>
                <c:pt idx="74">
                  <c:v>62.101945938881371</c:v>
                </c:pt>
                <c:pt idx="75">
                  <c:v>62.725433809837817</c:v>
                </c:pt>
                <c:pt idx="76">
                  <c:v>63.345350772189569</c:v>
                </c:pt>
                <c:pt idx="77">
                  <c:v>63.961840906016711</c:v>
                </c:pt>
                <c:pt idx="78">
                  <c:v>64.575049542735314</c:v>
                </c:pt>
                <c:pt idx="79">
                  <c:v>65.185123294133774</c:v>
                </c:pt>
                <c:pt idx="80">
                  <c:v>65.792210091530677</c:v>
                </c:pt>
                <c:pt idx="81">
                  <c:v>66.396459235045896</c:v>
                </c:pt>
                <c:pt idx="82">
                  <c:v>66.998021453007624</c:v>
                </c:pt>
                <c:pt idx="83">
                  <c:v>67.597048971553235</c:v>
                </c:pt>
                <c:pt idx="84">
                  <c:v>68.193695594516214</c:v>
                </c:pt>
                <c:pt idx="85">
                  <c:v>68.788116793730438</c:v>
                </c:pt>
                <c:pt idx="86">
                  <c:v>69.38046980992209</c:v>
                </c:pt>
                <c:pt idx="87">
                  <c:v>69.970913764402567</c:v>
                </c:pt>
                <c:pt idx="88">
                  <c:v>70.559609781819873</c:v>
                </c:pt>
                <c:pt idx="89">
                  <c:v>71.146721124273284</c:v>
                </c:pt>
                <c:pt idx="90">
                  <c:v>71.732413337146653</c:v>
                </c:pt>
                <c:pt idx="91">
                  <c:v>72.316854407067865</c:v>
                </c:pt>
                <c:pt idx="92">
                  <c:v>72.900214932459207</c:v>
                </c:pt>
                <c:pt idx="93">
                  <c:v>73.482668307202459</c:v>
                </c:pt>
                <c:pt idx="94">
                  <c:v>74.064390918007234</c:v>
                </c:pt>
                <c:pt idx="95">
                  <c:v>74.645562356138072</c:v>
                </c:pt>
                <c:pt idx="96">
                  <c:v>75.226365644229773</c:v>
                </c:pt>
                <c:pt idx="97">
                  <c:v>75.806987478996916</c:v>
                </c:pt>
                <c:pt idx="98">
                  <c:v>76.387618490728045</c:v>
                </c:pt>
                <c:pt idx="99">
                  <c:v>76.968453520544116</c:v>
                </c:pt>
                <c:pt idx="100">
                  <c:v>77.549691916496897</c:v>
                </c:pt>
                <c:pt idx="101">
                  <c:v>78.131537849686993</c:v>
                </c:pt>
                <c:pt idx="102">
                  <c:v>78.714200651692693</c:v>
                </c:pt>
                <c:pt idx="103">
                  <c:v>79.297895174721162</c:v>
                </c:pt>
                <c:pt idx="104">
                  <c:v>79.882842176024226</c:v>
                </c:pt>
                <c:pt idx="105">
                  <c:v>80.469268728260758</c:v>
                </c:pt>
                <c:pt idx="106">
                  <c:v>81.057408657640792</c:v>
                </c:pt>
                <c:pt idx="107">
                  <c:v>81.647503011850915</c:v>
                </c:pt>
                <c:pt idx="108">
                  <c:v>82.239800559938104</c:v>
                </c:pt>
                <c:pt idx="109">
                  <c:v>82.834558326524387</c:v>
                </c:pt>
                <c:pt idx="110">
                  <c:v>83.432042162932007</c:v>
                </c:pt>
                <c:pt idx="111">
                  <c:v>84.032527358027437</c:v>
                </c:pt>
                <c:pt idx="112">
                  <c:v>84.636299291838085</c:v>
                </c:pt>
                <c:pt idx="113">
                  <c:v>85.243654135261863</c:v>
                </c:pt>
                <c:pt idx="114">
                  <c:v>85.854899599479353</c:v>
                </c:pt>
                <c:pt idx="115">
                  <c:v>86.470355738989568</c:v>
                </c:pt>
                <c:pt idx="116">
                  <c:v>87.090355812529666</c:v>
                </c:pt>
                <c:pt idx="117">
                  <c:v>87.715247206502724</c:v>
                </c:pt>
                <c:pt idx="118">
                  <c:v>88.345392425931863</c:v>
                </c:pt>
                <c:pt idx="119">
                  <c:v>88.981170158382341</c:v>
                </c:pt>
                <c:pt idx="120">
                  <c:v>89.622976416748969</c:v>
                </c:pt>
              </c:numCache>
            </c:numRef>
          </c:xVal>
          <c:yVal>
            <c:numRef>
              <c:f>TraySol!$P$191:$P$311</c:f>
              <c:numCache>
                <c:formatCode>0.00</c:formatCode>
                <c:ptCount val="121"/>
                <c:pt idx="0">
                  <c:v>26.099999993215945</c:v>
                </c:pt>
                <c:pt idx="1">
                  <c:v>26.093216319550955</c:v>
                </c:pt>
                <c:pt idx="2">
                  <c:v>26.07286970347846</c:v>
                </c:pt>
                <c:pt idx="3">
                  <c:v>26.038973413591947</c:v>
                </c:pt>
                <c:pt idx="4">
                  <c:v>25.991549506296309</c:v>
                </c:pt>
                <c:pt idx="5">
                  <c:v>25.930628763040346</c:v>
                </c:pt>
                <c:pt idx="6">
                  <c:v>25.856250593668761</c:v>
                </c:pt>
                <c:pt idx="7">
                  <c:v>25.768462913390351</c:v>
                </c:pt>
                <c:pt idx="8">
                  <c:v>25.667321994262224</c:v>
                </c:pt>
                <c:pt idx="9">
                  <c:v>25.552892292265781</c:v>
                </c:pt>
                <c:pt idx="10">
                  <c:v>25.425246251211618</c:v>
                </c:pt>
                <c:pt idx="11">
                  <c:v>25.284464084856637</c:v>
                </c:pt>
                <c:pt idx="12">
                  <c:v>25.130633538745585</c:v>
                </c:pt>
                <c:pt idx="13">
                  <c:v>24.963849633399988</c:v>
                </c:pt>
                <c:pt idx="14">
                  <c:v>24.784214390567854</c:v>
                </c:pt>
                <c:pt idx="15">
                  <c:v>24.591836544320088</c:v>
                </c:pt>
                <c:pt idx="16">
                  <c:v>24.386831238830112</c:v>
                </c:pt>
                <c:pt idx="17">
                  <c:v>24.169319714705679</c:v>
                </c:pt>
                <c:pt idx="18">
                  <c:v>23.939428985754262</c:v>
                </c:pt>
                <c:pt idx="19">
                  <c:v>23.697291508057063</c:v>
                </c:pt>
                <c:pt idx="20">
                  <c:v>23.44304484320368</c:v>
                </c:pt>
                <c:pt idx="21">
                  <c:v>23.176831317499548</c:v>
                </c:pt>
                <c:pt idx="22">
                  <c:v>22.898797678903492</c:v>
                </c:pt>
                <c:pt idx="23">
                  <c:v>22.609094753385008</c:v>
                </c:pt>
                <c:pt idx="24">
                  <c:v>22.307877102310755</c:v>
                </c:pt>
                <c:pt idx="25">
                  <c:v>21.995302682381151</c:v>
                </c:pt>
                <c:pt idx="26">
                  <c:v>21.671532509538594</c:v>
                </c:pt>
                <c:pt idx="27">
                  <c:v>21.3367303281658</c:v>
                </c:pt>
                <c:pt idx="28">
                  <c:v>20.991062286782707</c:v>
                </c:pt>
                <c:pt idx="29">
                  <c:v>20.634696621338165</c:v>
                </c:pt>
                <c:pt idx="30">
                  <c:v>20.267803347078484</c:v>
                </c:pt>
                <c:pt idx="31">
                  <c:v>19.890553959860227</c:v>
                </c:pt>
                <c:pt idx="32">
                  <c:v>19.503121147661915</c:v>
                </c:pt>
                <c:pt idx="33">
                  <c:v>19.105678512936919</c:v>
                </c:pt>
                <c:pt idx="34">
                  <c:v>18.69840030634299</c:v>
                </c:pt>
                <c:pt idx="35">
                  <c:v>18.281461172279094</c:v>
                </c:pt>
                <c:pt idx="36">
                  <c:v>17.855035906561582</c:v>
                </c:pt>
                <c:pt idx="37">
                  <c:v>17.419299226477975</c:v>
                </c:pt>
                <c:pt idx="38">
                  <c:v>16.974425553368818</c:v>
                </c:pt>
                <c:pt idx="39">
                  <c:v>16.520588807806803</c:v>
                </c:pt>
                <c:pt idx="40">
                  <c:v>16.057962217367219</c:v>
                </c:pt>
                <c:pt idx="41">
                  <c:v>15.586718136915522</c:v>
                </c:pt>
                <c:pt idx="42">
                  <c:v>15.107027881276025</c:v>
                </c:pt>
                <c:pt idx="43">
                  <c:v>14.619061570090977</c:v>
                </c:pt>
                <c:pt idx="44">
                  <c:v>14.122987984629759</c:v>
                </c:pt>
                <c:pt idx="45">
                  <c:v>13.618974436266711</c:v>
                </c:pt>
                <c:pt idx="46">
                  <c:v>13.107186646308477</c:v>
                </c:pt>
                <c:pt idx="47">
                  <c:v>12.587788636822182</c:v>
                </c:pt>
                <c:pt idx="48">
                  <c:v>12.060942632089777</c:v>
                </c:pt>
                <c:pt idx="49">
                  <c:v>11.526808970293615</c:v>
                </c:pt>
                <c:pt idx="50">
                  <c:v>10.985546025023979</c:v>
                </c:pt>
                <c:pt idx="51">
                  <c:v>10.437310136186113</c:v>
                </c:pt>
                <c:pt idx="52">
                  <c:v>9.8822555498793463</c:v>
                </c:pt>
                <c:pt idx="53">
                  <c:v>9.3205343668156218</c:v>
                </c:pt>
                <c:pt idx="54">
                  <c:v>8.7522964988450838</c:v>
                </c:pt>
                <c:pt idx="55">
                  <c:v>8.1776896331593036</c:v>
                </c:pt>
                <c:pt idx="56">
                  <c:v>7.5968592037467317</c:v>
                </c:pt>
                <c:pt idx="57">
                  <c:v>7.0099483696835563</c:v>
                </c:pt>
                <c:pt idx="58">
                  <c:v>6.4170979998515492</c:v>
                </c:pt>
                <c:pt idx="59">
                  <c:v>5.8184466636858474</c:v>
                </c:pt>
                <c:pt idx="60">
                  <c:v>5.2141306275678545</c:v>
                </c:pt>
                <c:pt idx="61">
                  <c:v>4.6042838564919464</c:v>
                </c:pt>
                <c:pt idx="62">
                  <c:v>3.989038020649275</c:v>
                </c:pt>
                <c:pt idx="63">
                  <c:v>3.3685225065867854</c:v>
                </c:pt>
                <c:pt idx="64">
                  <c:v>2.7428644326159599</c:v>
                </c:pt>
                <c:pt idx="65">
                  <c:v>2.1121886681613375</c:v>
                </c:pt>
                <c:pt idx="66">
                  <c:v>1.4766178567556807</c:v>
                </c:pt>
                <c:pt idx="67">
                  <c:v>0.83627244240523169</c:v>
                </c:pt>
                <c:pt idx="68">
                  <c:v>0.19127069906508609</c:v>
                </c:pt>
                <c:pt idx="69">
                  <c:v>-0.45827123701879202</c:v>
                </c:pt>
                <c:pt idx="70">
                  <c:v>-1.1122393323278743</c:v>
                </c:pt>
                <c:pt idx="71">
                  <c:v>-1.7705216186599841</c:v>
                </c:pt>
                <c:pt idx="72">
                  <c:v>-2.4330081534839962</c:v>
                </c:pt>
                <c:pt idx="73">
                  <c:v>-3.0995909782386946</c:v>
                </c:pt>
                <c:pt idx="74">
                  <c:v>-3.7701640747393554</c:v>
                </c:pt>
                <c:pt idx="75">
                  <c:v>-4.444623319840403</c:v>
                </c:pt>
                <c:pt idx="76">
                  <c:v>-5.1228664384874918</c:v>
                </c:pt>
                <c:pt idx="77">
                  <c:v>-5.8047929552779323</c:v>
                </c:pt>
                <c:pt idx="78">
                  <c:v>-6.4903041446345497</c:v>
                </c:pt>
                <c:pt idx="79">
                  <c:v>-7.179302979683797</c:v>
                </c:pt>
                <c:pt idx="80">
                  <c:v>-7.8716940799156276</c:v>
                </c:pt>
                <c:pt idx="81">
                  <c:v>-8.5673836576896036</c:v>
                </c:pt>
                <c:pt idx="82">
                  <c:v>-9.2662794636380852</c:v>
                </c:pt>
                <c:pt idx="83">
                  <c:v>-9.9682907310052542</c:v>
                </c:pt>
                <c:pt idx="84">
                  <c:v>-10.673328118947495</c:v>
                </c:pt>
                <c:pt idx="85">
                  <c:v>-11.381303654808576</c:v>
                </c:pt>
                <c:pt idx="86">
                  <c:v>-12.092130675370186</c:v>
                </c:pt>
                <c:pt idx="87">
                  <c:v>-12.805723767066226</c:v>
                </c:pt>
                <c:pt idx="88">
                  <c:v>-13.521998705136923</c:v>
                </c:pt>
                <c:pt idx="89">
                  <c:v>-14.240872391685485</c:v>
                </c:pt>
                <c:pt idx="90">
                  <c:v>-14.962262792588504</c:v>
                </c:pt>
                <c:pt idx="91">
                  <c:v>-15.686088873196809</c:v>
                </c:pt>
                <c:pt idx="92">
                  <c:v>-16.412270532751563</c:v>
                </c:pt>
                <c:pt idx="93">
                  <c:v>-17.140728537425289</c:v>
                </c:pt>
                <c:pt idx="94">
                  <c:v>-17.871384451884524</c:v>
                </c:pt>
                <c:pt idx="95">
                  <c:v>-18.604160569254645</c:v>
                </c:pt>
                <c:pt idx="96">
                  <c:v>-19.338979839352987</c:v>
                </c:pt>
                <c:pt idx="97">
                  <c:v>-20.075765795038791</c:v>
                </c:pt>
                <c:pt idx="98">
                  <c:v>-20.814442476512085</c:v>
                </c:pt>
                <c:pt idx="99">
                  <c:v>-21.554934353374108</c:v>
                </c:pt>
                <c:pt idx="100">
                  <c:v>-22.297166244243058</c:v>
                </c:pt>
                <c:pt idx="101">
                  <c:v>-23.041063233696775</c:v>
                </c:pt>
                <c:pt idx="102">
                  <c:v>-23.786550586291412</c:v>
                </c:pt>
                <c:pt idx="103">
                  <c:v>-24.533553657380722</c:v>
                </c:pt>
                <c:pt idx="104">
                  <c:v>-25.281997800433345</c:v>
                </c:pt>
                <c:pt idx="105">
                  <c:v>-26.031808270516393</c:v>
                </c:pt>
                <c:pt idx="106">
                  <c:v>-26.78291012358217</c:v>
                </c:pt>
                <c:pt idx="107">
                  <c:v>-27.535228111160293</c:v>
                </c:pt>
                <c:pt idx="108">
                  <c:v>-28.288686570018896</c:v>
                </c:pt>
                <c:pt idx="109">
                  <c:v>-29.043209306318403</c:v>
                </c:pt>
                <c:pt idx="110">
                  <c:v>-29.798719473734465</c:v>
                </c:pt>
                <c:pt idx="111">
                  <c:v>-30.555139444977669</c:v>
                </c:pt>
                <c:pt idx="112">
                  <c:v>-31.312390676082131</c:v>
                </c:pt>
                <c:pt idx="113">
                  <c:v>-32.070393562774328</c:v>
                </c:pt>
                <c:pt idx="114">
                  <c:v>-32.829067288167096</c:v>
                </c:pt>
                <c:pt idx="115">
                  <c:v>-33.58832966094927</c:v>
                </c:pt>
                <c:pt idx="116">
                  <c:v>-34.348096943160314</c:v>
                </c:pt>
                <c:pt idx="117">
                  <c:v>-35.108283666549085</c:v>
                </c:pt>
                <c:pt idx="118">
                  <c:v>-35.868802436415365</c:v>
                </c:pt>
                <c:pt idx="119">
                  <c:v>-36.629563721722931</c:v>
                </c:pt>
                <c:pt idx="120">
                  <c:v>-37.390475630150405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617-405F-8A99-3CB001111DAC}"/>
            </c:ext>
          </c:extLst>
        </c:ser>
        <c:ser>
          <c:idx val="57"/>
          <c:order val="49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TraySol!$T$40:$T$190</c:f>
              <c:numCache>
                <c:formatCode>0.00</c:formatCode>
                <c:ptCount val="151"/>
                <c:pt idx="0">
                  <c:v>-124.37652773282451</c:v>
                </c:pt>
                <c:pt idx="1">
                  <c:v>-123.14371787983315</c:v>
                </c:pt>
                <c:pt idx="2">
                  <c:v>-121.94262901143678</c:v>
                </c:pt>
                <c:pt idx="3">
                  <c:v>-120.77196807926961</c:v>
                </c:pt>
                <c:pt idx="4">
                  <c:v>-119.630469369127</c:v>
                </c:pt>
                <c:pt idx="5">
                  <c:v>-118.51689831323721</c:v>
                </c:pt>
                <c:pt idx="6">
                  <c:v>-117.43005437496758</c:v>
                </c:pt>
                <c:pt idx="7">
                  <c:v>-116.3687731410637</c:v>
                </c:pt>
                <c:pt idx="8">
                  <c:v>-115.33192774234395</c:v>
                </c:pt>
                <c:pt idx="9">
                  <c:v>-114.31842971006607</c:v>
                </c:pt>
                <c:pt idx="10">
                  <c:v>-113.32722936222687</c:v>
                </c:pt>
                <c:pt idx="11">
                  <c:v>-112.35731580205416</c:v>
                </c:pt>
                <c:pt idx="12">
                  <c:v>-111.407716599973</c:v>
                </c:pt>
                <c:pt idx="13">
                  <c:v>-110.47749722042801</c:v>
                </c:pt>
                <c:pt idx="14">
                  <c:v>-109.56576024609332</c:v>
                </c:pt>
                <c:pt idx="15">
                  <c:v>-108.67164444416248</c:v>
                </c:pt>
                <c:pt idx="16">
                  <c:v>-107.79432371251858</c:v>
                </c:pt>
                <c:pt idx="17">
                  <c:v>-106.93300593756668</c:v>
                </c:pt>
                <c:pt idx="18">
                  <c:v>-106.08693179028124</c:v>
                </c:pt>
                <c:pt idx="19">
                  <c:v>-105.25537348250961</c:v>
                </c:pt>
                <c:pt idx="20">
                  <c:v>-104.43763350169222</c:v>
                </c:pt>
                <c:pt idx="21">
                  <c:v>-103.63304333884057</c:v>
                </c:pt>
                <c:pt idx="22">
                  <c:v>-102.84096222178997</c:v>
                </c:pt>
                <c:pt idx="23">
                  <c:v>-102.0607758633452</c:v>
                </c:pt>
                <c:pt idx="24">
                  <c:v>-101.29189523191565</c:v>
                </c:pt>
                <c:pt idx="25">
                  <c:v>-100.53375535053364</c:v>
                </c:pt>
                <c:pt idx="26">
                  <c:v>-99.785814128727395</c:v>
                </c:pt>
                <c:pt idx="27">
                  <c:v>-99.047551230534779</c:v>
                </c:pt>
                <c:pt idx="28">
                  <c:v>-98.318466980960125</c:v>
                </c:pt>
                <c:pt idx="29">
                  <c:v>-97.598081312370482</c:v>
                </c:pt>
                <c:pt idx="30">
                  <c:v>-96.885932751662921</c:v>
                </c:pt>
                <c:pt idx="31">
                  <c:v>-96.181577448499695</c:v>
                </c:pt>
                <c:pt idx="32">
                  <c:v>-95.484588244474594</c:v>
                </c:pt>
                <c:pt idx="33">
                  <c:v>-94.79455378273029</c:v>
                </c:pt>
                <c:pt idx="34">
                  <c:v>-94.111077657276752</c:v>
                </c:pt>
                <c:pt idx="35">
                  <c:v>-93.433777601052711</c:v>
                </c:pt>
                <c:pt idx="36">
                  <c:v>-92.762284711616374</c:v>
                </c:pt>
                <c:pt idx="37">
                  <c:v>-92.096242713236393</c:v>
                </c:pt>
                <c:pt idx="38">
                  <c:v>-91.435307254077415</c:v>
                </c:pt>
                <c:pt idx="39">
                  <c:v>-90.779145237123714</c:v>
                </c:pt>
                <c:pt idx="40">
                  <c:v>-90.127434183458419</c:v>
                </c:pt>
                <c:pt idx="41">
                  <c:v>-89.479861626510299</c:v>
                </c:pt>
                <c:pt idx="42">
                  <c:v>-88.836124535886881</c:v>
                </c:pt>
                <c:pt idx="43">
                  <c:v>-88.195928769435255</c:v>
                </c:pt>
                <c:pt idx="44">
                  <c:v>-87.558988552201541</c:v>
                </c:pt>
                <c:pt idx="45">
                  <c:v>-86.925025980998385</c:v>
                </c:pt>
                <c:pt idx="46">
                  <c:v>-86.293770553333957</c:v>
                </c:pt>
                <c:pt idx="47">
                  <c:v>-85.664958719504114</c:v>
                </c:pt>
                <c:pt idx="48">
                  <c:v>-85.038333456700244</c:v>
                </c:pt>
                <c:pt idx="49">
                  <c:v>-84.413643864039003</c:v>
                </c:pt>
                <c:pt idx="50">
                  <c:v>-83.790644777475109</c:v>
                </c:pt>
                <c:pt idx="51">
                  <c:v>-83.169096403613295</c:v>
                </c:pt>
                <c:pt idx="52">
                  <c:v>-82.548763971491127</c:v>
                </c:pt>
                <c:pt idx="53">
                  <c:v>-81.929417401460384</c:v>
                </c:pt>
                <c:pt idx="54">
                  <c:v>-81.31083099034889</c:v>
                </c:pt>
                <c:pt idx="55">
                  <c:v>-80.692783112139281</c:v>
                </c:pt>
                <c:pt idx="56">
                  <c:v>-80.075055933455033</c:v>
                </c:pt>
                <c:pt idx="57">
                  <c:v>-79.457435143195553</c:v>
                </c:pt>
                <c:pt idx="58">
                  <c:v>-78.839709695714717</c:v>
                </c:pt>
                <c:pt idx="59">
                  <c:v>-78.221671566986927</c:v>
                </c:pt>
                <c:pt idx="60">
                  <c:v>-77.603115523254857</c:v>
                </c:pt>
                <c:pt idx="61">
                  <c:v>-76.983838901701134</c:v>
                </c:pt>
                <c:pt idx="62">
                  <c:v>-76.363641402734217</c:v>
                </c:pt>
                <c:pt idx="63">
                  <c:v>-75.742324893524994</c:v>
                </c:pt>
                <c:pt idx="64">
                  <c:v>-75.119693222477508</c:v>
                </c:pt>
                <c:pt idx="65">
                  <c:v>-74.495552044361432</c:v>
                </c:pt>
                <c:pt idx="66">
                  <c:v>-73.869708655879521</c:v>
                </c:pt>
                <c:pt idx="67">
                  <c:v>-73.241971841486844</c:v>
                </c:pt>
                <c:pt idx="68">
                  <c:v>-72.612151729322449</c:v>
                </c:pt>
                <c:pt idx="69">
                  <c:v>-71.980059657157966</c:v>
                </c:pt>
                <c:pt idx="70">
                  <c:v>-71.345508048309384</c:v>
                </c:pt>
                <c:pt idx="71">
                  <c:v>-70.708310297502749</c:v>
                </c:pt>
                <c:pt idx="72">
                  <c:v>-70.068280666725713</c:v>
                </c:pt>
                <c:pt idx="73">
                  <c:v>-69.425234191140163</c:v>
                </c:pt>
                <c:pt idx="74">
                  <c:v>-68.778986595173208</c:v>
                </c:pt>
                <c:pt idx="75">
                  <c:v>-68.129354218946531</c:v>
                </c:pt>
                <c:pt idx="76">
                  <c:v>-67.47615395524565</c:v>
                </c:pt>
                <c:pt idx="77">
                  <c:v>-66.819203197273552</c:v>
                </c:pt>
                <c:pt idx="78">
                  <c:v>-66.158319797474618</c:v>
                </c:pt>
                <c:pt idx="79">
                  <c:v>-65.493322037756769</c:v>
                </c:pt>
                <c:pt idx="80">
                  <c:v>-64.824028611481083</c:v>
                </c:pt>
                <c:pt idx="81">
                  <c:v>-64.150258617629049</c:v>
                </c:pt>
                <c:pt idx="82">
                  <c:v>-63.471831567598322</c:v>
                </c:pt>
                <c:pt idx="83">
                  <c:v>-62.788567405116886</c:v>
                </c:pt>
                <c:pt idx="84">
                  <c:v>-62.100286539804102</c:v>
                </c:pt>
                <c:pt idx="85">
                  <c:v>-61.406809894944224</c:v>
                </c:pt>
                <c:pt idx="86">
                  <c:v>-60.707958970073228</c:v>
                </c:pt>
                <c:pt idx="87">
                  <c:v>-60.003555919012399</c:v>
                </c:pt>
                <c:pt idx="88">
                  <c:v>-59.293423644013316</c:v>
                </c:pt>
                <c:pt idx="89">
                  <c:v>-58.577385906705132</c:v>
                </c:pt>
                <c:pt idx="90">
                  <c:v>-57.855267456559552</c:v>
                </c:pt>
                <c:pt idx="91">
                  <c:v>-57.126894177606651</c:v>
                </c:pt>
                <c:pt idx="92">
                  <c:v>-56.392093254149501</c:v>
                </c:pt>
                <c:pt idx="93">
                  <c:v>-55.650693356232225</c:v>
                </c:pt>
                <c:pt idx="94">
                  <c:v>-54.902524845617521</c:v>
                </c:pt>
                <c:pt idx="95">
                  <c:v>-54.147420003021487</c:v>
                </c:pt>
                <c:pt idx="96">
                  <c:v>-53.385213277337876</c:v>
                </c:pt>
                <c:pt idx="97">
                  <c:v>-52.615741557556646</c:v>
                </c:pt>
                <c:pt idx="98">
                  <c:v>-51.838844468043952</c:v>
                </c:pt>
                <c:pt idx="99">
                  <c:v>-51.054364687799179</c:v>
                </c:pt>
                <c:pt idx="100">
                  <c:v>-50.26214829424076</c:v>
                </c:pt>
                <c:pt idx="101">
                  <c:v>-49.462045131990706</c:v>
                </c:pt>
                <c:pt idx="102">
                  <c:v>-48.653909207031631</c:v>
                </c:pt>
                <c:pt idx="103">
                  <c:v>-47.83759910649367</c:v>
                </c:pt>
                <c:pt idx="104">
                  <c:v>-47.012978444194211</c:v>
                </c:pt>
                <c:pt idx="105">
                  <c:v>-46.179916331896571</c:v>
                </c:pt>
                <c:pt idx="106">
                  <c:v>-45.338287876076244</c:v>
                </c:pt>
                <c:pt idx="107">
                  <c:v>-44.487974699780693</c:v>
                </c:pt>
                <c:pt idx="108">
                  <c:v>-43.628865488945046</c:v>
                </c:pt>
                <c:pt idx="109">
                  <c:v>-42.760856562273759</c:v>
                </c:pt>
                <c:pt idx="110">
                  <c:v>-41.883852463524327</c:v>
                </c:pt>
                <c:pt idx="111">
                  <c:v>-40.997766574729141</c:v>
                </c:pt>
                <c:pt idx="112">
                  <c:v>-40.102521748565636</c:v>
                </c:pt>
                <c:pt idx="113">
                  <c:v>-39.198050957738701</c:v>
                </c:pt>
                <c:pt idx="114">
                  <c:v>-38.284297958867086</c:v>
                </c:pt>
                <c:pt idx="115">
                  <c:v>-37.361217967978625</c:v>
                </c:pt>
                <c:pt idx="116">
                  <c:v>-36.428778344310466</c:v>
                </c:pt>
                <c:pt idx="117">
                  <c:v>-35.486959278693035</c:v>
                </c:pt>
                <c:pt idx="118">
                  <c:v>-34.535754482369249</c:v>
                </c:pt>
                <c:pt idx="119">
                  <c:v>-33.575171871668715</c:v>
                </c:pt>
                <c:pt idx="120">
                  <c:v>-32.605234243532813</c:v>
                </c:pt>
                <c:pt idx="121">
                  <c:v>-31.62597993646866</c:v>
                </c:pt>
                <c:pt idx="122">
                  <c:v>-30.637463471114327</c:v>
                </c:pt>
                <c:pt idx="123">
                  <c:v>-29.639756164229698</c:v>
                </c:pt>
                <c:pt idx="124">
                  <c:v>-28.632946709594595</c:v>
                </c:pt>
                <c:pt idx="125">
                  <c:v>-27.61714171901388</c:v>
                </c:pt>
                <c:pt idx="126">
                  <c:v>-26.592466216404016</c:v>
                </c:pt>
                <c:pt idx="127">
                  <c:v>-25.559064077779997</c:v>
                </c:pt>
                <c:pt idx="128">
                  <c:v>-24.51709840988493</c:v>
                </c:pt>
                <c:pt idx="129">
                  <c:v>-23.466751860221198</c:v>
                </c:pt>
                <c:pt idx="130">
                  <c:v>-22.408226851355522</c:v>
                </c:pt>
                <c:pt idx="131">
                  <c:v>-21.341745732593445</c:v>
                </c:pt>
                <c:pt idx="132">
                  <c:v>-20.267550842458853</c:v>
                </c:pt>
                <c:pt idx="133">
                  <c:v>-19.185904475875457</c:v>
                </c:pt>
                <c:pt idx="134">
                  <c:v>-18.097088750528407</c:v>
                </c:pt>
                <c:pt idx="135">
                  <c:v>-17.001405367602221</c:v>
                </c:pt>
                <c:pt idx="136">
                  <c:v>-15.899175262913031</c:v>
                </c:pt>
                <c:pt idx="137">
                  <c:v>-14.79073814541804</c:v>
                </c:pt>
                <c:pt idx="138">
                  <c:v>-13.676451921132312</c:v>
                </c:pt>
                <c:pt idx="139">
                  <c:v>-12.556692001653323</c:v>
                </c:pt>
                <c:pt idx="140">
                  <c:v>-11.431850497722815</c:v>
                </c:pt>
                <c:pt idx="141">
                  <c:v>-10.30233529957262</c:v>
                </c:pt>
                <c:pt idx="142">
                  <c:v>-9.1685690471407497</c:v>
                </c:pt>
                <c:pt idx="143">
                  <c:v>-8.0309879946157121</c:v>
                </c:pt>
                <c:pt idx="144">
                  <c:v>-6.8900407751315154</c:v>
                </c:pt>
                <c:pt idx="145">
                  <c:v>-5.7461870727650073</c:v>
                </c:pt>
                <c:pt idx="146">
                  <c:v>-4.5998962102581649</c:v>
                </c:pt>
                <c:pt idx="147">
                  <c:v>-3.4516456620721296</c:v>
                </c:pt>
                <c:pt idx="148">
                  <c:v>-2.301919503453425</c:v>
                </c:pt>
                <c:pt idx="149">
                  <c:v>-1.1512068071264505</c:v>
                </c:pt>
                <c:pt idx="150">
                  <c:v>-1.151289623710297E-3</c:v>
                </c:pt>
              </c:numCache>
            </c:numRef>
          </c:xVal>
          <c:yVal>
            <c:numRef>
              <c:f>TraySol!$S$40:$S$190</c:f>
              <c:numCache>
                <c:formatCode>0.00</c:formatCode>
                <c:ptCount val="151"/>
                <c:pt idx="0">
                  <c:v>-54.407700845040551</c:v>
                </c:pt>
                <c:pt idx="1">
                  <c:v>-53.775042392495777</c:v>
                </c:pt>
                <c:pt idx="2">
                  <c:v>-53.133546279096464</c:v>
                </c:pt>
                <c:pt idx="3">
                  <c:v>-52.483716500278064</c:v>
                </c:pt>
                <c:pt idx="4">
                  <c:v>-51.826030337622825</c:v>
                </c:pt>
                <c:pt idx="5">
                  <c:v>-51.16093963074286</c:v>
                </c:pt>
                <c:pt idx="6">
                  <c:v>-50.488872055008557</c:v>
                </c:pt>
                <c:pt idx="7">
                  <c:v>-49.810232389613105</c:v>
                </c:pt>
                <c:pt idx="8">
                  <c:v>-49.125403763784021</c:v>
                </c:pt>
                <c:pt idx="9">
                  <c:v>-48.434748871773621</c:v>
                </c:pt>
                <c:pt idx="10">
                  <c:v>-47.73861114962321</c:v>
                </c:pt>
                <c:pt idx="11">
                  <c:v>-47.037315908665931</c:v>
                </c:pt>
                <c:pt idx="12">
                  <c:v>-46.331171422349058</c:v>
                </c:pt>
                <c:pt idx="13">
                  <c:v>-45.62046996427776</c:v>
                </c:pt>
                <c:pt idx="14">
                  <c:v>-44.905488796443677</c:v>
                </c:pt>
                <c:pt idx="15">
                  <c:v>-44.18649110744758</c:v>
                </c:pt>
                <c:pt idx="16">
                  <c:v>-43.463726901187101</c:v>
                </c:pt>
                <c:pt idx="17">
                  <c:v>-42.737433836993347</c:v>
                </c:pt>
                <c:pt idx="18">
                  <c:v>-42.007838022582035</c:v>
                </c:pt>
                <c:pt idx="19">
                  <c:v>-41.275154761468343</c:v>
                </c:pt>
                <c:pt idx="20">
                  <c:v>-40.539589256691158</c:v>
                </c:pt>
                <c:pt idx="21">
                  <c:v>-39.801337272819666</c:v>
                </c:pt>
                <c:pt idx="22">
                  <c:v>-39.060585758292262</c:v>
                </c:pt>
                <c:pt idx="23">
                  <c:v>-38.317513430166713</c:v>
                </c:pt>
                <c:pt idx="24">
                  <c:v>-37.572291323359337</c:v>
                </c:pt>
                <c:pt idx="25">
                  <c:v>-36.825083306421789</c:v>
                </c:pt>
                <c:pt idx="26">
                  <c:v>-36.076046565855592</c:v>
                </c:pt>
                <c:pt idx="27">
                  <c:v>-35.325332060903406</c:v>
                </c:pt>
                <c:pt idx="28">
                  <c:v>-34.573084950680638</c:v>
                </c:pt>
                <c:pt idx="29">
                  <c:v>-33.81944499543394</c:v>
                </c:pt>
                <c:pt idx="30">
                  <c:v>-33.064546933626374</c:v>
                </c:pt>
                <c:pt idx="31">
                  <c:v>-32.308520836465277</c:v>
                </c:pt>
                <c:pt idx="32">
                  <c:v>-31.551492441400399</c:v>
                </c:pt>
                <c:pt idx="33">
                  <c:v>-30.793583466035273</c:v>
                </c:pt>
                <c:pt idx="34">
                  <c:v>-30.03491190380997</c:v>
                </c:pt>
                <c:pt idx="35">
                  <c:v>-29.275592302732306</c:v>
                </c:pt>
                <c:pt idx="36">
                  <c:v>-28.515736028356116</c:v>
                </c:pt>
                <c:pt idx="37">
                  <c:v>-27.755451512129284</c:v>
                </c:pt>
                <c:pt idx="38">
                  <c:v>-26.994844486163601</c:v>
                </c:pt>
                <c:pt idx="39">
                  <c:v>-26.234018205409825</c:v>
                </c:pt>
                <c:pt idx="40">
                  <c:v>-25.47307365815702</c:v>
                </c:pt>
                <c:pt idx="41">
                  <c:v>-24.712109765715539</c:v>
                </c:pt>
                <c:pt idx="42">
                  <c:v>-23.9512235720847</c:v>
                </c:pt>
                <c:pt idx="43">
                  <c:v>-23.190510424354002</c:v>
                </c:pt>
                <c:pt idx="44">
                  <c:v>-22.430064144535876</c:v>
                </c:pt>
                <c:pt idx="45">
                  <c:v>-21.66997719348123</c:v>
                </c:pt>
                <c:pt idx="46">
                  <c:v>-20.910340827485342</c:v>
                </c:pt>
                <c:pt idx="47">
                  <c:v>-20.151245248150829</c:v>
                </c:pt>
                <c:pt idx="48">
                  <c:v>-19.392779746035799</c:v>
                </c:pt>
                <c:pt idx="49">
                  <c:v>-18.635032838579804</c:v>
                </c:pt>
                <c:pt idx="50">
                  <c:v>-17.878092402767265</c:v>
                </c:pt>
                <c:pt idx="51">
                  <c:v>-17.122045802956464</c:v>
                </c:pt>
                <c:pt idx="52">
                  <c:v>-16.366980014273068</c:v>
                </c:pt>
                <c:pt idx="53">
                  <c:v>-15.612981741940956</c:v>
                </c:pt>
                <c:pt idx="54">
                  <c:v>-14.860137536896175</c:v>
                </c:pt>
                <c:pt idx="55">
                  <c:v>-14.108533908007388</c:v>
                </c:pt>
                <c:pt idx="56">
                  <c:v>-13.358257431203214</c:v>
                </c:pt>
                <c:pt idx="57">
                  <c:v>-12.609394855785524</c:v>
                </c:pt>
                <c:pt idx="58">
                  <c:v>-11.862033208188592</c:v>
                </c:pt>
                <c:pt idx="59">
                  <c:v>-11.116259893424541</c:v>
                </c:pt>
                <c:pt idx="60">
                  <c:v>-10.372162794438054</c:v>
                </c:pt>
                <c:pt idx="61">
                  <c:v>-9.6298303695761689</c:v>
                </c:pt>
                <c:pt idx="62">
                  <c:v>-8.8893517483625999</c:v>
                </c:pt>
                <c:pt idx="63">
                  <c:v>-8.1508168257504678</c:v>
                </c:pt>
                <c:pt idx="64">
                  <c:v>-7.4143163550120619</c:v>
                </c:pt>
                <c:pt idx="65">
                  <c:v>-6.6799420394096813</c:v>
                </c:pt>
                <c:pt idx="66">
                  <c:v>-5.9477866227767748</c:v>
                </c:pt>
                <c:pt idx="67">
                  <c:v>-5.2179439791249536</c:v>
                </c:pt>
                <c:pt idx="68">
                  <c:v>-4.4905092013778471</c:v>
                </c:pt>
                <c:pt idx="69">
                  <c:v>-3.765578689319085</c:v>
                </c:pt>
                <c:pt idx="70">
                  <c:v>-3.0432502368275749</c:v>
                </c:pt>
                <c:pt idx="71">
                  <c:v>-2.3236231184588405</c:v>
                </c:pt>
                <c:pt idx="72">
                  <c:v>-1.6067981754170404</c:v>
                </c:pt>
                <c:pt idx="73">
                  <c:v>-0.8928779009474539</c:v>
                </c:pt>
                <c:pt idx="74">
                  <c:v>-0.18196652516398615</c:v>
                </c:pt>
                <c:pt idx="75">
                  <c:v>0.52582990068913205</c:v>
                </c:pt>
                <c:pt idx="76">
                  <c:v>1.2304034205583605</c:v>
                </c:pt>
                <c:pt idx="77">
                  <c:v>1.9316440905187591</c:v>
                </c:pt>
                <c:pt idx="78">
                  <c:v>2.6294398963795658</c:v>
                </c:pt>
                <c:pt idx="79">
                  <c:v>3.3236766720274176</c:v>
                </c:pt>
                <c:pt idx="80">
                  <c:v>4.0142380185956057</c:v>
                </c:pt>
                <c:pt idx="81">
                  <c:v>4.7010052245682203</c:v>
                </c:pt>
                <c:pt idx="82">
                  <c:v>5.3838571869490437</c:v>
                </c:pt>
                <c:pt idx="83">
                  <c:v>6.0626703336468779</c:v>
                </c:pt>
                <c:pt idx="84">
                  <c:v>6.7373185472529258</c:v>
                </c:pt>
                <c:pt idx="85">
                  <c:v>7.4076730904094035</c:v>
                </c:pt>
                <c:pt idx="86">
                  <c:v>8.0736025329950394</c:v>
                </c:pt>
                <c:pt idx="87">
                  <c:v>8.7349726813794035</c:v>
                </c:pt>
                <c:pt idx="88">
                  <c:v>9.3916465100263622</c:v>
                </c:pt>
                <c:pt idx="89">
                  <c:v>10.043484095756625</c:v>
                </c:pt>
                <c:pt idx="90">
                  <c:v>10.690342555009337</c:v>
                </c:pt>
                <c:pt idx="91">
                  <c:v>11.332075984475438</c:v>
                </c:pt>
                <c:pt idx="92">
                  <c:v>11.968535405507566</c:v>
                </c:pt>
                <c:pt idx="93">
                  <c:v>12.599568712746276</c:v>
                </c:pt>
                <c:pt idx="94">
                  <c:v>13.225020627436493</c:v>
                </c:pt>
                <c:pt idx="95">
                  <c:v>13.844732655944966</c:v>
                </c:pt>
                <c:pt idx="96">
                  <c:v>14.458543054024958</c:v>
                </c:pt>
                <c:pt idx="97">
                  <c:v>15.066286797412005</c:v>
                </c:pt>
                <c:pt idx="98">
                  <c:v>15.667795559371228</c:v>
                </c:pt>
                <c:pt idx="99">
                  <c:v>16.262897695853681</c:v>
                </c:pt>
                <c:pt idx="100">
                  <c:v>16.851418238955063</c:v>
                </c:pt>
                <c:pt idx="101">
                  <c:v>17.433178899406002</c:v>
                </c:pt>
                <c:pt idx="102">
                  <c:v>18.007998078856119</c:v>
                </c:pt>
                <c:pt idx="103">
                  <c:v>18.575690892746351</c:v>
                </c:pt>
                <c:pt idx="104">
                  <c:v>19.136069204592673</c:v>
                </c:pt>
                <c:pt idx="105">
                  <c:v>19.688941672530049</c:v>
                </c:pt>
                <c:pt idx="106">
                  <c:v>20.234113808986919</c:v>
                </c:pt>
                <c:pt idx="107">
                  <c:v>20.771388054377482</c:v>
                </c:pt>
                <c:pt idx="108">
                  <c:v>21.300563865708725</c:v>
                </c:pt>
                <c:pt idx="109">
                  <c:v>21.821437821004196</c:v>
                </c:pt>
                <c:pt idx="110">
                  <c:v>22.333803740441923</c:v>
                </c:pt>
                <c:pt idx="111">
                  <c:v>22.837452825090821</c:v>
                </c:pt>
                <c:pt idx="112">
                  <c:v>23.332173814108117</c:v>
                </c:pt>
                <c:pt idx="113">
                  <c:v>23.817753161225397</c:v>
                </c:pt>
                <c:pt idx="114">
                  <c:v>24.293975231305936</c:v>
                </c:pt>
                <c:pt idx="115">
                  <c:v>24.760622517695893</c:v>
                </c:pt>
                <c:pt idx="116">
                  <c:v>25.217475881019396</c:v>
                </c:pt>
                <c:pt idx="117">
                  <c:v>25.664314809978208</c:v>
                </c:pt>
                <c:pt idx="118">
                  <c:v>26.100917704612584</c:v>
                </c:pt>
                <c:pt idx="119">
                  <c:v>26.527062182358392</c:v>
                </c:pt>
                <c:pt idx="120">
                  <c:v>26.942525407097222</c:v>
                </c:pt>
                <c:pt idx="121">
                  <c:v>27.347084441240156</c:v>
                </c:pt>
                <c:pt idx="122">
                  <c:v>27.740516620713066</c:v>
                </c:pt>
                <c:pt idx="123">
                  <c:v>28.122599952520027</c:v>
                </c:pt>
                <c:pt idx="124">
                  <c:v>28.493113534355807</c:v>
                </c:pt>
                <c:pt idx="125">
                  <c:v>28.851837995515474</c:v>
                </c:pt>
                <c:pt idx="126">
                  <c:v>29.198555958113587</c:v>
                </c:pt>
                <c:pt idx="127">
                  <c:v>29.533052517377655</c:v>
                </c:pt>
                <c:pt idx="128">
                  <c:v>29.85511573952374</c:v>
                </c:pt>
                <c:pt idx="129">
                  <c:v>30.164537175457902</c:v>
                </c:pt>
                <c:pt idx="130">
                  <c:v>30.461112388280561</c:v>
                </c:pt>
                <c:pt idx="131">
                  <c:v>30.744641492305263</c:v>
                </c:pt>
                <c:pt idx="132">
                  <c:v>31.014929701041353</c:v>
                </c:pt>
                <c:pt idx="133">
                  <c:v>31.271787881338732</c:v>
                </c:pt>
                <c:pt idx="134">
                  <c:v>31.515033110655878</c:v>
                </c:pt>
                <c:pt idx="135">
                  <c:v>31.744489234193374</c:v>
                </c:pt>
                <c:pt idx="136">
                  <c:v>31.95998741844334</c:v>
                </c:pt>
                <c:pt idx="137">
                  <c:v>32.161366697539627</c:v>
                </c:pt>
                <c:pt idx="138">
                  <c:v>32.348474508666108</c:v>
                </c:pt>
                <c:pt idx="139">
                  <c:v>32.521167212689136</c:v>
                </c:pt>
                <c:pt idx="140">
                  <c:v>32.679310596134542</c:v>
                </c:pt>
                <c:pt idx="141">
                  <c:v>32.82278035062869</c:v>
                </c:pt>
                <c:pt idx="142">
                  <c:v>32.951462525973341</c:v>
                </c:pt>
                <c:pt idx="143">
                  <c:v>33.065253953125207</c:v>
                </c:pt>
                <c:pt idx="144">
                  <c:v>33.164062633504003</c:v>
                </c:pt>
                <c:pt idx="145">
                  <c:v>33.247808091258563</c:v>
                </c:pt>
                <c:pt idx="146">
                  <c:v>33.316421685376902</c:v>
                </c:pt>
                <c:pt idx="147">
                  <c:v>33.36984687883043</c:v>
                </c:pt>
                <c:pt idx="148">
                  <c:v>33.40803946229174</c:v>
                </c:pt>
                <c:pt idx="149">
                  <c:v>33.430967730354176</c:v>
                </c:pt>
                <c:pt idx="150">
                  <c:v>33.43861260095958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D617-405F-8A99-3CB001111DAC}"/>
            </c:ext>
          </c:extLst>
        </c:ser>
        <c:ser>
          <c:idx val="0"/>
          <c:order val="0"/>
          <c:tx>
            <c:strRef>
              <c:f>TraySol!$D$7</c:f>
              <c:strCache>
                <c:ptCount val="1"/>
                <c:pt idx="0">
                  <c:v>SJUN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TraySol!$E$10:$E$190</c:f>
              <c:numCache>
                <c:formatCode>0.00</c:formatCode>
                <c:ptCount val="181"/>
                <c:pt idx="0">
                  <c:v>-179.99897841996292</c:v>
                </c:pt>
                <c:pt idx="1">
                  <c:v>-178.97847622019333</c:v>
                </c:pt>
                <c:pt idx="2">
                  <c:v>-177.95729417706343</c:v>
                </c:pt>
                <c:pt idx="3">
                  <c:v>-176.93679468526622</c:v>
                </c:pt>
                <c:pt idx="4">
                  <c:v>-175.91731672127045</c:v>
                </c:pt>
                <c:pt idx="5">
                  <c:v>-174.89919651875206</c:v>
                </c:pt>
                <c:pt idx="6">
                  <c:v>-173.88276668122515</c:v>
                </c:pt>
                <c:pt idx="7">
                  <c:v>-172.86835531729255</c:v>
                </c:pt>
                <c:pt idx="8">
                  <c:v>-171.85628520369417</c:v>
                </c:pt>
                <c:pt idx="9">
                  <c:v>-170.84687298097109</c:v>
                </c:pt>
                <c:pt idx="10">
                  <c:v>-169.84042838621426</c:v>
                </c:pt>
                <c:pt idx="11">
                  <c:v>-168.83725352693554</c:v>
                </c:pt>
                <c:pt idx="12">
                  <c:v>-167.83764219965542</c:v>
                </c:pt>
                <c:pt idx="13">
                  <c:v>-166.84187925631085</c:v>
                </c:pt>
                <c:pt idx="14">
                  <c:v>-165.85024002108818</c:v>
                </c:pt>
                <c:pt idx="15">
                  <c:v>-164.86298975976919</c:v>
                </c:pt>
                <c:pt idx="16">
                  <c:v>-163.8803832031569</c:v>
                </c:pt>
                <c:pt idx="17">
                  <c:v>-162.90266412563068</c:v>
                </c:pt>
                <c:pt idx="18">
                  <c:v>-161.9300649793735</c:v>
                </c:pt>
                <c:pt idx="19">
                  <c:v>-160.96280658432303</c:v>
                </c:pt>
                <c:pt idx="20">
                  <c:v>-160.0010978734332</c:v>
                </c:pt>
                <c:pt idx="21">
                  <c:v>-159.04513569239495</c:v>
                </c:pt>
                <c:pt idx="22">
                  <c:v>-158.09510465255639</c:v>
                </c:pt>
                <c:pt idx="23">
                  <c:v>-157.15117703542023</c:v>
                </c:pt>
                <c:pt idx="24">
                  <c:v>-156.21351274675789</c:v>
                </c:pt>
                <c:pt idx="25">
                  <c:v>-155.28225931810096</c:v>
                </c:pt>
                <c:pt idx="26">
                  <c:v>-154.35755195311563</c:v>
                </c:pt>
                <c:pt idx="27">
                  <c:v>-153.43951361616664</c:v>
                </c:pt>
                <c:pt idx="28">
                  <c:v>-152.52825516021201</c:v>
                </c:pt>
                <c:pt idx="29">
                  <c:v>-151.62387549104767</c:v>
                </c:pt>
                <c:pt idx="30">
                  <c:v>-150.72646176483875</c:v>
                </c:pt>
                <c:pt idx="31">
                  <c:v>-149.83608961582513</c:v>
                </c:pt>
                <c:pt idx="32">
                  <c:v>-148.95282341107912</c:v>
                </c:pt>
                <c:pt idx="33">
                  <c:v>-148.07671652920746</c:v>
                </c:pt>
                <c:pt idx="34">
                  <c:v>-147.20781165993984</c:v>
                </c:pt>
                <c:pt idx="35">
                  <c:v>-146.34614112161603</c:v>
                </c:pt>
                <c:pt idx="36">
                  <c:v>-145.49172719367604</c:v>
                </c:pt>
                <c:pt idx="37">
                  <c:v>-144.64458246137184</c:v>
                </c:pt>
                <c:pt idx="38">
                  <c:v>-143.80471017004322</c:v>
                </c:pt>
                <c:pt idx="39">
                  <c:v>-142.97210458644355</c:v>
                </c:pt>
                <c:pt idx="40">
                  <c:v>-142.14675136474588</c:v>
                </c:pt>
                <c:pt idx="41">
                  <c:v>-141.32862791501947</c:v>
                </c:pt>
                <c:pt idx="42">
                  <c:v>-140.51770377212412</c:v>
                </c:pt>
                <c:pt idx="43">
                  <c:v>-139.71394096313313</c:v>
                </c:pt>
                <c:pt idx="44">
                  <c:v>-138.91729437155729</c:v>
                </c:pt>
                <c:pt idx="45">
                  <c:v>-138.12771209680267</c:v>
                </c:pt>
                <c:pt idx="46">
                  <c:v>-137.34513580745173</c:v>
                </c:pt>
                <c:pt idx="47">
                  <c:v>-136.56950108711015</c:v>
                </c:pt>
                <c:pt idx="48">
                  <c:v>-135.80073777170796</c:v>
                </c:pt>
                <c:pt idx="49">
                  <c:v>-135.03877027728257</c:v>
                </c:pt>
                <c:pt idx="50">
                  <c:v>-134.2835179174069</c:v>
                </c:pt>
                <c:pt idx="51">
                  <c:v>-133.5348952095456</c:v>
                </c:pt>
                <c:pt idx="52">
                  <c:v>-132.79281216974442</c:v>
                </c:pt>
                <c:pt idx="53">
                  <c:v>-132.05717459516049</c:v>
                </c:pt>
                <c:pt idx="54">
                  <c:v>-131.32788433404485</c:v>
                </c:pt>
                <c:pt idx="55">
                  <c:v>-130.60483954287719</c:v>
                </c:pt>
                <c:pt idx="56">
                  <c:v>-129.8879349304348</c:v>
                </c:pt>
                <c:pt idx="57">
                  <c:v>-129.17706198865409</c:v>
                </c:pt>
                <c:pt idx="58">
                  <c:v>-128.47210921020647</c:v>
                </c:pt>
                <c:pt idx="59">
                  <c:v>-127.77296229277052</c:v>
                </c:pt>
                <c:pt idx="60">
                  <c:v>-127.07950433003251</c:v>
                </c:pt>
                <c:pt idx="61">
                  <c:v>-126.39161598949117</c:v>
                </c:pt>
                <c:pt idx="62">
                  <c:v>-125.70917567718031</c:v>
                </c:pt>
                <c:pt idx="63">
                  <c:v>-125.03205968945294</c:v>
                </c:pt>
                <c:pt idx="64">
                  <c:v>-124.36014235199674</c:v>
                </c:pt>
                <c:pt idx="65">
                  <c:v>-123.69329614626908</c:v>
                </c:pt>
                <c:pt idx="66">
                  <c:v>-123.03139182355487</c:v>
                </c:pt>
                <c:pt idx="67">
                  <c:v>-122.37429850686038</c:v>
                </c:pt>
                <c:pt idx="68">
                  <c:v>-121.72188378086094</c:v>
                </c:pt>
                <c:pt idx="69">
                  <c:v>-121.07401377012177</c:v>
                </c:pt>
                <c:pt idx="70">
                  <c:v>-120.43055320580943</c:v>
                </c:pt>
                <c:pt idx="71">
                  <c:v>-119.79136548110462</c:v>
                </c:pt>
                <c:pt idx="72">
                  <c:v>-119.15631269551814</c:v>
                </c:pt>
                <c:pt idx="73">
                  <c:v>-118.52525568830031</c:v>
                </c:pt>
                <c:pt idx="74">
                  <c:v>-117.89805406111864</c:v>
                </c:pt>
                <c:pt idx="75">
                  <c:v>-117.27456619016218</c:v>
                </c:pt>
                <c:pt idx="76">
                  <c:v>-116.65464922781041</c:v>
                </c:pt>
                <c:pt idx="77">
                  <c:v>-116.03815909398328</c:v>
                </c:pt>
                <c:pt idx="78">
                  <c:v>-115.42495045726469</c:v>
                </c:pt>
                <c:pt idx="79">
                  <c:v>-114.81487670586623</c:v>
                </c:pt>
                <c:pt idx="80">
                  <c:v>-114.20778990846931</c:v>
                </c:pt>
                <c:pt idx="81">
                  <c:v>-113.60354076495409</c:v>
                </c:pt>
                <c:pt idx="82">
                  <c:v>-113.00197854699236</c:v>
                </c:pt>
                <c:pt idx="83">
                  <c:v>-112.40295102844676</c:v>
                </c:pt>
                <c:pt idx="84">
                  <c:v>-111.8063044054838</c:v>
                </c:pt>
                <c:pt idx="85">
                  <c:v>-111.21188320626956</c:v>
                </c:pt>
                <c:pt idx="86">
                  <c:v>-110.61953019007791</c:v>
                </c:pt>
                <c:pt idx="87">
                  <c:v>-110.02908623559742</c:v>
                </c:pt>
                <c:pt idx="88">
                  <c:v>-109.44039021818013</c:v>
                </c:pt>
                <c:pt idx="89">
                  <c:v>-108.8532788757267</c:v>
                </c:pt>
                <c:pt idx="90">
                  <c:v>-108.26758666285335</c:v>
                </c:pt>
                <c:pt idx="91">
                  <c:v>-107.68314559293212</c:v>
                </c:pt>
                <c:pt idx="92">
                  <c:v>-107.09978506754079</c:v>
                </c:pt>
                <c:pt idx="93">
                  <c:v>-106.51733169279753</c:v>
                </c:pt>
                <c:pt idx="94">
                  <c:v>-105.93560908199277</c:v>
                </c:pt>
                <c:pt idx="95">
                  <c:v>-105.35443764386193</c:v>
                </c:pt>
                <c:pt idx="96">
                  <c:v>-104.77363435577023</c:v>
                </c:pt>
                <c:pt idx="97">
                  <c:v>-104.19301252100308</c:v>
                </c:pt>
                <c:pt idx="98">
                  <c:v>-103.61238150927194</c:v>
                </c:pt>
                <c:pt idx="99">
                  <c:v>-103.03154647945588</c:v>
                </c:pt>
                <c:pt idx="100">
                  <c:v>-102.45030808350309</c:v>
                </c:pt>
                <c:pt idx="101">
                  <c:v>-101.86846215031299</c:v>
                </c:pt>
                <c:pt idx="102">
                  <c:v>-101.28579934830731</c:v>
                </c:pt>
                <c:pt idx="103">
                  <c:v>-100.70210482527884</c:v>
                </c:pt>
                <c:pt idx="104">
                  <c:v>-100.11715782397576</c:v>
                </c:pt>
                <c:pt idx="105">
                  <c:v>-99.530731271739242</c:v>
                </c:pt>
                <c:pt idx="106">
                  <c:v>-98.942591342359194</c:v>
                </c:pt>
                <c:pt idx="107">
                  <c:v>-98.352496988149085</c:v>
                </c:pt>
                <c:pt idx="108">
                  <c:v>-97.760199440061896</c:v>
                </c:pt>
                <c:pt idx="109">
                  <c:v>-97.165441673475613</c:v>
                </c:pt>
                <c:pt idx="110">
                  <c:v>-96.567957837067993</c:v>
                </c:pt>
                <c:pt idx="111">
                  <c:v>-95.967472641972577</c:v>
                </c:pt>
                <c:pt idx="112">
                  <c:v>-95.363700708161915</c:v>
                </c:pt>
                <c:pt idx="113">
                  <c:v>-94.756345864738122</c:v>
                </c:pt>
                <c:pt idx="114">
                  <c:v>-94.145100400520647</c:v>
                </c:pt>
                <c:pt idx="115">
                  <c:v>-93.529644261010446</c:v>
                </c:pt>
                <c:pt idx="116">
                  <c:v>-92.909644187470334</c:v>
                </c:pt>
                <c:pt idx="117">
                  <c:v>-92.284752793497262</c:v>
                </c:pt>
                <c:pt idx="118">
                  <c:v>-91.654607574068137</c:v>
                </c:pt>
                <c:pt idx="119">
                  <c:v>-91.018829841617659</c:v>
                </c:pt>
                <c:pt idx="120">
                  <c:v>-90.377023583250988</c:v>
                </c:pt>
                <c:pt idx="121">
                  <c:v>-89.728774232707508</c:v>
                </c:pt>
                <c:pt idx="122">
                  <c:v>-89.073647350170745</c:v>
                </c:pt>
                <c:pt idx="123">
                  <c:v>-88.411187202468184</c:v>
                </c:pt>
                <c:pt idx="124">
                  <c:v>-87.740915235618701</c:v>
                </c:pt>
                <c:pt idx="125">
                  <c:v>-87.062328431072615</c:v>
                </c:pt>
                <c:pt idx="126">
                  <c:v>-86.374897536349408</c:v>
                </c:pt>
                <c:pt idx="127">
                  <c:v>-85.678065160117939</c:v>
                </c:pt>
                <c:pt idx="128">
                  <c:v>-84.971243721094154</c:v>
                </c:pt>
                <c:pt idx="129">
                  <c:v>-84.253813239459788</c:v>
                </c:pt>
                <c:pt idx="130">
                  <c:v>-83.52511895885236</c:v>
                </c:pt>
                <c:pt idx="131">
                  <c:v>-82.78446878636214</c:v>
                </c:pt>
                <c:pt idx="132">
                  <c:v>-82.031130537426307</c:v>
                </c:pt>
                <c:pt idx="133">
                  <c:v>-81.264328972071112</c:v>
                </c:pt>
                <c:pt idx="134">
                  <c:v>-80.48324260867372</c:v>
                </c:pt>
                <c:pt idx="135">
                  <c:v>-79.687000301357344</c:v>
                </c:pt>
                <c:pt idx="136">
                  <c:v>-78.874677567385334</c:v>
                </c:pt>
                <c:pt idx="137">
                  <c:v>-78.045292651586038</c:v>
                </c:pt>
                <c:pt idx="138">
                  <c:v>-77.19780231606012</c:v>
                </c:pt>
                <c:pt idx="139">
                  <c:v>-76.331097345368562</c:v>
                </c:pt>
                <c:pt idx="140">
                  <c:v>-75.443997760291168</c:v>
                </c:pt>
                <c:pt idx="141">
                  <c:v>-74.535247737357906</c:v>
                </c:pt>
                <c:pt idx="142">
                  <c:v>-73.603510237032765</c:v>
                </c:pt>
                <c:pt idx="143">
                  <c:v>-72.647361351095554</c:v>
                </c:pt>
                <c:pt idx="144">
                  <c:v>-71.665284389952888</c:v>
                </c:pt>
                <c:pt idx="145">
                  <c:v>-70.655663743959181</c:v>
                </c:pt>
                <c:pt idx="146">
                  <c:v>-69.61677857013305</c:v>
                </c:pt>
                <c:pt idx="147">
                  <c:v>-68.546796377868276</c:v>
                </c:pt>
                <c:pt idx="148">
                  <c:v>-67.443766615499143</c:v>
                </c:pt>
                <c:pt idx="149">
                  <c:v>-66.305614395240937</c:v>
                </c:pt>
                <c:pt idx="150">
                  <c:v>-65.13013453864275</c:v>
                </c:pt>
                <c:pt idx="151">
                  <c:v>-63.914986180046505</c:v>
                </c:pt>
                <c:pt idx="152">
                  <c:v>-62.65768823360041</c:v>
                </c:pt>
                <c:pt idx="153">
                  <c:v>-61.355616112198412</c:v>
                </c:pt>
                <c:pt idx="154">
                  <c:v>-60.006000186366123</c:v>
                </c:pt>
                <c:pt idx="155">
                  <c:v>-58.605926589384609</c:v>
                </c:pt>
                <c:pt idx="156">
                  <c:v>-57.152341113033863</c:v>
                </c:pt>
                <c:pt idx="157">
                  <c:v>-55.642057096282635</c:v>
                </c:pt>
                <c:pt idx="158">
                  <c:v>-54.071768385162081</c:v>
                </c:pt>
                <c:pt idx="159">
                  <c:v>-52.438068631019092</c:v>
                </c:pt>
                <c:pt idx="160">
                  <c:v>-50.737478387006291</c:v>
                </c:pt>
                <c:pt idx="161">
                  <c:v>-48.966481643407519</c:v>
                </c:pt>
                <c:pt idx="162">
                  <c:v>-47.12157358728912</c:v>
                </c:pt>
                <c:pt idx="163">
                  <c:v>-45.199321446446717</c:v>
                </c:pt>
                <c:pt idx="164">
                  <c:v>-43.196440234664735</c:v>
                </c:pt>
                <c:pt idx="165">
                  <c:v>-41.109884994402513</c:v>
                </c:pt>
                <c:pt idx="166">
                  <c:v>-38.936960661463367</c:v>
                </c:pt>
                <c:pt idx="167">
                  <c:v>-36.675449873929125</c:v>
                </c:pt>
                <c:pt idx="168">
                  <c:v>-34.323757837776064</c:v>
                </c:pt>
                <c:pt idx="169">
                  <c:v>-31.881071688261308</c:v>
                </c:pt>
                <c:pt idx="170">
                  <c:v>-29.347529640723778</c:v>
                </c:pt>
                <c:pt idx="171">
                  <c:v>-26.724392678511297</c:v>
                </c:pt>
                <c:pt idx="172">
                  <c:v>-24.01420876635963</c:v>
                </c:pt>
                <c:pt idx="173">
                  <c:v>-21.220956933774321</c:v>
                </c:pt>
                <c:pt idx="174">
                  <c:v>-18.350156518646141</c:v>
                </c:pt>
                <c:pt idx="175">
                  <c:v>-15.40892597593769</c:v>
                </c:pt>
                <c:pt idx="176">
                  <c:v>-12.40597653030861</c:v>
                </c:pt>
                <c:pt idx="177">
                  <c:v>-9.3515290370814697</c:v>
                </c:pt>
                <c:pt idx="178">
                  <c:v>-6.257147848211539</c:v>
                </c:pt>
                <c:pt idx="179">
                  <c:v>-3.13549292226784</c:v>
                </c:pt>
                <c:pt idx="180">
                  <c:v>-3.1378138733201516E-3</c:v>
                </c:pt>
              </c:numCache>
            </c:numRef>
          </c:xVal>
          <c:yVal>
            <c:numRef>
              <c:f>TraySol!$D$10:$D$190</c:f>
              <c:numCache>
                <c:formatCode>0.00</c:formatCode>
                <c:ptCount val="181"/>
                <c:pt idx="0">
                  <c:v>-26.09999999321596</c:v>
                </c:pt>
                <c:pt idx="1">
                  <c:v>-26.093216319550933</c:v>
                </c:pt>
                <c:pt idx="2">
                  <c:v>-26.072869703478474</c:v>
                </c:pt>
                <c:pt idx="3">
                  <c:v>-26.038973413591947</c:v>
                </c:pt>
                <c:pt idx="4">
                  <c:v>-25.991549506296323</c:v>
                </c:pt>
                <c:pt idx="5">
                  <c:v>-25.930628763040346</c:v>
                </c:pt>
                <c:pt idx="6">
                  <c:v>-25.856250593668776</c:v>
                </c:pt>
                <c:pt idx="7">
                  <c:v>-25.768462913390351</c:v>
                </c:pt>
                <c:pt idx="8">
                  <c:v>-25.66732199426221</c:v>
                </c:pt>
                <c:pt idx="9">
                  <c:v>-25.552892292265767</c:v>
                </c:pt>
                <c:pt idx="10">
                  <c:v>-25.425246251211632</c:v>
                </c:pt>
                <c:pt idx="11">
                  <c:v>-25.284464084856637</c:v>
                </c:pt>
                <c:pt idx="12">
                  <c:v>-25.130633538745585</c:v>
                </c:pt>
                <c:pt idx="13">
                  <c:v>-24.96384963339996</c:v>
                </c:pt>
                <c:pt idx="14">
                  <c:v>-24.78421439056784</c:v>
                </c:pt>
                <c:pt idx="15">
                  <c:v>-24.591836544320088</c:v>
                </c:pt>
                <c:pt idx="16">
                  <c:v>-24.386831238830112</c:v>
                </c:pt>
                <c:pt idx="17">
                  <c:v>-24.169319714705694</c:v>
                </c:pt>
                <c:pt idx="18">
                  <c:v>-23.939428985754262</c:v>
                </c:pt>
                <c:pt idx="19">
                  <c:v>-23.697291508057063</c:v>
                </c:pt>
                <c:pt idx="20">
                  <c:v>-23.443044843203666</c:v>
                </c:pt>
                <c:pt idx="21">
                  <c:v>-23.176831317499548</c:v>
                </c:pt>
                <c:pt idx="22">
                  <c:v>-22.898797678903492</c:v>
                </c:pt>
                <c:pt idx="23">
                  <c:v>-22.609094753385008</c:v>
                </c:pt>
                <c:pt idx="24">
                  <c:v>-22.307877102310755</c:v>
                </c:pt>
                <c:pt idx="25">
                  <c:v>-21.995302682381151</c:v>
                </c:pt>
                <c:pt idx="26">
                  <c:v>-21.671532509538594</c:v>
                </c:pt>
                <c:pt idx="27">
                  <c:v>-21.336730328165785</c:v>
                </c:pt>
                <c:pt idx="28">
                  <c:v>-20.991062286782707</c:v>
                </c:pt>
                <c:pt idx="29">
                  <c:v>-20.634696621338165</c:v>
                </c:pt>
                <c:pt idx="30">
                  <c:v>-20.267803347078484</c:v>
                </c:pt>
                <c:pt idx="31">
                  <c:v>-19.890553959860227</c:v>
                </c:pt>
                <c:pt idx="32">
                  <c:v>-19.503121147661915</c:v>
                </c:pt>
                <c:pt idx="33">
                  <c:v>-19.105678512936919</c:v>
                </c:pt>
                <c:pt idx="34">
                  <c:v>-18.69840030634299</c:v>
                </c:pt>
                <c:pt idx="35">
                  <c:v>-18.281461172279094</c:v>
                </c:pt>
                <c:pt idx="36">
                  <c:v>-17.855035906561568</c:v>
                </c:pt>
                <c:pt idx="37">
                  <c:v>-17.419299226477975</c:v>
                </c:pt>
                <c:pt idx="38">
                  <c:v>-16.974425553368803</c:v>
                </c:pt>
                <c:pt idx="39">
                  <c:v>-16.520588807806803</c:v>
                </c:pt>
                <c:pt idx="40">
                  <c:v>-16.057962217367219</c:v>
                </c:pt>
                <c:pt idx="41">
                  <c:v>-15.586718136915522</c:v>
                </c:pt>
                <c:pt idx="42">
                  <c:v>-15.107027881276025</c:v>
                </c:pt>
                <c:pt idx="43">
                  <c:v>-14.619061570090977</c:v>
                </c:pt>
                <c:pt idx="44">
                  <c:v>-14.122987984629759</c:v>
                </c:pt>
                <c:pt idx="45">
                  <c:v>-13.618974436266711</c:v>
                </c:pt>
                <c:pt idx="46">
                  <c:v>-13.107186646308477</c:v>
                </c:pt>
                <c:pt idx="47">
                  <c:v>-12.587788636822182</c:v>
                </c:pt>
                <c:pt idx="48">
                  <c:v>-12.060942632089777</c:v>
                </c:pt>
                <c:pt idx="49">
                  <c:v>-11.526808970293615</c:v>
                </c:pt>
                <c:pt idx="50">
                  <c:v>-10.985546025023979</c:v>
                </c:pt>
                <c:pt idx="51">
                  <c:v>-10.437310136186113</c:v>
                </c:pt>
                <c:pt idx="52">
                  <c:v>-9.8822555498793463</c:v>
                </c:pt>
                <c:pt idx="53">
                  <c:v>-9.3205343668156218</c:v>
                </c:pt>
                <c:pt idx="54">
                  <c:v>-8.7522964988450696</c:v>
                </c:pt>
                <c:pt idx="55">
                  <c:v>-8.1776896331593036</c:v>
                </c:pt>
                <c:pt idx="56">
                  <c:v>-7.5968592037467317</c:v>
                </c:pt>
                <c:pt idx="57">
                  <c:v>-7.0099483696835563</c:v>
                </c:pt>
                <c:pt idx="58">
                  <c:v>-6.417097999851535</c:v>
                </c:pt>
                <c:pt idx="59">
                  <c:v>-5.8184466636858474</c:v>
                </c:pt>
                <c:pt idx="60">
                  <c:v>-5.2141306275678403</c:v>
                </c:pt>
                <c:pt idx="61">
                  <c:v>-4.6042838564919464</c:v>
                </c:pt>
                <c:pt idx="62">
                  <c:v>-3.989038020649275</c:v>
                </c:pt>
                <c:pt idx="63">
                  <c:v>-3.3685225065867854</c:v>
                </c:pt>
                <c:pt idx="64">
                  <c:v>-2.7428644326159741</c:v>
                </c:pt>
                <c:pt idx="65">
                  <c:v>-2.1121886681613375</c:v>
                </c:pt>
                <c:pt idx="66">
                  <c:v>-1.4766178567556807</c:v>
                </c:pt>
                <c:pt idx="67">
                  <c:v>-0.83627244240523169</c:v>
                </c:pt>
                <c:pt idx="68">
                  <c:v>-0.19127069906508609</c:v>
                </c:pt>
                <c:pt idx="69">
                  <c:v>0.45827123701879202</c:v>
                </c:pt>
                <c:pt idx="70">
                  <c:v>1.1122393323278743</c:v>
                </c:pt>
                <c:pt idx="71">
                  <c:v>1.7705216186599841</c:v>
                </c:pt>
                <c:pt idx="72">
                  <c:v>2.4330081534840104</c:v>
                </c:pt>
                <c:pt idx="73">
                  <c:v>3.0995909782386946</c:v>
                </c:pt>
                <c:pt idx="74">
                  <c:v>3.7701640747393554</c:v>
                </c:pt>
                <c:pt idx="75">
                  <c:v>4.444623319840403</c:v>
                </c:pt>
                <c:pt idx="76">
                  <c:v>5.1228664384874918</c:v>
                </c:pt>
                <c:pt idx="77">
                  <c:v>5.8047929552779323</c:v>
                </c:pt>
                <c:pt idx="78">
                  <c:v>6.4903041446345497</c:v>
                </c:pt>
                <c:pt idx="79">
                  <c:v>7.179302979683797</c:v>
                </c:pt>
                <c:pt idx="80">
                  <c:v>7.8716940799156419</c:v>
                </c:pt>
                <c:pt idx="81">
                  <c:v>8.5673836576896036</c:v>
                </c:pt>
                <c:pt idx="82">
                  <c:v>9.2662794636380994</c:v>
                </c:pt>
                <c:pt idx="83">
                  <c:v>9.9682907310052542</c:v>
                </c:pt>
                <c:pt idx="84">
                  <c:v>10.673328118947481</c:v>
                </c:pt>
                <c:pt idx="85">
                  <c:v>11.381303654808576</c:v>
                </c:pt>
                <c:pt idx="86">
                  <c:v>12.092130675370186</c:v>
                </c:pt>
                <c:pt idx="87">
                  <c:v>12.80572376706624</c:v>
                </c:pt>
                <c:pt idx="88">
                  <c:v>13.521998705136923</c:v>
                </c:pt>
                <c:pt idx="89">
                  <c:v>14.2408723916855</c:v>
                </c:pt>
                <c:pt idx="90">
                  <c:v>14.962262792588504</c:v>
                </c:pt>
                <c:pt idx="91">
                  <c:v>15.686088873196823</c:v>
                </c:pt>
                <c:pt idx="92">
                  <c:v>16.412270532751563</c:v>
                </c:pt>
                <c:pt idx="93">
                  <c:v>17.140728537425304</c:v>
                </c:pt>
                <c:pt idx="94">
                  <c:v>17.871384451884524</c:v>
                </c:pt>
                <c:pt idx="95">
                  <c:v>18.604160569254631</c:v>
                </c:pt>
                <c:pt idx="96">
                  <c:v>19.338979839352987</c:v>
                </c:pt>
                <c:pt idx="97">
                  <c:v>20.075765795038805</c:v>
                </c:pt>
                <c:pt idx="98">
                  <c:v>20.814442476512085</c:v>
                </c:pt>
                <c:pt idx="99">
                  <c:v>21.554934353374108</c:v>
                </c:pt>
                <c:pt idx="100">
                  <c:v>22.297166244243073</c:v>
                </c:pt>
                <c:pt idx="101">
                  <c:v>23.041063233696789</c:v>
                </c:pt>
                <c:pt idx="102">
                  <c:v>23.786550586291412</c:v>
                </c:pt>
                <c:pt idx="103">
                  <c:v>24.533553657380722</c:v>
                </c:pt>
                <c:pt idx="104">
                  <c:v>25.281997800433359</c:v>
                </c:pt>
                <c:pt idx="105">
                  <c:v>26.031808270516386</c:v>
                </c:pt>
                <c:pt idx="106">
                  <c:v>26.782910123582177</c:v>
                </c:pt>
                <c:pt idx="107">
                  <c:v>27.535228111160286</c:v>
                </c:pt>
                <c:pt idx="108">
                  <c:v>28.288686570018896</c:v>
                </c:pt>
                <c:pt idx="109">
                  <c:v>29.04320930631841</c:v>
                </c:pt>
                <c:pt idx="110">
                  <c:v>29.798719473734465</c:v>
                </c:pt>
                <c:pt idx="111">
                  <c:v>30.555139444977662</c:v>
                </c:pt>
                <c:pt idx="112">
                  <c:v>31.312390676082131</c:v>
                </c:pt>
                <c:pt idx="113">
                  <c:v>32.070393562774335</c:v>
                </c:pt>
                <c:pt idx="114">
                  <c:v>32.82906728816711</c:v>
                </c:pt>
                <c:pt idx="115">
                  <c:v>33.588329660949263</c:v>
                </c:pt>
                <c:pt idx="116">
                  <c:v>34.348096943160314</c:v>
                </c:pt>
                <c:pt idx="117">
                  <c:v>35.108283666549099</c:v>
                </c:pt>
                <c:pt idx="118">
                  <c:v>35.868802436415365</c:v>
                </c:pt>
                <c:pt idx="119">
                  <c:v>36.629563721722946</c:v>
                </c:pt>
                <c:pt idx="120">
                  <c:v>37.390475630150441</c:v>
                </c:pt>
                <c:pt idx="121">
                  <c:v>38.151443666609623</c:v>
                </c:pt>
                <c:pt idx="122">
                  <c:v>38.912370473611482</c:v>
                </c:pt>
                <c:pt idx="123">
                  <c:v>39.673155551692474</c:v>
                </c:pt>
                <c:pt idx="124">
                  <c:v>40.43369495792885</c:v>
                </c:pt>
                <c:pt idx="125">
                  <c:v>41.193880980361769</c:v>
                </c:pt>
                <c:pt idx="126">
                  <c:v>41.953601785927432</c:v>
                </c:pt>
                <c:pt idx="127">
                  <c:v>42.712741039235873</c:v>
                </c:pt>
                <c:pt idx="128">
                  <c:v>43.471177489260761</c:v>
                </c:pt>
                <c:pt idx="129">
                  <c:v>44.228784520695029</c:v>
                </c:pt>
                <c:pt idx="130">
                  <c:v>44.98542966638378</c:v>
                </c:pt>
                <c:pt idx="131">
                  <c:v>45.740974076869669</c:v>
                </c:pt>
                <c:pt idx="132">
                  <c:v>46.495271942668708</c:v>
                </c:pt>
                <c:pt idx="133">
                  <c:v>47.248169864437365</c:v>
                </c:pt>
                <c:pt idx="134">
                  <c:v>47.999506165689652</c:v>
                </c:pt>
                <c:pt idx="135">
                  <c:v>48.749110142173883</c:v>
                </c:pt>
                <c:pt idx="136">
                  <c:v>49.496801241421842</c:v>
                </c:pt>
                <c:pt idx="137">
                  <c:v>50.242388165336067</c:v>
                </c:pt>
                <c:pt idx="138">
                  <c:v>50.985667887985556</c:v>
                </c:pt>
                <c:pt idx="139">
                  <c:v>51.726424580038426</c:v>
                </c:pt>
                <c:pt idx="140">
                  <c:v>52.464428430478058</c:v>
                </c:pt>
                <c:pt idx="141">
                  <c:v>53.19943435543555</c:v>
                </c:pt>
                <c:pt idx="142">
                  <c:v>53.931180583142002</c:v>
                </c:pt>
                <c:pt idx="143">
                  <c:v>54.659387103181146</c:v>
                </c:pt>
                <c:pt idx="144">
                  <c:v>55.383753967437343</c:v>
                </c:pt>
                <c:pt idx="145">
                  <c:v>56.103959429432564</c:v>
                </c:pt>
                <c:pt idx="146">
                  <c:v>56.819657908188425</c:v>
                </c:pt>
                <c:pt idx="147">
                  <c:v>57.530477762419785</c:v>
                </c:pt>
                <c:pt idx="148">
                  <c:v>58.2360188608763</c:v>
                </c:pt>
                <c:pt idx="149">
                  <c:v>58.9358499351424</c:v>
                </c:pt>
                <c:pt idx="150">
                  <c:v>59.629505702376541</c:v>
                </c:pt>
                <c:pt idx="151">
                  <c:v>60.316483747562017</c:v>
                </c:pt>
                <c:pt idx="152">
                  <c:v>60.996241158164715</c:v>
                </c:pt>
                <c:pt idx="153">
                  <c:v>61.668190909043432</c:v>
                </c:pt>
                <c:pt idx="154">
                  <c:v>62.331698002516966</c:v>
                </c:pt>
                <c:pt idx="155">
                  <c:v>62.986075378252323</c:v>
                </c:pt>
                <c:pt idx="156">
                  <c:v>63.630579620800368</c:v>
                </c:pt>
                <c:pt idx="157">
                  <c:v>64.264406509984042</c:v>
                </c:pt>
                <c:pt idx="158">
                  <c:v>64.886686481846823</c:v>
                </c:pt>
                <c:pt idx="159">
                  <c:v>65.496480096458143</c:v>
                </c:pt>
                <c:pt idx="160">
                  <c:v>66.092773644480275</c:v>
                </c:pt>
                <c:pt idx="161">
                  <c:v>66.674475067810377</c:v>
                </c:pt>
                <c:pt idx="162">
                  <c:v>67.240410421222862</c:v>
                </c:pt>
                <c:pt idx="163">
                  <c:v>67.789321161505086</c:v>
                </c:pt>
                <c:pt idx="164">
                  <c:v>68.319862616757675</c:v>
                </c:pt>
                <c:pt idx="165">
                  <c:v>68.830604058393178</c:v>
                </c:pt>
                <c:pt idx="166">
                  <c:v>69.320030866760547</c:v>
                </c:pt>
                <c:pt idx="167">
                  <c:v>69.78654934027243</c:v>
                </c:pt>
                <c:pt idx="168">
                  <c:v>70.22849473611609</c:v>
                </c:pt>
                <c:pt idx="169">
                  <c:v>70.644143133345494</c:v>
                </c:pt>
                <c:pt idx="170">
                  <c:v>71.031727658781108</c:v>
                </c:pt>
                <c:pt idx="171">
                  <c:v>71.389459493909868</c:v>
                </c:pt>
                <c:pt idx="172">
                  <c:v>71.715553870047017</c:v>
                </c:pt>
                <c:pt idx="173">
                  <c:v>72.00826094919627</c:v>
                </c:pt>
                <c:pt idx="174">
                  <c:v>72.265901081663372</c:v>
                </c:pt>
                <c:pt idx="175">
                  <c:v>72.486903449432646</c:v>
                </c:pt>
                <c:pt idx="176">
                  <c:v>72.669846590265536</c:v>
                </c:pt>
                <c:pt idx="177">
                  <c:v>72.813498817786282</c:v>
                </c:pt>
                <c:pt idx="178">
                  <c:v>72.916856189892371</c:v>
                </c:pt>
                <c:pt idx="179">
                  <c:v>72.979175516053232</c:v>
                </c:pt>
                <c:pt idx="180">
                  <c:v>72.999999979162595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D617-405F-8A99-3CB001111DAC}"/>
            </c:ext>
          </c:extLst>
        </c:ser>
        <c:ser>
          <c:idx val="2"/>
          <c:order val="1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TraySol!$K$10:$K$190</c:f>
              <c:numCache>
                <c:formatCode>0.00</c:formatCode>
                <c:ptCount val="181"/>
                <c:pt idx="0">
                  <c:v>-179.99845865502817</c:v>
                </c:pt>
                <c:pt idx="1">
                  <c:v>-178.4588707333327</c:v>
                </c:pt>
                <c:pt idx="2">
                  <c:v>-176.91903133071648</c:v>
                </c:pt>
                <c:pt idx="3">
                  <c:v>-175.38176362624074</c:v>
                </c:pt>
                <c:pt idx="4">
                  <c:v>-173.84833351580457</c:v>
                </c:pt>
                <c:pt idx="5">
                  <c:v>-172.31998328889586</c:v>
                </c:pt>
                <c:pt idx="6">
                  <c:v>-170.79792431195281</c:v>
                </c:pt>
                <c:pt idx="7">
                  <c:v>-169.28333016520529</c:v>
                </c:pt>
                <c:pt idx="8">
                  <c:v>-167.77733032258215</c:v>
                </c:pt>
                <c:pt idx="9">
                  <c:v>-166.28100445005563</c:v>
                </c:pt>
                <c:pt idx="10">
                  <c:v>-164.79537738201438</c:v>
                </c:pt>
                <c:pt idx="11">
                  <c:v>-163.32141481873359</c:v>
                </c:pt>
                <c:pt idx="12">
                  <c:v>-161.86001977125224</c:v>
                </c:pt>
                <c:pt idx="13">
                  <c:v>-160.41202976358784</c:v>
                </c:pt>
                <c:pt idx="14">
                  <c:v>-158.97821478675843</c:v>
                </c:pt>
                <c:pt idx="15">
                  <c:v>-157.55927598493125</c:v>
                </c:pt>
                <c:pt idx="16">
                  <c:v>-156.15584504156837</c:v>
                </c:pt>
                <c:pt idx="17">
                  <c:v>-154.76848422290277</c:v>
                </c:pt>
                <c:pt idx="18">
                  <c:v>-153.39768702758556</c:v>
                </c:pt>
                <c:pt idx="19">
                  <c:v>-152.04387938496717</c:v>
                </c:pt>
                <c:pt idx="20">
                  <c:v>-150.70742134012724</c:v>
                </c:pt>
                <c:pt idx="21">
                  <c:v>-149.38860916137062</c:v>
                </c:pt>
                <c:pt idx="22">
                  <c:v>-148.08767780525878</c:v>
                </c:pt>
                <c:pt idx="23">
                  <c:v>-146.80480367515327</c:v>
                </c:pt>
                <c:pt idx="24">
                  <c:v>-145.54010761146395</c:v>
                </c:pt>
                <c:pt idx="25">
                  <c:v>-144.29365805508192</c:v>
                </c:pt>
                <c:pt idx="26">
                  <c:v>-143.06547432957854</c:v>
                </c:pt>
                <c:pt idx="27">
                  <c:v>-141.85552999244962</c:v>
                </c:pt>
                <c:pt idx="28">
                  <c:v>-140.66375621074906</c:v>
                </c:pt>
                <c:pt idx="29">
                  <c:v>-139.49004512171282</c:v>
                </c:pt>
                <c:pt idx="30">
                  <c:v>-138.33425314424704</c:v>
                </c:pt>
                <c:pt idx="31">
                  <c:v>-137.19620421231971</c:v>
                </c:pt>
                <c:pt idx="32">
                  <c:v>-136.07569290623474</c:v>
                </c:pt>
                <c:pt idx="33">
                  <c:v>-134.97248746241186</c:v>
                </c:pt>
                <c:pt idx="34">
                  <c:v>-133.88633264657724</c:v>
                </c:pt>
                <c:pt idx="35">
                  <c:v>-132.81695247915621</c:v>
                </c:pt>
                <c:pt idx="36">
                  <c:v>-131.76405280513791</c:v>
                </c:pt>
                <c:pt idx="37">
                  <c:v>-130.72732370373356</c:v>
                </c:pt>
                <c:pt idx="38">
                  <c:v>-129.7064417358028</c:v>
                </c:pt>
                <c:pt idx="39">
                  <c:v>-128.70107202927656</c:v>
                </c:pt>
                <c:pt idx="40">
                  <c:v>-127.71087020469358</c:v>
                </c:pt>
                <c:pt idx="41">
                  <c:v>-126.73548414451828</c:v>
                </c:pt>
                <c:pt idx="42">
                  <c:v>-125.7745556111466</c:v>
                </c:pt>
                <c:pt idx="43">
                  <c:v>-124.82772171947268</c:v>
                </c:pt>
                <c:pt idx="44">
                  <c:v>-123.8946162706083</c:v>
                </c:pt>
                <c:pt idx="45">
                  <c:v>-122.97487095385655</c:v>
                </c:pt>
                <c:pt idx="46">
                  <c:v>-122.06811642436575</c:v>
                </c:pt>
                <c:pt idx="47">
                  <c:v>-121.17398326405929</c:v>
                </c:pt>
                <c:pt idx="48">
                  <c:v>-120.29210283347985</c:v>
                </c:pt>
                <c:pt idx="49">
                  <c:v>-119.42210802211844</c:v>
                </c:pt>
                <c:pt idx="50">
                  <c:v>-118.56363390464976</c:v>
                </c:pt>
                <c:pt idx="51">
                  <c:v>-117.71631831027369</c:v>
                </c:pt>
                <c:pt idx="52">
                  <c:v>-116.87980231209406</c:v>
                </c:pt>
                <c:pt idx="53">
                  <c:v>-116.05373064315508</c:v>
                </c:pt>
                <c:pt idx="54">
                  <c:v>-115.23775204542038</c:v>
                </c:pt>
                <c:pt idx="55">
                  <c:v>-114.43151955762681</c:v>
                </c:pt>
                <c:pt idx="56">
                  <c:v>-113.63469074758275</c:v>
                </c:pt>
                <c:pt idx="57">
                  <c:v>-112.84692789411805</c:v>
                </c:pt>
                <c:pt idx="58">
                  <c:v>-112.06789812353034</c:v>
                </c:pt>
                <c:pt idx="59">
                  <c:v>-111.2972735050207</c:v>
                </c:pt>
                <c:pt idx="60">
                  <c:v>-110.5347311092675</c:v>
                </c:pt>
                <c:pt idx="61">
                  <c:v>-109.77995303395922</c:v>
                </c:pt>
                <c:pt idx="62">
                  <c:v>-109.03262639979074</c:v>
                </c:pt>
                <c:pt idx="63">
                  <c:v>-108.29244332013069</c:v>
                </c:pt>
                <c:pt idx="64">
                  <c:v>-107.55910084728458</c:v>
                </c:pt>
                <c:pt idx="65">
                  <c:v>-106.83230089801437</c:v>
                </c:pt>
                <c:pt idx="66">
                  <c:v>-106.11175016072789</c:v>
                </c:pt>
                <c:pt idx="67">
                  <c:v>-105.397159986521</c:v>
                </c:pt>
                <c:pt idx="68">
                  <c:v>-104.68824626604145</c:v>
                </c:pt>
                <c:pt idx="69">
                  <c:v>-103.98472929394615</c:v>
                </c:pt>
                <c:pt idx="70">
                  <c:v>-103.28633362254061</c:v>
                </c:pt>
                <c:pt idx="71">
                  <c:v>-102.59278790602195</c:v>
                </c:pt>
                <c:pt idx="72">
                  <c:v>-101.90382473659277</c:v>
                </c:pt>
                <c:pt idx="73">
                  <c:v>-101.21918047357285</c:v>
                </c:pt>
                <c:pt idx="74">
                  <c:v>-100.53859506650633</c:v>
                </c:pt>
                <c:pt idx="75">
                  <c:v>-99.861811873146223</c:v>
                </c:pt>
                <c:pt idx="76">
                  <c:v>-99.188577473090547</c:v>
                </c:pt>
                <c:pt idx="77">
                  <c:v>-98.518641477749568</c:v>
                </c:pt>
                <c:pt idx="78">
                  <c:v>-97.851756337235074</c:v>
                </c:pt>
                <c:pt idx="79">
                  <c:v>-97.187677144685907</c:v>
                </c:pt>
                <c:pt idx="80">
                  <c:v>-96.526161438472258</c:v>
                </c:pt>
                <c:pt idx="81">
                  <c:v>-95.866969002659062</c:v>
                </c:pt>
                <c:pt idx="82">
                  <c:v>-95.209861666052589</c:v>
                </c:pt>
                <c:pt idx="83">
                  <c:v>-94.55460310010433</c:v>
                </c:pt>
                <c:pt idx="84">
                  <c:v>-93.900958615902852</c:v>
                </c:pt>
                <c:pt idx="85">
                  <c:v>-93.248694960445661</c:v>
                </c:pt>
                <c:pt idx="86">
                  <c:v>-92.597580112350315</c:v>
                </c:pt>
                <c:pt idx="87">
                  <c:v>-91.947383077135214</c:v>
                </c:pt>
                <c:pt idx="88">
                  <c:v>-91.29787368217724</c:v>
                </c:pt>
                <c:pt idx="89">
                  <c:v>-90.648822371433553</c:v>
                </c:pt>
                <c:pt idx="90">
                  <c:v>-90</c:v>
                </c:pt>
                <c:pt idx="91">
                  <c:v>-89.351177628566433</c:v>
                </c:pt>
                <c:pt idx="92">
                  <c:v>-88.70212631782276</c:v>
                </c:pt>
                <c:pt idx="93">
                  <c:v>-88.052616922864786</c:v>
                </c:pt>
                <c:pt idx="94">
                  <c:v>-87.402419887649685</c:v>
                </c:pt>
                <c:pt idx="95">
                  <c:v>-86.751305039554367</c:v>
                </c:pt>
                <c:pt idx="96">
                  <c:v>-86.099041384097163</c:v>
                </c:pt>
                <c:pt idx="97">
                  <c:v>-85.44539689989567</c:v>
                </c:pt>
                <c:pt idx="98">
                  <c:v>-84.790138333947411</c:v>
                </c:pt>
                <c:pt idx="99">
                  <c:v>-84.133030997340924</c:v>
                </c:pt>
                <c:pt idx="100">
                  <c:v>-83.473838561527728</c:v>
                </c:pt>
                <c:pt idx="101">
                  <c:v>-82.812322855314093</c:v>
                </c:pt>
                <c:pt idx="102">
                  <c:v>-82.148243662764926</c:v>
                </c:pt>
                <c:pt idx="103">
                  <c:v>-81.481358522250432</c:v>
                </c:pt>
                <c:pt idx="104">
                  <c:v>-80.811422526909467</c:v>
                </c:pt>
                <c:pt idx="105">
                  <c:v>-80.138188126853791</c:v>
                </c:pt>
                <c:pt idx="106">
                  <c:v>-79.461404933493668</c:v>
                </c:pt>
                <c:pt idx="107">
                  <c:v>-78.780819526427152</c:v>
                </c:pt>
                <c:pt idx="108">
                  <c:v>-78.096175263407233</c:v>
                </c:pt>
                <c:pt idx="109">
                  <c:v>-77.407212093978046</c:v>
                </c:pt>
                <c:pt idx="110">
                  <c:v>-76.71366637745939</c:v>
                </c:pt>
                <c:pt idx="111">
                  <c:v>-76.01527070605384</c:v>
                </c:pt>
                <c:pt idx="112">
                  <c:v>-75.311753733958568</c:v>
                </c:pt>
                <c:pt idx="113">
                  <c:v>-74.602840013478996</c:v>
                </c:pt>
                <c:pt idx="114">
                  <c:v>-73.888249839272106</c:v>
                </c:pt>
                <c:pt idx="115">
                  <c:v>-73.167699101985633</c:v>
                </c:pt>
                <c:pt idx="116">
                  <c:v>-72.440899152715417</c:v>
                </c:pt>
                <c:pt idx="117">
                  <c:v>-71.707556679869313</c:v>
                </c:pt>
                <c:pt idx="118">
                  <c:v>-70.967373600209257</c:v>
                </c:pt>
                <c:pt idx="119">
                  <c:v>-70.220046966040769</c:v>
                </c:pt>
                <c:pt idx="120">
                  <c:v>-69.465268890732489</c:v>
                </c:pt>
                <c:pt idx="121">
                  <c:v>-68.702726494979316</c:v>
                </c:pt>
                <c:pt idx="122">
                  <c:v>-67.932101876469645</c:v>
                </c:pt>
                <c:pt idx="123">
                  <c:v>-67.153072105881947</c:v>
                </c:pt>
                <c:pt idx="124">
                  <c:v>-66.365309252417248</c:v>
                </c:pt>
                <c:pt idx="125">
                  <c:v>-65.568480442373186</c:v>
                </c:pt>
                <c:pt idx="126">
                  <c:v>-64.762247954579621</c:v>
                </c:pt>
                <c:pt idx="127">
                  <c:v>-63.946269356844923</c:v>
                </c:pt>
                <c:pt idx="128">
                  <c:v>-63.120197687905922</c:v>
                </c:pt>
                <c:pt idx="129">
                  <c:v>-62.283681689726301</c:v>
                </c:pt>
                <c:pt idx="130">
                  <c:v>-61.436366095350223</c:v>
                </c:pt>
                <c:pt idx="131">
                  <c:v>-60.577891977881563</c:v>
                </c:pt>
                <c:pt idx="132">
                  <c:v>-59.707897166520169</c:v>
                </c:pt>
                <c:pt idx="133">
                  <c:v>-58.826016735940712</c:v>
                </c:pt>
                <c:pt idx="134">
                  <c:v>-57.931883575634238</c:v>
                </c:pt>
                <c:pt idx="135">
                  <c:v>-57.025129046143419</c:v>
                </c:pt>
                <c:pt idx="136">
                  <c:v>-56.105383729391718</c:v>
                </c:pt>
                <c:pt idx="137">
                  <c:v>-55.172278280527308</c:v>
                </c:pt>
                <c:pt idx="138">
                  <c:v>-54.225444388853411</c:v>
                </c:pt>
                <c:pt idx="139">
                  <c:v>-53.264515855481719</c:v>
                </c:pt>
                <c:pt idx="140">
                  <c:v>-52.289129795306422</c:v>
                </c:pt>
                <c:pt idx="141">
                  <c:v>-51.298927970723433</c:v>
                </c:pt>
                <c:pt idx="142">
                  <c:v>-50.293558264197195</c:v>
                </c:pt>
                <c:pt idx="143">
                  <c:v>-49.272676296266461</c:v>
                </c:pt>
                <c:pt idx="144">
                  <c:v>-48.235947194862078</c:v>
                </c:pt>
                <c:pt idx="145">
                  <c:v>-47.183047520843807</c:v>
                </c:pt>
                <c:pt idx="146">
                  <c:v>-46.113667353422798</c:v>
                </c:pt>
                <c:pt idx="147">
                  <c:v>-45.027512537588109</c:v>
                </c:pt>
                <c:pt idx="148">
                  <c:v>-43.92430709376525</c:v>
                </c:pt>
                <c:pt idx="149">
                  <c:v>-42.803795787680201</c:v>
                </c:pt>
                <c:pt idx="150">
                  <c:v>-41.665746855752879</c:v>
                </c:pt>
                <c:pt idx="151">
                  <c:v>-40.509954878287154</c:v>
                </c:pt>
                <c:pt idx="152">
                  <c:v>-39.336243789250901</c:v>
                </c:pt>
                <c:pt idx="153">
                  <c:v>-38.144470007550417</c:v>
                </c:pt>
                <c:pt idx="154">
                  <c:v>-36.934525670421507</c:v>
                </c:pt>
                <c:pt idx="155">
                  <c:v>-35.706341944918158</c:v>
                </c:pt>
                <c:pt idx="156">
                  <c:v>-34.459892388536041</c:v>
                </c:pt>
                <c:pt idx="157">
                  <c:v>-33.195196324846698</c:v>
                </c:pt>
                <c:pt idx="158">
                  <c:v>-31.912322194741147</c:v>
                </c:pt>
                <c:pt idx="159">
                  <c:v>-30.61139083862939</c:v>
                </c:pt>
                <c:pt idx="160">
                  <c:v>-29.292578659872721</c:v>
                </c:pt>
                <c:pt idx="161">
                  <c:v>-27.95612061503272</c:v>
                </c:pt>
                <c:pt idx="162">
                  <c:v>-26.602312972414374</c:v>
                </c:pt>
                <c:pt idx="163">
                  <c:v>-25.231515777097272</c:v>
                </c:pt>
                <c:pt idx="164">
                  <c:v>-23.844154958431638</c:v>
                </c:pt>
                <c:pt idx="165">
                  <c:v>-22.440724015068746</c:v>
                </c:pt>
                <c:pt idx="166">
                  <c:v>-21.021785213241433</c:v>
                </c:pt>
                <c:pt idx="167">
                  <c:v>-19.587970236412133</c:v>
                </c:pt>
                <c:pt idx="168">
                  <c:v>-18.139980228747671</c:v>
                </c:pt>
                <c:pt idx="169">
                  <c:v>-16.678585181266207</c:v>
                </c:pt>
                <c:pt idx="170">
                  <c:v>-15.20462261798572</c:v>
                </c:pt>
                <c:pt idx="171">
                  <c:v>-13.718995549944374</c:v>
                </c:pt>
                <c:pt idx="172">
                  <c:v>-12.222669677417878</c:v>
                </c:pt>
                <c:pt idx="173">
                  <c:v>-10.716669834794835</c:v>
                </c:pt>
                <c:pt idx="174">
                  <c:v>-9.2020756880470653</c:v>
                </c:pt>
                <c:pt idx="175">
                  <c:v>-7.6800167111045026</c:v>
                </c:pt>
                <c:pt idx="176">
                  <c:v>-6.1516664841947666</c:v>
                </c:pt>
                <c:pt idx="177">
                  <c:v>-4.6182363737591707</c:v>
                </c:pt>
                <c:pt idx="178">
                  <c:v>-3.0809686692833047</c:v>
                </c:pt>
                <c:pt idx="179">
                  <c:v>-1.5411292666668182</c:v>
                </c:pt>
                <c:pt idx="180">
                  <c:v>-1.5413447353594351E-3</c:v>
                </c:pt>
              </c:numCache>
            </c:numRef>
          </c:xVal>
          <c:yVal>
            <c:numRef>
              <c:f>TraySol!$J$10:$J$190</c:f>
              <c:numCache>
                <c:formatCode>0.00</c:formatCode>
                <c:ptCount val="181"/>
                <c:pt idx="0">
                  <c:v>-49.549999989764331</c:v>
                </c:pt>
                <c:pt idx="1">
                  <c:v>-49.539765668063552</c:v>
                </c:pt>
                <c:pt idx="2">
                  <c:v>-49.509078638609111</c:v>
                </c:pt>
                <c:pt idx="3">
                  <c:v>-49.457986690195781</c:v>
                </c:pt>
                <c:pt idx="4">
                  <c:v>-49.386569054205751</c:v>
                </c:pt>
                <c:pt idx="5">
                  <c:v>-49.294935822924401</c:v>
                </c:pt>
                <c:pt idx="6">
                  <c:v>-49.183227135421021</c:v>
                </c:pt>
                <c:pt idx="7">
                  <c:v>-49.051612155250581</c:v>
                </c:pt>
                <c:pt idx="8">
                  <c:v>-48.900287857244422</c:v>
                </c:pt>
                <c:pt idx="9">
                  <c:v>-48.729477643397075</c:v>
                </c:pt>
                <c:pt idx="10">
                  <c:v>-48.539429810009949</c:v>
                </c:pt>
                <c:pt idx="11">
                  <c:v>-48.330415889796654</c:v>
                </c:pt>
                <c:pt idx="12">
                  <c:v>-48.102728893569008</c:v>
                </c:pt>
                <c:pt idx="13">
                  <c:v>-47.856681476423802</c:v>
                </c:pt>
                <c:pt idx="14">
                  <c:v>-47.59260405307478</c:v>
                </c:pt>
                <c:pt idx="15">
                  <c:v>-47.310842886169894</c:v>
                </c:pt>
                <c:pt idx="16">
                  <c:v>-47.011758170175227</c:v>
                </c:pt>
                <c:pt idx="17">
                  <c:v>-46.695722131766956</c:v>
                </c:pt>
                <c:pt idx="18">
                  <c:v>-46.36311716573428</c:v>
                </c:pt>
                <c:pt idx="19">
                  <c:v>-46.014334023247017</c:v>
                </c:pt>
                <c:pt idx="20">
                  <c:v>-45.649770067057375</c:v>
                </c:pt>
                <c:pt idx="21">
                  <c:v>-45.269827605867107</c:v>
                </c:pt>
                <c:pt idx="22">
                  <c:v>-44.874912317763375</c:v>
                </c:pt>
                <c:pt idx="23">
                  <c:v>-44.465431770367616</c:v>
                </c:pt>
                <c:pt idx="24">
                  <c:v>-44.041794043201236</c:v>
                </c:pt>
                <c:pt idx="25">
                  <c:v>-43.604406455786034</c:v>
                </c:pt>
                <c:pt idx="26">
                  <c:v>-43.153674403191019</c:v>
                </c:pt>
                <c:pt idx="27">
                  <c:v>-42.69000029913272</c:v>
                </c:pt>
                <c:pt idx="28">
                  <c:v>-42.213782625335995</c:v>
                </c:pt>
                <c:pt idx="29">
                  <c:v>-41.725415084673017</c:v>
                </c:pt>
                <c:pt idx="30">
                  <c:v>-41.225285854611769</c:v>
                </c:pt>
                <c:pt idx="31">
                  <c:v>-40.713776936713174</c:v>
                </c:pt>
                <c:pt idx="32">
                  <c:v>-40.191263597304754</c:v>
                </c:pt>
                <c:pt idx="33">
                  <c:v>-39.658113894012587</c:v>
                </c:pt>
                <c:pt idx="34">
                  <c:v>-39.114688282534502</c:v>
                </c:pt>
                <c:pt idx="35">
                  <c:v>-38.561339297868329</c:v>
                </c:pt>
                <c:pt idx="36">
                  <c:v>-37.998411304152654</c:v>
                </c:pt>
                <c:pt idx="37">
                  <c:v>-37.426240307313009</c:v>
                </c:pt>
                <c:pt idx="38">
                  <c:v>-36.845153824822546</c:v>
                </c:pt>
                <c:pt idx="39">
                  <c:v>-36.25547080706319</c:v>
                </c:pt>
                <c:pt idx="40">
                  <c:v>-35.657501604998814</c:v>
                </c:pt>
                <c:pt idx="41">
                  <c:v>-35.051547979135734</c:v>
                </c:pt>
                <c:pt idx="42">
                  <c:v>-34.437903145032863</c:v>
                </c:pt>
                <c:pt idx="43">
                  <c:v>-33.816851850930234</c:v>
                </c:pt>
                <c:pt idx="44">
                  <c:v>-33.188670483375901</c:v>
                </c:pt>
                <c:pt idx="45">
                  <c:v>-32.55362719704938</c:v>
                </c:pt>
                <c:pt idx="46">
                  <c:v>-31.911982065289664</c:v>
                </c:pt>
                <c:pt idx="47">
                  <c:v>-31.263987248142172</c:v>
                </c:pt>
                <c:pt idx="48">
                  <c:v>-30.609887175033165</c:v>
                </c:pt>
                <c:pt idx="49">
                  <c:v>-29.949918739460188</c:v>
                </c:pt>
                <c:pt idx="50">
                  <c:v>-29.284311503354871</c:v>
                </c:pt>
                <c:pt idx="51">
                  <c:v>-28.613287909023086</c:v>
                </c:pt>
                <c:pt idx="52">
                  <c:v>-27.937063496802367</c:v>
                </c:pt>
                <c:pt idx="53">
                  <c:v>-27.255847126792247</c:v>
                </c:pt>
                <c:pt idx="54">
                  <c:v>-26.569841203213969</c:v>
                </c:pt>
                <c:pt idx="55">
                  <c:v>-25.879241900139206</c:v>
                </c:pt>
                <c:pt idx="56">
                  <c:v>-25.184239387495126</c:v>
                </c:pt>
                <c:pt idx="57">
                  <c:v>-24.485018056406304</c:v>
                </c:pt>
                <c:pt idx="58">
                  <c:v>-23.781756743071412</c:v>
                </c:pt>
                <c:pt idx="59">
                  <c:v>-23.074628950498351</c:v>
                </c:pt>
                <c:pt idx="60">
                  <c:v>-22.363803067532629</c:v>
                </c:pt>
                <c:pt idx="61">
                  <c:v>-21.649442584715388</c:v>
                </c:pt>
                <c:pt idx="62">
                  <c:v>-20.931706306595743</c:v>
                </c:pt>
                <c:pt idx="63">
                  <c:v>-20.210748560203385</c:v>
                </c:pt>
                <c:pt idx="64">
                  <c:v>-19.486719399456817</c:v>
                </c:pt>
                <c:pt idx="65">
                  <c:v>-18.759764805345668</c:v>
                </c:pt>
                <c:pt idx="66">
                  <c:v>-18.030026881780515</c:v>
                </c:pt>
                <c:pt idx="67">
                  <c:v>-17.297644047051435</c:v>
                </c:pt>
                <c:pt idx="68">
                  <c:v>-16.562751220879179</c:v>
                </c:pt>
                <c:pt idx="69">
                  <c:v>-15.825480007079051</c:v>
                </c:pt>
                <c:pt idx="70">
                  <c:v>-15.085958871889858</c:v>
                </c:pt>
                <c:pt idx="71">
                  <c:v>-14.344313318047384</c:v>
                </c:pt>
                <c:pt idx="72">
                  <c:v>-13.600666054705769</c:v>
                </c:pt>
                <c:pt idx="73">
                  <c:v>-12.855137163330497</c:v>
                </c:pt>
                <c:pt idx="74">
                  <c:v>-12.107844259703327</c:v>
                </c:pt>
                <c:pt idx="75">
                  <c:v>-11.358902652195312</c:v>
                </c:pt>
                <c:pt idx="76">
                  <c:v>-10.608425496474908</c:v>
                </c:pt>
                <c:pt idx="77">
                  <c:v>-9.8565239468300518</c:v>
                </c:pt>
                <c:pt idx="78">
                  <c:v>-9.1033073042901833</c:v>
                </c:pt>
                <c:pt idx="79">
                  <c:v>-8.3488831617426484</c:v>
                </c:pt>
                <c:pt idx="80">
                  <c:v>-7.5933575462427427</c:v>
                </c:pt>
                <c:pt idx="81">
                  <c:v>-6.83683505872186</c:v>
                </c:pt>
                <c:pt idx="82">
                  <c:v>-6.0794190113021926</c:v>
                </c:pt>
                <c:pt idx="83">
                  <c:v>-5.3212115624287577</c:v>
                </c:pt>
                <c:pt idx="84">
                  <c:v>-4.5623138500328935</c:v>
                </c:pt>
                <c:pt idx="85">
                  <c:v>-3.8028261229422071</c:v>
                </c:pt>
                <c:pt idx="86">
                  <c:v>-3.0428478707544002</c:v>
                </c:pt>
                <c:pt idx="87">
                  <c:v>-2.2824779523925116</c:v>
                </c:pt>
                <c:pt idx="88">
                  <c:v>-1.5218147235605954</c:v>
                </c:pt>
                <c:pt idx="89">
                  <c:v>-0.76095616331913618</c:v>
                </c:pt>
                <c:pt idx="90">
                  <c:v>0</c:v>
                </c:pt>
                <c:pt idx="91">
                  <c:v>0.76095616331915039</c:v>
                </c:pt>
                <c:pt idx="92">
                  <c:v>1.5218147235605954</c:v>
                </c:pt>
                <c:pt idx="93">
                  <c:v>2.2824779523925116</c:v>
                </c:pt>
                <c:pt idx="94">
                  <c:v>3.0428478707544002</c:v>
                </c:pt>
                <c:pt idx="95">
                  <c:v>3.8028261229421929</c:v>
                </c:pt>
                <c:pt idx="96">
                  <c:v>4.5623138500328793</c:v>
                </c:pt>
                <c:pt idx="97">
                  <c:v>5.3212115624287577</c:v>
                </c:pt>
                <c:pt idx="98">
                  <c:v>6.0794190113021926</c:v>
                </c:pt>
                <c:pt idx="99">
                  <c:v>6.8368350587218742</c:v>
                </c:pt>
                <c:pt idx="100">
                  <c:v>7.5933575462427569</c:v>
                </c:pt>
                <c:pt idx="101">
                  <c:v>8.3488831617426627</c:v>
                </c:pt>
                <c:pt idx="102">
                  <c:v>9.1033073042901833</c:v>
                </c:pt>
                <c:pt idx="103">
                  <c:v>9.8565239468300518</c:v>
                </c:pt>
                <c:pt idx="104">
                  <c:v>10.608425496474894</c:v>
                </c:pt>
                <c:pt idx="105">
                  <c:v>11.358902652195297</c:v>
                </c:pt>
                <c:pt idx="106">
                  <c:v>12.107844259703342</c:v>
                </c:pt>
                <c:pt idx="107">
                  <c:v>12.855137163330497</c:v>
                </c:pt>
                <c:pt idx="108">
                  <c:v>13.600666054705769</c:v>
                </c:pt>
                <c:pt idx="109">
                  <c:v>14.344313318047384</c:v>
                </c:pt>
                <c:pt idx="110">
                  <c:v>15.085958871889858</c:v>
                </c:pt>
                <c:pt idx="111">
                  <c:v>15.825480007079065</c:v>
                </c:pt>
                <c:pt idx="112">
                  <c:v>16.562751220879164</c:v>
                </c:pt>
                <c:pt idx="113">
                  <c:v>17.297644047051435</c:v>
                </c:pt>
                <c:pt idx="114">
                  <c:v>18.030026881780515</c:v>
                </c:pt>
                <c:pt idx="115">
                  <c:v>18.759764805345668</c:v>
                </c:pt>
                <c:pt idx="116">
                  <c:v>19.486719399456817</c:v>
                </c:pt>
                <c:pt idx="117">
                  <c:v>20.210748560203385</c:v>
                </c:pt>
                <c:pt idx="118">
                  <c:v>20.931706306595743</c:v>
                </c:pt>
                <c:pt idx="119">
                  <c:v>21.649442584715388</c:v>
                </c:pt>
                <c:pt idx="120">
                  <c:v>22.363803067532643</c:v>
                </c:pt>
                <c:pt idx="121">
                  <c:v>23.074628950498337</c:v>
                </c:pt>
                <c:pt idx="122">
                  <c:v>23.781756743071426</c:v>
                </c:pt>
                <c:pt idx="123">
                  <c:v>24.485018056406304</c:v>
                </c:pt>
                <c:pt idx="124">
                  <c:v>25.184239387495126</c:v>
                </c:pt>
                <c:pt idx="125">
                  <c:v>25.879241900139206</c:v>
                </c:pt>
                <c:pt idx="126">
                  <c:v>26.569841203213969</c:v>
                </c:pt>
                <c:pt idx="127">
                  <c:v>27.255847126792254</c:v>
                </c:pt>
                <c:pt idx="128">
                  <c:v>27.937063496802381</c:v>
                </c:pt>
                <c:pt idx="129">
                  <c:v>28.613287909023093</c:v>
                </c:pt>
                <c:pt idx="130">
                  <c:v>29.284311503354871</c:v>
                </c:pt>
                <c:pt idx="131">
                  <c:v>29.949918739460188</c:v>
                </c:pt>
                <c:pt idx="132">
                  <c:v>30.609887175033165</c:v>
                </c:pt>
                <c:pt idx="133">
                  <c:v>31.263987248142172</c:v>
                </c:pt>
                <c:pt idx="134">
                  <c:v>31.911982065289664</c:v>
                </c:pt>
                <c:pt idx="135">
                  <c:v>32.553627197049394</c:v>
                </c:pt>
                <c:pt idx="136">
                  <c:v>33.188670483375894</c:v>
                </c:pt>
                <c:pt idx="137">
                  <c:v>33.816851850930227</c:v>
                </c:pt>
                <c:pt idx="138">
                  <c:v>34.43790314503287</c:v>
                </c:pt>
                <c:pt idx="139">
                  <c:v>35.051547979135727</c:v>
                </c:pt>
                <c:pt idx="140">
                  <c:v>35.657501604998821</c:v>
                </c:pt>
                <c:pt idx="141">
                  <c:v>36.255470807063197</c:v>
                </c:pt>
                <c:pt idx="142">
                  <c:v>36.845153824822546</c:v>
                </c:pt>
                <c:pt idx="143">
                  <c:v>37.426240307313002</c:v>
                </c:pt>
                <c:pt idx="144">
                  <c:v>37.998411304152661</c:v>
                </c:pt>
                <c:pt idx="145">
                  <c:v>38.561339297868315</c:v>
                </c:pt>
                <c:pt idx="146">
                  <c:v>39.114688282534487</c:v>
                </c:pt>
                <c:pt idx="147">
                  <c:v>39.658113894012601</c:v>
                </c:pt>
                <c:pt idx="148">
                  <c:v>40.191263597304768</c:v>
                </c:pt>
                <c:pt idx="149">
                  <c:v>40.713776936713202</c:v>
                </c:pt>
                <c:pt idx="150">
                  <c:v>41.225285854611791</c:v>
                </c:pt>
                <c:pt idx="151">
                  <c:v>41.725415084673031</c:v>
                </c:pt>
                <c:pt idx="152">
                  <c:v>42.213782625336002</c:v>
                </c:pt>
                <c:pt idx="153">
                  <c:v>42.690000299132713</c:v>
                </c:pt>
                <c:pt idx="154">
                  <c:v>43.153674403191005</c:v>
                </c:pt>
                <c:pt idx="155">
                  <c:v>43.604406455786012</c:v>
                </c:pt>
                <c:pt idx="156">
                  <c:v>44.041794043201243</c:v>
                </c:pt>
                <c:pt idx="157">
                  <c:v>44.465431770367623</c:v>
                </c:pt>
                <c:pt idx="158">
                  <c:v>44.874912317763396</c:v>
                </c:pt>
                <c:pt idx="159">
                  <c:v>45.269827605867107</c:v>
                </c:pt>
                <c:pt idx="160">
                  <c:v>45.649770067057382</c:v>
                </c:pt>
                <c:pt idx="161">
                  <c:v>46.014334023247052</c:v>
                </c:pt>
                <c:pt idx="162">
                  <c:v>46.363117165734288</c:v>
                </c:pt>
                <c:pt idx="163">
                  <c:v>46.695722131766949</c:v>
                </c:pt>
                <c:pt idx="164">
                  <c:v>47.011758170175227</c:v>
                </c:pt>
                <c:pt idx="165">
                  <c:v>47.310842886169894</c:v>
                </c:pt>
                <c:pt idx="166">
                  <c:v>47.592604053074794</c:v>
                </c:pt>
                <c:pt idx="167">
                  <c:v>47.856681476423809</c:v>
                </c:pt>
                <c:pt idx="168">
                  <c:v>48.102728893569015</c:v>
                </c:pt>
                <c:pt idx="169">
                  <c:v>48.330415889796676</c:v>
                </c:pt>
                <c:pt idx="170">
                  <c:v>48.539429810009942</c:v>
                </c:pt>
                <c:pt idx="171">
                  <c:v>48.729477643397075</c:v>
                </c:pt>
                <c:pt idx="172">
                  <c:v>48.900287857244422</c:v>
                </c:pt>
                <c:pt idx="173">
                  <c:v>49.051612155250567</c:v>
                </c:pt>
                <c:pt idx="174">
                  <c:v>49.183227135421028</c:v>
                </c:pt>
                <c:pt idx="175">
                  <c:v>49.294935822924373</c:v>
                </c:pt>
                <c:pt idx="176">
                  <c:v>49.386569054205779</c:v>
                </c:pt>
                <c:pt idx="177">
                  <c:v>49.457986690195796</c:v>
                </c:pt>
                <c:pt idx="178">
                  <c:v>49.509078638609118</c:v>
                </c:pt>
                <c:pt idx="179">
                  <c:v>49.539765668063559</c:v>
                </c:pt>
                <c:pt idx="180">
                  <c:v>49.549999989764338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D617-405F-8A99-3CB001111DAC}"/>
            </c:ext>
          </c:extLst>
        </c:ser>
        <c:ser>
          <c:idx val="4"/>
          <c:order val="2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TraySol!$Q$10:$Q$190</c:f>
              <c:numCache>
                <c:formatCode>0.00</c:formatCode>
                <c:ptCount val="181"/>
                <c:pt idx="0">
                  <c:v>-179.99686218821742</c:v>
                </c:pt>
                <c:pt idx="1">
                  <c:v>-176.86450707773403</c:v>
                </c:pt>
                <c:pt idx="2">
                  <c:v>-173.74285215178844</c:v>
                </c:pt>
                <c:pt idx="3">
                  <c:v>-170.64847096291882</c:v>
                </c:pt>
                <c:pt idx="4">
                  <c:v>-167.59402346969077</c:v>
                </c:pt>
                <c:pt idx="5">
                  <c:v>-164.59107402406201</c:v>
                </c:pt>
                <c:pt idx="6">
                  <c:v>-161.64984348135388</c:v>
                </c:pt>
                <c:pt idx="7">
                  <c:v>-158.77904306622582</c:v>
                </c:pt>
                <c:pt idx="8">
                  <c:v>-155.98579123364038</c:v>
                </c:pt>
                <c:pt idx="9">
                  <c:v>-153.27560732148834</c:v>
                </c:pt>
                <c:pt idx="10">
                  <c:v>-150.65247035927621</c:v>
                </c:pt>
                <c:pt idx="11">
                  <c:v>-148.1189283117387</c:v>
                </c:pt>
                <c:pt idx="12">
                  <c:v>-145.67624216222393</c:v>
                </c:pt>
                <c:pt idx="13">
                  <c:v>-143.32455012607085</c:v>
                </c:pt>
                <c:pt idx="14">
                  <c:v>-141.06303933853658</c:v>
                </c:pt>
                <c:pt idx="15">
                  <c:v>-138.89011500559741</c:v>
                </c:pt>
                <c:pt idx="16">
                  <c:v>-136.80355976533534</c:v>
                </c:pt>
                <c:pt idx="17">
                  <c:v>-134.80067855355327</c:v>
                </c:pt>
                <c:pt idx="18">
                  <c:v>-132.87842641271089</c:v>
                </c:pt>
                <c:pt idx="19">
                  <c:v>-131.03351835659254</c:v>
                </c:pt>
                <c:pt idx="20">
                  <c:v>-129.26252161299379</c:v>
                </c:pt>
                <c:pt idx="21">
                  <c:v>-127.56193136898094</c:v>
                </c:pt>
                <c:pt idx="22">
                  <c:v>-125.92823161483791</c:v>
                </c:pt>
                <c:pt idx="23">
                  <c:v>-124.35794290371732</c:v>
                </c:pt>
                <c:pt idx="24">
                  <c:v>-122.84765888696609</c:v>
                </c:pt>
                <c:pt idx="25">
                  <c:v>-121.39407341061546</c:v>
                </c:pt>
                <c:pt idx="26">
                  <c:v>-119.99399981363393</c:v>
                </c:pt>
                <c:pt idx="27">
                  <c:v>-118.6443838878016</c:v>
                </c:pt>
                <c:pt idx="28">
                  <c:v>-117.34231176639956</c:v>
                </c:pt>
                <c:pt idx="29">
                  <c:v>-116.08501381995345</c:v>
                </c:pt>
                <c:pt idx="30">
                  <c:v>-114.86986546135728</c:v>
                </c:pt>
                <c:pt idx="31">
                  <c:v>-113.69438560475903</c:v>
                </c:pt>
                <c:pt idx="32">
                  <c:v>-112.55623338450086</c:v>
                </c:pt>
                <c:pt idx="33">
                  <c:v>-111.45320362213174</c:v>
                </c:pt>
                <c:pt idx="34">
                  <c:v>-110.38322142986695</c:v>
                </c:pt>
                <c:pt idx="35">
                  <c:v>-109.34433625604082</c:v>
                </c:pt>
                <c:pt idx="36">
                  <c:v>-108.33471561004707</c:v>
                </c:pt>
                <c:pt idx="37">
                  <c:v>-107.35263864890442</c:v>
                </c:pt>
                <c:pt idx="38">
                  <c:v>-106.39648976296724</c:v>
                </c:pt>
                <c:pt idx="39">
                  <c:v>-105.46475226264212</c:v>
                </c:pt>
                <c:pt idx="40">
                  <c:v>-104.55600223970887</c:v>
                </c:pt>
                <c:pt idx="41">
                  <c:v>-103.66890265463144</c:v>
                </c:pt>
                <c:pt idx="42">
                  <c:v>-102.80219768393988</c:v>
                </c:pt>
                <c:pt idx="43">
                  <c:v>-101.95470734841398</c:v>
                </c:pt>
                <c:pt idx="44">
                  <c:v>-101.12532243261462</c:v>
                </c:pt>
                <c:pt idx="45">
                  <c:v>-100.31299969864267</c:v>
                </c:pt>
                <c:pt idx="46">
                  <c:v>-99.516757391326294</c:v>
                </c:pt>
                <c:pt idx="47">
                  <c:v>-98.735671027928873</c:v>
                </c:pt>
                <c:pt idx="48">
                  <c:v>-97.968869462573707</c:v>
                </c:pt>
                <c:pt idx="49">
                  <c:v>-97.215531213637846</c:v>
                </c:pt>
                <c:pt idx="50">
                  <c:v>-96.47488104114764</c:v>
                </c:pt>
                <c:pt idx="51">
                  <c:v>-95.746186760540212</c:v>
                </c:pt>
                <c:pt idx="52">
                  <c:v>-95.028756278905846</c:v>
                </c:pt>
                <c:pt idx="53">
                  <c:v>-94.32193483988209</c:v>
                </c:pt>
                <c:pt idx="54">
                  <c:v>-93.625102463650578</c:v>
                </c:pt>
                <c:pt idx="55">
                  <c:v>-92.937671568927385</c:v>
                </c:pt>
                <c:pt idx="56">
                  <c:v>-92.259084764381299</c:v>
                </c:pt>
                <c:pt idx="57">
                  <c:v>-91.588812797531816</c:v>
                </c:pt>
                <c:pt idx="58">
                  <c:v>-90.926352649829269</c:v>
                </c:pt>
                <c:pt idx="59">
                  <c:v>-90.271225767292492</c:v>
                </c:pt>
                <c:pt idx="60">
                  <c:v>-89.622976416748969</c:v>
                </c:pt>
                <c:pt idx="61">
                  <c:v>-88.981170158382341</c:v>
                </c:pt>
                <c:pt idx="62">
                  <c:v>-88.345392425931863</c:v>
                </c:pt>
                <c:pt idx="63">
                  <c:v>-87.715247206502724</c:v>
                </c:pt>
                <c:pt idx="64">
                  <c:v>-87.090355812529666</c:v>
                </c:pt>
                <c:pt idx="65">
                  <c:v>-86.470355738989568</c:v>
                </c:pt>
                <c:pt idx="66">
                  <c:v>-85.854899599479353</c:v>
                </c:pt>
                <c:pt idx="67">
                  <c:v>-85.243654135261863</c:v>
                </c:pt>
                <c:pt idx="68">
                  <c:v>-84.636299291838085</c:v>
                </c:pt>
                <c:pt idx="69">
                  <c:v>-84.032527358027437</c:v>
                </c:pt>
                <c:pt idx="70">
                  <c:v>-83.432042162932007</c:v>
                </c:pt>
                <c:pt idx="71">
                  <c:v>-82.834558326524387</c:v>
                </c:pt>
                <c:pt idx="72">
                  <c:v>-82.239800559938104</c:v>
                </c:pt>
                <c:pt idx="73">
                  <c:v>-81.647503011850915</c:v>
                </c:pt>
                <c:pt idx="74">
                  <c:v>-81.057408657640792</c:v>
                </c:pt>
                <c:pt idx="75">
                  <c:v>-80.469268728260758</c:v>
                </c:pt>
                <c:pt idx="76">
                  <c:v>-79.882842176024226</c:v>
                </c:pt>
                <c:pt idx="77">
                  <c:v>-79.297895174721162</c:v>
                </c:pt>
                <c:pt idx="78">
                  <c:v>-78.714200651692693</c:v>
                </c:pt>
                <c:pt idx="79">
                  <c:v>-78.131537849686993</c:v>
                </c:pt>
                <c:pt idx="80">
                  <c:v>-77.549691916496897</c:v>
                </c:pt>
                <c:pt idx="81">
                  <c:v>-76.968453520544116</c:v>
                </c:pt>
                <c:pt idx="82">
                  <c:v>-76.387618490728045</c:v>
                </c:pt>
                <c:pt idx="83">
                  <c:v>-75.806987478996916</c:v>
                </c:pt>
                <c:pt idx="84">
                  <c:v>-75.226365644229773</c:v>
                </c:pt>
                <c:pt idx="85">
                  <c:v>-74.645562356138072</c:v>
                </c:pt>
                <c:pt idx="86">
                  <c:v>-74.064390918007234</c:v>
                </c:pt>
                <c:pt idx="87">
                  <c:v>-73.482668307202459</c:v>
                </c:pt>
                <c:pt idx="88">
                  <c:v>-72.900214932459207</c:v>
                </c:pt>
                <c:pt idx="89">
                  <c:v>-72.316854407067865</c:v>
                </c:pt>
                <c:pt idx="90">
                  <c:v>-71.732413337146653</c:v>
                </c:pt>
                <c:pt idx="91">
                  <c:v>-71.146721124273284</c:v>
                </c:pt>
                <c:pt idx="92">
                  <c:v>-70.559609781819873</c:v>
                </c:pt>
                <c:pt idx="93">
                  <c:v>-69.970913764402567</c:v>
                </c:pt>
                <c:pt idx="94">
                  <c:v>-69.38046980992209</c:v>
                </c:pt>
                <c:pt idx="95">
                  <c:v>-68.788116793730438</c:v>
                </c:pt>
                <c:pt idx="96">
                  <c:v>-68.193695594516214</c:v>
                </c:pt>
                <c:pt idx="97">
                  <c:v>-67.597048971553235</c:v>
                </c:pt>
                <c:pt idx="98">
                  <c:v>-66.998021453007624</c:v>
                </c:pt>
                <c:pt idx="99">
                  <c:v>-66.396459235045896</c:v>
                </c:pt>
                <c:pt idx="100">
                  <c:v>-65.792210091530677</c:v>
                </c:pt>
                <c:pt idx="101">
                  <c:v>-65.185123294133774</c:v>
                </c:pt>
                <c:pt idx="102">
                  <c:v>-64.575049542735314</c:v>
                </c:pt>
                <c:pt idx="103">
                  <c:v>-63.961840906016711</c:v>
                </c:pt>
                <c:pt idx="104">
                  <c:v>-63.345350772189569</c:v>
                </c:pt>
                <c:pt idx="105">
                  <c:v>-62.725433809837817</c:v>
                </c:pt>
                <c:pt idx="106">
                  <c:v>-62.101945938881371</c:v>
                </c:pt>
                <c:pt idx="107">
                  <c:v>-61.474744311699702</c:v>
                </c:pt>
                <c:pt idx="108">
                  <c:v>-60.843687304481833</c:v>
                </c:pt>
                <c:pt idx="109">
                  <c:v>-60.208634518895373</c:v>
                </c:pt>
                <c:pt idx="110">
                  <c:v>-59.569446794190583</c:v>
                </c:pt>
                <c:pt idx="111">
                  <c:v>-58.925986229878234</c:v>
                </c:pt>
                <c:pt idx="112">
                  <c:v>-58.278116219139051</c:v>
                </c:pt>
                <c:pt idx="113">
                  <c:v>-57.625701493139601</c:v>
                </c:pt>
                <c:pt idx="114">
                  <c:v>-56.968608176445123</c:v>
                </c:pt>
                <c:pt idx="115">
                  <c:v>-56.306703853730937</c:v>
                </c:pt>
                <c:pt idx="116">
                  <c:v>-55.639857648003279</c:v>
                </c:pt>
                <c:pt idx="117">
                  <c:v>-54.967940310547071</c:v>
                </c:pt>
                <c:pt idx="118">
                  <c:v>-54.290824322819688</c:v>
                </c:pt>
                <c:pt idx="119">
                  <c:v>-53.608384010508821</c:v>
                </c:pt>
                <c:pt idx="120">
                  <c:v>-52.92049566996748</c:v>
                </c:pt>
                <c:pt idx="121">
                  <c:v>-52.227037707229478</c:v>
                </c:pt>
                <c:pt idx="122">
                  <c:v>-51.527890789793538</c:v>
                </c:pt>
                <c:pt idx="123">
                  <c:v>-50.822938011345904</c:v>
                </c:pt>
                <c:pt idx="124">
                  <c:v>-50.112065069565197</c:v>
                </c:pt>
                <c:pt idx="125">
                  <c:v>-49.395160457122799</c:v>
                </c:pt>
                <c:pt idx="126">
                  <c:v>-48.672115665955133</c:v>
                </c:pt>
                <c:pt idx="127">
                  <c:v>-47.942825404839517</c:v>
                </c:pt>
                <c:pt idx="128">
                  <c:v>-47.207187830255577</c:v>
                </c:pt>
                <c:pt idx="129">
                  <c:v>-46.465104790454376</c:v>
                </c:pt>
                <c:pt idx="130">
                  <c:v>-45.716482082593124</c:v>
                </c:pt>
                <c:pt idx="131">
                  <c:v>-44.961229722717434</c:v>
                </c:pt>
                <c:pt idx="132">
                  <c:v>-44.199262228292064</c:v>
                </c:pt>
                <c:pt idx="133">
                  <c:v>-43.430498912889846</c:v>
                </c:pt>
                <c:pt idx="134">
                  <c:v>-42.654864192548267</c:v>
                </c:pt>
                <c:pt idx="135">
                  <c:v>-41.872287903197325</c:v>
                </c:pt>
                <c:pt idx="136">
                  <c:v>-41.08270562844271</c:v>
                </c:pt>
                <c:pt idx="137">
                  <c:v>-40.286059036866874</c:v>
                </c:pt>
                <c:pt idx="138">
                  <c:v>-39.482296227875871</c:v>
                </c:pt>
                <c:pt idx="139">
                  <c:v>-38.671372084980504</c:v>
                </c:pt>
                <c:pt idx="140">
                  <c:v>-37.853248635254126</c:v>
                </c:pt>
                <c:pt idx="141">
                  <c:v>-37.027895413556443</c:v>
                </c:pt>
                <c:pt idx="142">
                  <c:v>-36.195289829956778</c:v>
                </c:pt>
                <c:pt idx="143">
                  <c:v>-35.355417538628167</c:v>
                </c:pt>
                <c:pt idx="144">
                  <c:v>-34.50827280632393</c:v>
                </c:pt>
                <c:pt idx="145">
                  <c:v>-33.653858878383978</c:v>
                </c:pt>
                <c:pt idx="146">
                  <c:v>-32.792188340060179</c:v>
                </c:pt>
                <c:pt idx="147">
                  <c:v>-31.923283470792565</c:v>
                </c:pt>
                <c:pt idx="148">
                  <c:v>-31.047176588920873</c:v>
                </c:pt>
                <c:pt idx="149">
                  <c:v>-30.163910384174883</c:v>
                </c:pt>
                <c:pt idx="150">
                  <c:v>-29.273538235161276</c:v>
                </c:pt>
                <c:pt idx="151">
                  <c:v>-28.37612450895233</c:v>
                </c:pt>
                <c:pt idx="152">
                  <c:v>-27.471744839787981</c:v>
                </c:pt>
                <c:pt idx="153">
                  <c:v>-26.560486383833311</c:v>
                </c:pt>
                <c:pt idx="154">
                  <c:v>-25.642448046884358</c:v>
                </c:pt>
                <c:pt idx="155">
                  <c:v>-24.717740681899052</c:v>
                </c:pt>
                <c:pt idx="156">
                  <c:v>-23.786487253242122</c:v>
                </c:pt>
                <c:pt idx="157">
                  <c:v>-22.848822964579785</c:v>
                </c:pt>
                <c:pt idx="158">
                  <c:v>-21.904895347443631</c:v>
                </c:pt>
                <c:pt idx="159">
                  <c:v>-20.954864307605071</c:v>
                </c:pt>
                <c:pt idx="160">
                  <c:v>-19.998902126566726</c:v>
                </c:pt>
                <c:pt idx="161">
                  <c:v>-19.037193415676953</c:v>
                </c:pt>
                <c:pt idx="162">
                  <c:v>-18.069935020626488</c:v>
                </c:pt>
                <c:pt idx="163">
                  <c:v>-17.097335874369328</c:v>
                </c:pt>
                <c:pt idx="164">
                  <c:v>-16.119616796843101</c:v>
                </c:pt>
                <c:pt idx="165">
                  <c:v>-15.137010240230827</c:v>
                </c:pt>
                <c:pt idx="166">
                  <c:v>-14.149759978911742</c:v>
                </c:pt>
                <c:pt idx="167">
                  <c:v>-13.158120743689055</c:v>
                </c:pt>
                <c:pt idx="168">
                  <c:v>-12.162357800344591</c:v>
                </c:pt>
                <c:pt idx="169">
                  <c:v>-11.162746473064507</c:v>
                </c:pt>
                <c:pt idx="170">
                  <c:v>-10.159571613785886</c:v>
                </c:pt>
                <c:pt idx="171">
                  <c:v>-9.153127019028803</c:v>
                </c:pt>
                <c:pt idx="172">
                  <c:v>-8.1437147963056979</c:v>
                </c:pt>
                <c:pt idx="173">
                  <c:v>-7.1316446827073863</c:v>
                </c:pt>
                <c:pt idx="174">
                  <c:v>-6.1172333187750887</c:v>
                </c:pt>
                <c:pt idx="175">
                  <c:v>-5.1008034812478664</c:v>
                </c:pt>
                <c:pt idx="176">
                  <c:v>-4.0826832787299825</c:v>
                </c:pt>
                <c:pt idx="177">
                  <c:v>-3.063205314733775</c:v>
                </c:pt>
                <c:pt idx="178">
                  <c:v>-2.0427058229372999</c:v>
                </c:pt>
                <c:pt idx="179">
                  <c:v>-1.0215237798052461</c:v>
                </c:pt>
                <c:pt idx="180">
                  <c:v>-1.0215814641510717E-3</c:v>
                </c:pt>
              </c:numCache>
            </c:numRef>
          </c:xVal>
          <c:yVal>
            <c:numRef>
              <c:f>TraySol!$P$10:$P$190</c:f>
              <c:numCache>
                <c:formatCode>0.00</c:formatCode>
                <c:ptCount val="181"/>
                <c:pt idx="0">
                  <c:v>-72.999999979162624</c:v>
                </c:pt>
                <c:pt idx="1">
                  <c:v>-72.97917551605326</c:v>
                </c:pt>
                <c:pt idx="2">
                  <c:v>-72.916856189892371</c:v>
                </c:pt>
                <c:pt idx="3">
                  <c:v>-72.813498817786297</c:v>
                </c:pt>
                <c:pt idx="4">
                  <c:v>-72.669846590265507</c:v>
                </c:pt>
                <c:pt idx="5">
                  <c:v>-72.486903449432617</c:v>
                </c:pt>
                <c:pt idx="6">
                  <c:v>-72.265901081663372</c:v>
                </c:pt>
                <c:pt idx="7">
                  <c:v>-72.008260949196284</c:v>
                </c:pt>
                <c:pt idx="8">
                  <c:v>-71.715553870047017</c:v>
                </c:pt>
                <c:pt idx="9">
                  <c:v>-71.38945949390984</c:v>
                </c:pt>
                <c:pt idx="10">
                  <c:v>-71.031727658781108</c:v>
                </c:pt>
                <c:pt idx="11">
                  <c:v>-70.644143133345494</c:v>
                </c:pt>
                <c:pt idx="12">
                  <c:v>-70.22849473611609</c:v>
                </c:pt>
                <c:pt idx="13">
                  <c:v>-69.786549340272416</c:v>
                </c:pt>
                <c:pt idx="14">
                  <c:v>-69.320030866760533</c:v>
                </c:pt>
                <c:pt idx="15">
                  <c:v>-68.830604058393163</c:v>
                </c:pt>
                <c:pt idx="16">
                  <c:v>-68.319862616757689</c:v>
                </c:pt>
                <c:pt idx="17">
                  <c:v>-67.789321161505086</c:v>
                </c:pt>
                <c:pt idx="18">
                  <c:v>-67.240410421222862</c:v>
                </c:pt>
                <c:pt idx="19">
                  <c:v>-66.674475067810391</c:v>
                </c:pt>
                <c:pt idx="20">
                  <c:v>-66.092773644480303</c:v>
                </c:pt>
                <c:pt idx="21">
                  <c:v>-65.496480096458157</c:v>
                </c:pt>
                <c:pt idx="22">
                  <c:v>-64.886686481846823</c:v>
                </c:pt>
                <c:pt idx="23">
                  <c:v>-64.264406509984013</c:v>
                </c:pt>
                <c:pt idx="24">
                  <c:v>-63.630579620800347</c:v>
                </c:pt>
                <c:pt idx="25">
                  <c:v>-62.986075378252366</c:v>
                </c:pt>
                <c:pt idx="26">
                  <c:v>-62.331698002516987</c:v>
                </c:pt>
                <c:pt idx="27">
                  <c:v>-61.668190909043432</c:v>
                </c:pt>
                <c:pt idx="28">
                  <c:v>-60.996241158164707</c:v>
                </c:pt>
                <c:pt idx="29">
                  <c:v>-60.316483747561989</c:v>
                </c:pt>
                <c:pt idx="30">
                  <c:v>-59.629505702376548</c:v>
                </c:pt>
                <c:pt idx="31">
                  <c:v>-58.935849935142386</c:v>
                </c:pt>
                <c:pt idx="32">
                  <c:v>-58.2360188608763</c:v>
                </c:pt>
                <c:pt idx="33">
                  <c:v>-57.530477762419792</c:v>
                </c:pt>
                <c:pt idx="34">
                  <c:v>-56.819657908188418</c:v>
                </c:pt>
                <c:pt idx="35">
                  <c:v>-56.103959429432564</c:v>
                </c:pt>
                <c:pt idx="36">
                  <c:v>-55.383753967437315</c:v>
                </c:pt>
                <c:pt idx="37">
                  <c:v>-54.659387103181132</c:v>
                </c:pt>
                <c:pt idx="38">
                  <c:v>-53.931180583142009</c:v>
                </c:pt>
                <c:pt idx="39">
                  <c:v>-53.199434355435557</c:v>
                </c:pt>
                <c:pt idx="40">
                  <c:v>-52.46442843047808</c:v>
                </c:pt>
                <c:pt idx="41">
                  <c:v>-51.72642458003844</c:v>
                </c:pt>
                <c:pt idx="42">
                  <c:v>-50.985667887985556</c:v>
                </c:pt>
                <c:pt idx="43">
                  <c:v>-50.242388165336081</c:v>
                </c:pt>
                <c:pt idx="44">
                  <c:v>-49.496801241421821</c:v>
                </c:pt>
                <c:pt idx="45">
                  <c:v>-48.74911014217389</c:v>
                </c:pt>
                <c:pt idx="46">
                  <c:v>-47.999506165689667</c:v>
                </c:pt>
                <c:pt idx="47">
                  <c:v>-47.248169864437358</c:v>
                </c:pt>
                <c:pt idx="48">
                  <c:v>-46.495271942668722</c:v>
                </c:pt>
                <c:pt idx="49">
                  <c:v>-45.740974076869662</c:v>
                </c:pt>
                <c:pt idx="50">
                  <c:v>-44.985429666383766</c:v>
                </c:pt>
                <c:pt idx="51">
                  <c:v>-44.228784520695029</c:v>
                </c:pt>
                <c:pt idx="52">
                  <c:v>-43.471177489260754</c:v>
                </c:pt>
                <c:pt idx="53">
                  <c:v>-42.71274103923588</c:v>
                </c:pt>
                <c:pt idx="54">
                  <c:v>-41.953601785927418</c:v>
                </c:pt>
                <c:pt idx="55">
                  <c:v>-41.193880980361769</c:v>
                </c:pt>
                <c:pt idx="56">
                  <c:v>-40.43369495792885</c:v>
                </c:pt>
                <c:pt idx="57">
                  <c:v>-39.673155551692474</c:v>
                </c:pt>
                <c:pt idx="58">
                  <c:v>-38.912370473611503</c:v>
                </c:pt>
                <c:pt idx="59">
                  <c:v>-38.151443666609623</c:v>
                </c:pt>
                <c:pt idx="60">
                  <c:v>-37.390475630150405</c:v>
                </c:pt>
                <c:pt idx="61">
                  <c:v>-36.629563721722931</c:v>
                </c:pt>
                <c:pt idx="62">
                  <c:v>-35.868802436415365</c:v>
                </c:pt>
                <c:pt idx="63">
                  <c:v>-35.108283666549085</c:v>
                </c:pt>
                <c:pt idx="64">
                  <c:v>-34.348096943160314</c:v>
                </c:pt>
                <c:pt idx="65">
                  <c:v>-33.58832966094927</c:v>
                </c:pt>
                <c:pt idx="66">
                  <c:v>-32.829067288167096</c:v>
                </c:pt>
                <c:pt idx="67">
                  <c:v>-32.070393562774328</c:v>
                </c:pt>
                <c:pt idx="68">
                  <c:v>-31.312390676082131</c:v>
                </c:pt>
                <c:pt idx="69">
                  <c:v>-30.555139444977669</c:v>
                </c:pt>
                <c:pt idx="70">
                  <c:v>-29.798719473734465</c:v>
                </c:pt>
                <c:pt idx="71">
                  <c:v>-29.043209306318403</c:v>
                </c:pt>
                <c:pt idx="72">
                  <c:v>-28.288686570018896</c:v>
                </c:pt>
                <c:pt idx="73">
                  <c:v>-27.535228111160293</c:v>
                </c:pt>
                <c:pt idx="74">
                  <c:v>-26.78291012358217</c:v>
                </c:pt>
                <c:pt idx="75">
                  <c:v>-26.031808270516393</c:v>
                </c:pt>
                <c:pt idx="76">
                  <c:v>-25.281997800433345</c:v>
                </c:pt>
                <c:pt idx="77">
                  <c:v>-24.533553657380722</c:v>
                </c:pt>
                <c:pt idx="78">
                  <c:v>-23.786550586291412</c:v>
                </c:pt>
                <c:pt idx="79">
                  <c:v>-23.041063233696775</c:v>
                </c:pt>
                <c:pt idx="80">
                  <c:v>-22.297166244243058</c:v>
                </c:pt>
                <c:pt idx="81">
                  <c:v>-21.554934353374108</c:v>
                </c:pt>
                <c:pt idx="82">
                  <c:v>-20.814442476512085</c:v>
                </c:pt>
                <c:pt idx="83">
                  <c:v>-20.075765795038791</c:v>
                </c:pt>
                <c:pt idx="84">
                  <c:v>-19.338979839352987</c:v>
                </c:pt>
                <c:pt idx="85">
                  <c:v>-18.604160569254645</c:v>
                </c:pt>
                <c:pt idx="86">
                  <c:v>-17.871384451884524</c:v>
                </c:pt>
                <c:pt idx="87">
                  <c:v>-17.140728537425289</c:v>
                </c:pt>
                <c:pt idx="88">
                  <c:v>-16.412270532751563</c:v>
                </c:pt>
                <c:pt idx="89">
                  <c:v>-15.686088873196809</c:v>
                </c:pt>
                <c:pt idx="90">
                  <c:v>-14.962262792588504</c:v>
                </c:pt>
                <c:pt idx="91">
                  <c:v>-14.240872391685485</c:v>
                </c:pt>
                <c:pt idx="92">
                  <c:v>-13.521998705136923</c:v>
                </c:pt>
                <c:pt idx="93">
                  <c:v>-12.805723767066226</c:v>
                </c:pt>
                <c:pt idx="94">
                  <c:v>-12.092130675370186</c:v>
                </c:pt>
                <c:pt idx="95">
                  <c:v>-11.381303654808576</c:v>
                </c:pt>
                <c:pt idx="96">
                  <c:v>-10.673328118947495</c:v>
                </c:pt>
                <c:pt idx="97">
                  <c:v>-9.9682907310052542</c:v>
                </c:pt>
                <c:pt idx="98">
                  <c:v>-9.2662794636380852</c:v>
                </c:pt>
                <c:pt idx="99">
                  <c:v>-8.5673836576896036</c:v>
                </c:pt>
                <c:pt idx="100">
                  <c:v>-7.8716940799156276</c:v>
                </c:pt>
                <c:pt idx="101">
                  <c:v>-7.179302979683797</c:v>
                </c:pt>
                <c:pt idx="102">
                  <c:v>-6.4903041446345497</c:v>
                </c:pt>
                <c:pt idx="103">
                  <c:v>-5.8047929552779323</c:v>
                </c:pt>
                <c:pt idx="104">
                  <c:v>-5.1228664384874918</c:v>
                </c:pt>
                <c:pt idx="105">
                  <c:v>-4.444623319840403</c:v>
                </c:pt>
                <c:pt idx="106">
                  <c:v>-3.7701640747393554</c:v>
                </c:pt>
                <c:pt idx="107">
                  <c:v>-3.0995909782386946</c:v>
                </c:pt>
                <c:pt idx="108">
                  <c:v>-2.4330081534839962</c:v>
                </c:pt>
                <c:pt idx="109">
                  <c:v>-1.7705216186599841</c:v>
                </c:pt>
                <c:pt idx="110">
                  <c:v>-1.1122393323278743</c:v>
                </c:pt>
                <c:pt idx="111">
                  <c:v>-0.45827123701879202</c:v>
                </c:pt>
                <c:pt idx="112">
                  <c:v>0.19127069906508609</c:v>
                </c:pt>
                <c:pt idx="113">
                  <c:v>0.83627244240523169</c:v>
                </c:pt>
                <c:pt idx="114">
                  <c:v>1.4766178567556807</c:v>
                </c:pt>
                <c:pt idx="115">
                  <c:v>2.1121886681613375</c:v>
                </c:pt>
                <c:pt idx="116">
                  <c:v>2.7428644326159599</c:v>
                </c:pt>
                <c:pt idx="117">
                  <c:v>3.3685225065867854</c:v>
                </c:pt>
                <c:pt idx="118">
                  <c:v>3.989038020649275</c:v>
                </c:pt>
                <c:pt idx="119">
                  <c:v>4.6042838564919464</c:v>
                </c:pt>
                <c:pt idx="120">
                  <c:v>5.2141306275678545</c:v>
                </c:pt>
                <c:pt idx="121">
                  <c:v>5.8184466636858474</c:v>
                </c:pt>
                <c:pt idx="122">
                  <c:v>6.4170979998515492</c:v>
                </c:pt>
                <c:pt idx="123">
                  <c:v>7.0099483696835563</c:v>
                </c:pt>
                <c:pt idx="124">
                  <c:v>7.5968592037467317</c:v>
                </c:pt>
                <c:pt idx="125">
                  <c:v>8.1776896331593036</c:v>
                </c:pt>
                <c:pt idx="126">
                  <c:v>8.7522964988450838</c:v>
                </c:pt>
                <c:pt idx="127">
                  <c:v>9.3205343668156218</c:v>
                </c:pt>
                <c:pt idx="128">
                  <c:v>9.8822555498793463</c:v>
                </c:pt>
                <c:pt idx="129">
                  <c:v>10.437310136186113</c:v>
                </c:pt>
                <c:pt idx="130">
                  <c:v>10.985546025023979</c:v>
                </c:pt>
                <c:pt idx="131">
                  <c:v>11.526808970293615</c:v>
                </c:pt>
                <c:pt idx="132">
                  <c:v>12.060942632089777</c:v>
                </c:pt>
                <c:pt idx="133">
                  <c:v>12.587788636822182</c:v>
                </c:pt>
                <c:pt idx="134">
                  <c:v>13.107186646308477</c:v>
                </c:pt>
                <c:pt idx="135">
                  <c:v>13.618974436266711</c:v>
                </c:pt>
                <c:pt idx="136">
                  <c:v>14.122987984629759</c:v>
                </c:pt>
                <c:pt idx="137">
                  <c:v>14.619061570090977</c:v>
                </c:pt>
                <c:pt idx="138">
                  <c:v>15.107027881276025</c:v>
                </c:pt>
                <c:pt idx="139">
                  <c:v>15.586718136915522</c:v>
                </c:pt>
                <c:pt idx="140">
                  <c:v>16.057962217367219</c:v>
                </c:pt>
                <c:pt idx="141">
                  <c:v>16.520588807806803</c:v>
                </c:pt>
                <c:pt idx="142">
                  <c:v>16.974425553368818</c:v>
                </c:pt>
                <c:pt idx="143">
                  <c:v>17.419299226477975</c:v>
                </c:pt>
                <c:pt idx="144">
                  <c:v>17.855035906561582</c:v>
                </c:pt>
                <c:pt idx="145">
                  <c:v>18.281461172279094</c:v>
                </c:pt>
                <c:pt idx="146">
                  <c:v>18.69840030634299</c:v>
                </c:pt>
                <c:pt idx="147">
                  <c:v>19.105678512936919</c:v>
                </c:pt>
                <c:pt idx="148">
                  <c:v>19.503121147661915</c:v>
                </c:pt>
                <c:pt idx="149">
                  <c:v>19.890553959860227</c:v>
                </c:pt>
                <c:pt idx="150">
                  <c:v>20.267803347078484</c:v>
                </c:pt>
                <c:pt idx="151">
                  <c:v>20.634696621338165</c:v>
                </c:pt>
                <c:pt idx="152">
                  <c:v>20.991062286782707</c:v>
                </c:pt>
                <c:pt idx="153">
                  <c:v>21.3367303281658</c:v>
                </c:pt>
                <c:pt idx="154">
                  <c:v>21.671532509538594</c:v>
                </c:pt>
                <c:pt idx="155">
                  <c:v>21.995302682381151</c:v>
                </c:pt>
                <c:pt idx="156">
                  <c:v>22.307877102310755</c:v>
                </c:pt>
                <c:pt idx="157">
                  <c:v>22.609094753385008</c:v>
                </c:pt>
                <c:pt idx="158">
                  <c:v>22.898797678903492</c:v>
                </c:pt>
                <c:pt idx="159">
                  <c:v>23.176831317499548</c:v>
                </c:pt>
                <c:pt idx="160">
                  <c:v>23.44304484320368</c:v>
                </c:pt>
                <c:pt idx="161">
                  <c:v>23.697291508057063</c:v>
                </c:pt>
                <c:pt idx="162">
                  <c:v>23.939428985754262</c:v>
                </c:pt>
                <c:pt idx="163">
                  <c:v>24.169319714705679</c:v>
                </c:pt>
                <c:pt idx="164">
                  <c:v>24.386831238830112</c:v>
                </c:pt>
                <c:pt idx="165">
                  <c:v>24.591836544320088</c:v>
                </c:pt>
                <c:pt idx="166">
                  <c:v>24.784214390567854</c:v>
                </c:pt>
                <c:pt idx="167">
                  <c:v>24.963849633399988</c:v>
                </c:pt>
                <c:pt idx="168">
                  <c:v>25.130633538745585</c:v>
                </c:pt>
                <c:pt idx="169">
                  <c:v>25.284464084856637</c:v>
                </c:pt>
                <c:pt idx="170">
                  <c:v>25.425246251211618</c:v>
                </c:pt>
                <c:pt idx="171">
                  <c:v>25.552892292265781</c:v>
                </c:pt>
                <c:pt idx="172">
                  <c:v>25.667321994262224</c:v>
                </c:pt>
                <c:pt idx="173">
                  <c:v>25.768462913390351</c:v>
                </c:pt>
                <c:pt idx="174">
                  <c:v>25.856250593668761</c:v>
                </c:pt>
                <c:pt idx="175">
                  <c:v>25.930628763040346</c:v>
                </c:pt>
                <c:pt idx="176">
                  <c:v>25.991549506296309</c:v>
                </c:pt>
                <c:pt idx="177">
                  <c:v>26.038973413591947</c:v>
                </c:pt>
                <c:pt idx="178">
                  <c:v>26.07286970347846</c:v>
                </c:pt>
                <c:pt idx="179">
                  <c:v>26.093216319550955</c:v>
                </c:pt>
                <c:pt idx="180">
                  <c:v>26.099999993215945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D617-405F-8A99-3CB001111DAC}"/>
            </c:ext>
          </c:extLst>
        </c:ser>
        <c:ser>
          <c:idx val="5"/>
          <c:order val="3"/>
          <c:tx>
            <c:strRef>
              <c:f>TraySol!$AA$9</c:f>
              <c:strCache>
                <c:ptCount val="1"/>
                <c:pt idx="0">
                  <c:v>w = -8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TraySol!$V$70:$V$74</c:f>
              <c:numCache>
                <c:formatCode>0.00</c:formatCode>
                <c:ptCount val="5"/>
                <c:pt idx="0">
                  <c:v>-127.07950433003251</c:v>
                </c:pt>
                <c:pt idx="1">
                  <c:v>-119.1153872926478</c:v>
                </c:pt>
                <c:pt idx="2">
                  <c:v>-110.5347311092675</c:v>
                </c:pt>
                <c:pt idx="3">
                  <c:v>-100.87995353609496</c:v>
                </c:pt>
                <c:pt idx="4">
                  <c:v>-89.622976416748969</c:v>
                </c:pt>
              </c:numCache>
            </c:numRef>
          </c:xVal>
          <c:yVal>
            <c:numRef>
              <c:f>TraySol!$AA$70:$AA$74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D617-405F-8A99-3CB001111DAC}"/>
            </c:ext>
          </c:extLst>
        </c:ser>
        <c:ser>
          <c:idx val="6"/>
          <c:order val="4"/>
          <c:tx>
            <c:strRef>
              <c:f>TraySol!$AB$9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TraySol!$V$85:$V$89</c:f>
              <c:numCache>
                <c:formatCode>0.00</c:formatCode>
                <c:ptCount val="5"/>
                <c:pt idx="0">
                  <c:v>-117.27456619016218</c:v>
                </c:pt>
                <c:pt idx="1">
                  <c:v>-108.64175667586379</c:v>
                </c:pt>
                <c:pt idx="2">
                  <c:v>-99.861811873146223</c:v>
                </c:pt>
                <c:pt idx="3">
                  <c:v>-90.59205652817846</c:v>
                </c:pt>
                <c:pt idx="4">
                  <c:v>-80.469268728260758</c:v>
                </c:pt>
              </c:numCache>
            </c:numRef>
          </c:xVal>
          <c:yVal>
            <c:numRef>
              <c:f>TraySol!$AB$85:$AB$89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D617-405F-8A99-3CB001111DAC}"/>
            </c:ext>
          </c:extLst>
        </c:ser>
        <c:ser>
          <c:idx val="7"/>
          <c:order val="5"/>
          <c:tx>
            <c:strRef>
              <c:f>TraySol!$AC$9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TraySol!$V$100:$V$104</c:f>
              <c:numCache>
                <c:formatCode>0.00</c:formatCode>
                <c:ptCount val="5"/>
                <c:pt idx="0">
                  <c:v>-108.26758666285335</c:v>
                </c:pt>
                <c:pt idx="1">
                  <c:v>-98.974940093683216</c:v>
                </c:pt>
                <c:pt idx="2">
                  <c:v>-90</c:v>
                </c:pt>
                <c:pt idx="3">
                  <c:v>-81.02505990631677</c:v>
                </c:pt>
                <c:pt idx="4">
                  <c:v>-71.732413337146653</c:v>
                </c:pt>
              </c:numCache>
            </c:numRef>
          </c:xVal>
          <c:yVal>
            <c:numRef>
              <c:f>TraySol!$AC$100:$AC$104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D617-405F-8A99-3CB001111DAC}"/>
            </c:ext>
          </c:extLst>
        </c:ser>
        <c:ser>
          <c:idx val="8"/>
          <c:order val="6"/>
          <c:tx>
            <c:strRef>
              <c:f>TraySol!$AD$9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TraySol!$V$115:$V$119</c:f>
              <c:numCache>
                <c:formatCode>0.00</c:formatCode>
                <c:ptCount val="5"/>
                <c:pt idx="0">
                  <c:v>-99.530731271739242</c:v>
                </c:pt>
                <c:pt idx="1">
                  <c:v>-89.407943471821554</c:v>
                </c:pt>
                <c:pt idx="2">
                  <c:v>-80.138188126853791</c:v>
                </c:pt>
                <c:pt idx="3">
                  <c:v>-71.358243324136211</c:v>
                </c:pt>
                <c:pt idx="4">
                  <c:v>-62.725433809837817</c:v>
                </c:pt>
              </c:numCache>
            </c:numRef>
          </c:xVal>
          <c:yVal>
            <c:numRef>
              <c:f>TraySol!$AD$115:$AD$119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D617-405F-8A99-3CB001111DAC}"/>
            </c:ext>
          </c:extLst>
        </c:ser>
        <c:ser>
          <c:idx val="9"/>
          <c:order val="7"/>
          <c:tx>
            <c:strRef>
              <c:f>TraySol!$AE$9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TraySol!$V$130:$V$134</c:f>
              <c:numCache>
                <c:formatCode>0.00</c:formatCode>
                <c:ptCount val="5"/>
                <c:pt idx="0">
                  <c:v>-90.377023583250988</c:v>
                </c:pt>
                <c:pt idx="1">
                  <c:v>-79.120046463905013</c:v>
                </c:pt>
                <c:pt idx="2">
                  <c:v>-69.465268890732489</c:v>
                </c:pt>
                <c:pt idx="3">
                  <c:v>-60.884612707352176</c:v>
                </c:pt>
                <c:pt idx="4">
                  <c:v>-52.92049566996748</c:v>
                </c:pt>
              </c:numCache>
            </c:numRef>
          </c:xVal>
          <c:yVal>
            <c:numRef>
              <c:f>TraySol!$AE$130:$AE$134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D617-405F-8A99-3CB001111DAC}"/>
            </c:ext>
          </c:extLst>
        </c:ser>
        <c:ser>
          <c:idx val="10"/>
          <c:order val="8"/>
          <c:tx>
            <c:strRef>
              <c:f>TraySol!$AF$9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TraySol!$V$145:$V$149</c:f>
              <c:numCache>
                <c:formatCode>0.00</c:formatCode>
                <c:ptCount val="5"/>
                <c:pt idx="0">
                  <c:v>-79.687000301357344</c:v>
                </c:pt>
                <c:pt idx="1">
                  <c:v>-66.953700716581693</c:v>
                </c:pt>
                <c:pt idx="2">
                  <c:v>-57.025129046143419</c:v>
                </c:pt>
                <c:pt idx="3">
                  <c:v>-48.907027646930629</c:v>
                </c:pt>
                <c:pt idx="4">
                  <c:v>-41.872287903197325</c:v>
                </c:pt>
              </c:numCache>
            </c:numRef>
          </c:xVal>
          <c:yVal>
            <c:numRef>
              <c:f>TraySol!$AF$145:$AF$149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D617-405F-8A99-3CB001111DAC}"/>
            </c:ext>
          </c:extLst>
        </c:ser>
        <c:ser>
          <c:idx val="11"/>
          <c:order val="9"/>
          <c:tx>
            <c:strRef>
              <c:f>TraySol!$AG$9</c:f>
              <c:strCache>
                <c:ptCount val="1"/>
                <c:pt idx="0">
                  <c:v>w = -2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TraySol!$V$160:$V$164</c:f>
              <c:numCache>
                <c:formatCode>0.00</c:formatCode>
                <c:ptCount val="5"/>
                <c:pt idx="0">
                  <c:v>-65.13013453864275</c:v>
                </c:pt>
                <c:pt idx="1">
                  <c:v>-51.066815780102715</c:v>
                </c:pt>
                <c:pt idx="2">
                  <c:v>-41.665746855752879</c:v>
                </c:pt>
                <c:pt idx="3">
                  <c:v>-34.785298996187692</c:v>
                </c:pt>
                <c:pt idx="4">
                  <c:v>-29.273538235161276</c:v>
                </c:pt>
              </c:numCache>
            </c:numRef>
          </c:xVal>
          <c:yVal>
            <c:numRef>
              <c:f>TraySol!$AG$160:$AG$164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D617-405F-8A99-3CB001111DAC}"/>
            </c:ext>
          </c:extLst>
        </c:ser>
        <c:ser>
          <c:idx val="12"/>
          <c:order val="10"/>
          <c:tx>
            <c:strRef>
              <c:f>TraySol!$AH$9</c:f>
              <c:strCache>
                <c:ptCount val="1"/>
                <c:pt idx="0">
                  <c:v>w = -1</c:v>
                </c:pt>
              </c:strCache>
            </c:strRef>
          </c:tx>
          <c:spPr>
            <a:ln w="1905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TraySol!$V$175:$V$179</c:f>
              <c:numCache>
                <c:formatCode>0.00</c:formatCode>
                <c:ptCount val="5"/>
                <c:pt idx="0">
                  <c:v>-41.109884994402513</c:v>
                </c:pt>
                <c:pt idx="1">
                  <c:v>-28.90561494195439</c:v>
                </c:pt>
                <c:pt idx="2">
                  <c:v>-22.440724015068746</c:v>
                </c:pt>
                <c:pt idx="3">
                  <c:v>-18.256078601092888</c:v>
                </c:pt>
                <c:pt idx="4">
                  <c:v>-15.137010240230827</c:v>
                </c:pt>
              </c:numCache>
            </c:numRef>
          </c:xVal>
          <c:yVal>
            <c:numRef>
              <c:f>TraySol!$AH$175:$AH$179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D617-405F-8A99-3CB001111DAC}"/>
            </c:ext>
          </c:extLst>
        </c:ser>
        <c:ser>
          <c:idx val="13"/>
          <c:order val="11"/>
          <c:tx>
            <c:strRef>
              <c:f>TraySol!$AI$9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TraySol!$V$191:$V$195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TraySol!$AI$191:$AI$195</c:f>
              <c:numCache>
                <c:formatCode>0.00</c:formatCode>
                <c:ptCount val="5"/>
                <c:pt idx="0">
                  <c:v>72.999999979162595</c:v>
                </c:pt>
                <c:pt idx="1">
                  <c:v>61.274999986470881</c:v>
                </c:pt>
                <c:pt idx="2">
                  <c:v>49.549999989764338</c:v>
                </c:pt>
                <c:pt idx="3">
                  <c:v>37.82499999176823</c:v>
                </c:pt>
                <c:pt idx="4">
                  <c:v>26.099999993215945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D617-405F-8A99-3CB001111DAC}"/>
            </c:ext>
          </c:extLst>
        </c:ser>
        <c:ser>
          <c:idx val="14"/>
          <c:order val="12"/>
          <c:tx>
            <c:strRef>
              <c:f>TraySol!$AJ$9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TraySol!$V$206:$V$210</c:f>
              <c:numCache>
                <c:formatCode>0.00</c:formatCode>
                <c:ptCount val="5"/>
                <c:pt idx="0">
                  <c:v>41.109884994402513</c:v>
                </c:pt>
                <c:pt idx="1">
                  <c:v>28.90561494195439</c:v>
                </c:pt>
                <c:pt idx="2">
                  <c:v>22.440724015068746</c:v>
                </c:pt>
                <c:pt idx="3">
                  <c:v>18.256078601092888</c:v>
                </c:pt>
                <c:pt idx="4">
                  <c:v>15.137010240230827</c:v>
                </c:pt>
              </c:numCache>
            </c:numRef>
          </c:xVal>
          <c:yVal>
            <c:numRef>
              <c:f>TraySol!$AJ$206:$AJ$210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D617-405F-8A99-3CB001111DAC}"/>
            </c:ext>
          </c:extLst>
        </c:ser>
        <c:ser>
          <c:idx val="15"/>
          <c:order val="13"/>
          <c:tx>
            <c:strRef>
              <c:f>TraySol!$AK$9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TraySol!$V$221:$V$225</c:f>
              <c:numCache>
                <c:formatCode>0.00</c:formatCode>
                <c:ptCount val="5"/>
                <c:pt idx="0">
                  <c:v>65.13013453864275</c:v>
                </c:pt>
                <c:pt idx="1">
                  <c:v>51.066815780102715</c:v>
                </c:pt>
                <c:pt idx="2">
                  <c:v>41.665746855752879</c:v>
                </c:pt>
                <c:pt idx="3">
                  <c:v>34.785298996187692</c:v>
                </c:pt>
                <c:pt idx="4">
                  <c:v>29.273538235161276</c:v>
                </c:pt>
              </c:numCache>
            </c:numRef>
          </c:xVal>
          <c:yVal>
            <c:numRef>
              <c:f>TraySol!$AK$221:$AK$225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D617-405F-8A99-3CB001111DAC}"/>
            </c:ext>
          </c:extLst>
        </c:ser>
        <c:ser>
          <c:idx val="16"/>
          <c:order val="14"/>
          <c:tx>
            <c:strRef>
              <c:f>TraySol!$AL$9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TraySol!$V$236:$V$240</c:f>
              <c:numCache>
                <c:formatCode>0.00</c:formatCode>
                <c:ptCount val="5"/>
                <c:pt idx="0">
                  <c:v>79.687000301357344</c:v>
                </c:pt>
                <c:pt idx="1">
                  <c:v>66.953700716581693</c:v>
                </c:pt>
                <c:pt idx="2">
                  <c:v>57.025129046143419</c:v>
                </c:pt>
                <c:pt idx="3">
                  <c:v>48.907027646930629</c:v>
                </c:pt>
                <c:pt idx="4">
                  <c:v>41.872287903197325</c:v>
                </c:pt>
              </c:numCache>
            </c:numRef>
          </c:xVal>
          <c:yVal>
            <c:numRef>
              <c:f>TraySol!$AL$236:$AL$240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D617-405F-8A99-3CB001111DAC}"/>
            </c:ext>
          </c:extLst>
        </c:ser>
        <c:ser>
          <c:idx val="17"/>
          <c:order val="15"/>
          <c:tx>
            <c:strRef>
              <c:f>TraySol!$AM$9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TraySol!$V$251:$V$255</c:f>
              <c:numCache>
                <c:formatCode>0.00</c:formatCode>
                <c:ptCount val="5"/>
                <c:pt idx="0">
                  <c:v>90.377023583250988</c:v>
                </c:pt>
                <c:pt idx="1">
                  <c:v>79.120046463905013</c:v>
                </c:pt>
                <c:pt idx="2">
                  <c:v>69.465268890732489</c:v>
                </c:pt>
                <c:pt idx="3">
                  <c:v>60.884612707352176</c:v>
                </c:pt>
                <c:pt idx="4">
                  <c:v>52.92049566996748</c:v>
                </c:pt>
              </c:numCache>
            </c:numRef>
          </c:xVal>
          <c:yVal>
            <c:numRef>
              <c:f>TraySol!$AM$251:$AM$255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D617-405F-8A99-3CB001111DAC}"/>
            </c:ext>
          </c:extLst>
        </c:ser>
        <c:ser>
          <c:idx val="18"/>
          <c:order val="16"/>
          <c:tx>
            <c:strRef>
              <c:f>TraySol!$AN$9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TraySol!$V$266:$V$270</c:f>
              <c:numCache>
                <c:formatCode>0.00</c:formatCode>
                <c:ptCount val="5"/>
                <c:pt idx="0">
                  <c:v>99.530731271739242</c:v>
                </c:pt>
                <c:pt idx="1">
                  <c:v>89.407943471821554</c:v>
                </c:pt>
                <c:pt idx="2">
                  <c:v>80.138188126853791</c:v>
                </c:pt>
                <c:pt idx="3">
                  <c:v>71.358243324136211</c:v>
                </c:pt>
                <c:pt idx="4">
                  <c:v>62.725433809837817</c:v>
                </c:pt>
              </c:numCache>
            </c:numRef>
          </c:xVal>
          <c:yVal>
            <c:numRef>
              <c:f>TraySol!$AN$266:$AN$270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D617-405F-8A99-3CB001111DAC}"/>
            </c:ext>
          </c:extLst>
        </c:ser>
        <c:ser>
          <c:idx val="19"/>
          <c:order val="17"/>
          <c:tx>
            <c:strRef>
              <c:f>TraySol!$AO$9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TraySol!$V$281:$V$285</c:f>
              <c:numCache>
                <c:formatCode>0.00</c:formatCode>
                <c:ptCount val="5"/>
                <c:pt idx="0">
                  <c:v>108.26758666285335</c:v>
                </c:pt>
                <c:pt idx="1">
                  <c:v>98.974940093683216</c:v>
                </c:pt>
                <c:pt idx="2">
                  <c:v>90</c:v>
                </c:pt>
                <c:pt idx="3">
                  <c:v>81.02505990631677</c:v>
                </c:pt>
                <c:pt idx="4">
                  <c:v>71.732413337146653</c:v>
                </c:pt>
              </c:numCache>
            </c:numRef>
          </c:xVal>
          <c:yVal>
            <c:numRef>
              <c:f>TraySol!$AO$281:$AO$285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D617-405F-8A99-3CB001111DAC}"/>
            </c:ext>
          </c:extLst>
        </c:ser>
        <c:ser>
          <c:idx val="20"/>
          <c:order val="18"/>
          <c:tx>
            <c:strRef>
              <c:f>TraySol!$AP$9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TraySol!$V$296:$V$300</c:f>
              <c:numCache>
                <c:formatCode>0.00</c:formatCode>
                <c:ptCount val="5"/>
                <c:pt idx="0">
                  <c:v>117.27456619016218</c:v>
                </c:pt>
                <c:pt idx="1">
                  <c:v>108.64175667586379</c:v>
                </c:pt>
                <c:pt idx="2">
                  <c:v>99.861811873146223</c:v>
                </c:pt>
                <c:pt idx="3">
                  <c:v>90.59205652817846</c:v>
                </c:pt>
                <c:pt idx="4">
                  <c:v>80.469268728260758</c:v>
                </c:pt>
              </c:numCache>
            </c:numRef>
          </c:xVal>
          <c:yVal>
            <c:numRef>
              <c:f>TraySol!$AP$296:$AP$300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D617-405F-8A99-3CB001111DAC}"/>
            </c:ext>
          </c:extLst>
        </c:ser>
        <c:ser>
          <c:idx val="21"/>
          <c:order val="19"/>
          <c:tx>
            <c:strRef>
              <c:f>TraySol!$AQ$9</c:f>
              <c:strCache>
                <c:ptCount val="1"/>
                <c:pt idx="0">
                  <c:v>w = 8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TraySol!$V$311:$V$315</c:f>
              <c:numCache>
                <c:formatCode>0.00</c:formatCode>
                <c:ptCount val="5"/>
                <c:pt idx="0">
                  <c:v>127.07950433003251</c:v>
                </c:pt>
                <c:pt idx="1">
                  <c:v>119.1153872926478</c:v>
                </c:pt>
                <c:pt idx="2">
                  <c:v>110.5347311092675</c:v>
                </c:pt>
                <c:pt idx="3">
                  <c:v>100.87995353609496</c:v>
                </c:pt>
                <c:pt idx="4">
                  <c:v>89.622976416748969</c:v>
                </c:pt>
              </c:numCache>
            </c:numRef>
          </c:xVal>
          <c:yVal>
            <c:numRef>
              <c:f>TraySol!$AQ$311:$AQ$315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D617-405F-8A99-3CB001111DAC}"/>
            </c:ext>
          </c:extLst>
        </c:ser>
        <c:ser>
          <c:idx val="28"/>
          <c:order val="24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TraySol!$T$191:$T$311</c:f>
              <c:numCache>
                <c:formatCode>0.00</c:formatCode>
                <c:ptCount val="121"/>
                <c:pt idx="0">
                  <c:v>1.151289623710297E-3</c:v>
                </c:pt>
                <c:pt idx="1">
                  <c:v>1.1512068071264505</c:v>
                </c:pt>
                <c:pt idx="2">
                  <c:v>2.301919503453425</c:v>
                </c:pt>
                <c:pt idx="3">
                  <c:v>3.4516456620721296</c:v>
                </c:pt>
                <c:pt idx="4">
                  <c:v>4.5998962102581649</c:v>
                </c:pt>
                <c:pt idx="5">
                  <c:v>5.7461870727650073</c:v>
                </c:pt>
                <c:pt idx="6">
                  <c:v>6.8900407751315154</c:v>
                </c:pt>
                <c:pt idx="7">
                  <c:v>8.0309879946157121</c:v>
                </c:pt>
                <c:pt idx="8">
                  <c:v>9.1685690471407497</c:v>
                </c:pt>
                <c:pt idx="9">
                  <c:v>10.30233529957262</c:v>
                </c:pt>
                <c:pt idx="10">
                  <c:v>11.431850497722815</c:v>
                </c:pt>
                <c:pt idx="11">
                  <c:v>12.556692001653323</c:v>
                </c:pt>
                <c:pt idx="12">
                  <c:v>13.676451921132312</c:v>
                </c:pt>
                <c:pt idx="13">
                  <c:v>14.79073814541804</c:v>
                </c:pt>
                <c:pt idx="14">
                  <c:v>15.899175262913031</c:v>
                </c:pt>
                <c:pt idx="15">
                  <c:v>17.001405367602221</c:v>
                </c:pt>
                <c:pt idx="16">
                  <c:v>18.097088750528407</c:v>
                </c:pt>
                <c:pt idx="17">
                  <c:v>19.185904475875457</c:v>
                </c:pt>
                <c:pt idx="18">
                  <c:v>20.267550842458853</c:v>
                </c:pt>
                <c:pt idx="19">
                  <c:v>21.341745732593445</c:v>
                </c:pt>
                <c:pt idx="20">
                  <c:v>22.408226851355522</c:v>
                </c:pt>
                <c:pt idx="21">
                  <c:v>23.466751860221198</c:v>
                </c:pt>
                <c:pt idx="22">
                  <c:v>24.51709840988493</c:v>
                </c:pt>
                <c:pt idx="23">
                  <c:v>25.559064077779997</c:v>
                </c:pt>
                <c:pt idx="24">
                  <c:v>26.592466216404016</c:v>
                </c:pt>
                <c:pt idx="25">
                  <c:v>27.61714171901388</c:v>
                </c:pt>
                <c:pt idx="26">
                  <c:v>28.632946709594595</c:v>
                </c:pt>
                <c:pt idx="27">
                  <c:v>29.639756164229698</c:v>
                </c:pt>
                <c:pt idx="28">
                  <c:v>30.637463471114327</c:v>
                </c:pt>
                <c:pt idx="29">
                  <c:v>31.62597993646866</c:v>
                </c:pt>
                <c:pt idx="30">
                  <c:v>32.605234243532813</c:v>
                </c:pt>
                <c:pt idx="31">
                  <c:v>33.575171871668715</c:v>
                </c:pt>
                <c:pt idx="32">
                  <c:v>34.535754482369249</c:v>
                </c:pt>
                <c:pt idx="33">
                  <c:v>35.486959278693035</c:v>
                </c:pt>
                <c:pt idx="34">
                  <c:v>36.428778344310466</c:v>
                </c:pt>
                <c:pt idx="35">
                  <c:v>37.361217967978625</c:v>
                </c:pt>
                <c:pt idx="36">
                  <c:v>38.284297958867086</c:v>
                </c:pt>
                <c:pt idx="37">
                  <c:v>39.198050957738701</c:v>
                </c:pt>
                <c:pt idx="38">
                  <c:v>40.102521748565636</c:v>
                </c:pt>
                <c:pt idx="39">
                  <c:v>40.997766574729141</c:v>
                </c:pt>
                <c:pt idx="40">
                  <c:v>41.883852463524327</c:v>
                </c:pt>
                <c:pt idx="41">
                  <c:v>42.760856562273759</c:v>
                </c:pt>
                <c:pt idx="42">
                  <c:v>43.628865488945046</c:v>
                </c:pt>
                <c:pt idx="43">
                  <c:v>44.487974699780693</c:v>
                </c:pt>
                <c:pt idx="44">
                  <c:v>45.338287876076244</c:v>
                </c:pt>
                <c:pt idx="45">
                  <c:v>46.179916331896571</c:v>
                </c:pt>
                <c:pt idx="46">
                  <c:v>47.012978444194211</c:v>
                </c:pt>
                <c:pt idx="47">
                  <c:v>47.83759910649367</c:v>
                </c:pt>
                <c:pt idx="48">
                  <c:v>48.653909207031631</c:v>
                </c:pt>
                <c:pt idx="49">
                  <c:v>49.462045131990706</c:v>
                </c:pt>
                <c:pt idx="50">
                  <c:v>50.26214829424076</c:v>
                </c:pt>
                <c:pt idx="51">
                  <c:v>51.054364687799179</c:v>
                </c:pt>
                <c:pt idx="52">
                  <c:v>51.838844468043952</c:v>
                </c:pt>
                <c:pt idx="53">
                  <c:v>52.615741557556646</c:v>
                </c:pt>
                <c:pt idx="54">
                  <c:v>53.385213277337876</c:v>
                </c:pt>
                <c:pt idx="55">
                  <c:v>54.147420003021487</c:v>
                </c:pt>
                <c:pt idx="56">
                  <c:v>54.902524845617521</c:v>
                </c:pt>
                <c:pt idx="57">
                  <c:v>55.650693356232225</c:v>
                </c:pt>
                <c:pt idx="58">
                  <c:v>56.392093254149501</c:v>
                </c:pt>
                <c:pt idx="59">
                  <c:v>57.126894177606651</c:v>
                </c:pt>
                <c:pt idx="60">
                  <c:v>57.855267456559552</c:v>
                </c:pt>
                <c:pt idx="61">
                  <c:v>58.577385906705132</c:v>
                </c:pt>
                <c:pt idx="62">
                  <c:v>59.293423644013316</c:v>
                </c:pt>
                <c:pt idx="63">
                  <c:v>60.003555919012399</c:v>
                </c:pt>
                <c:pt idx="64">
                  <c:v>60.707958970073228</c:v>
                </c:pt>
                <c:pt idx="65">
                  <c:v>61.406809894944224</c:v>
                </c:pt>
                <c:pt idx="66">
                  <c:v>62.100286539804102</c:v>
                </c:pt>
                <c:pt idx="67">
                  <c:v>62.788567405116886</c:v>
                </c:pt>
                <c:pt idx="68">
                  <c:v>63.471831567598322</c:v>
                </c:pt>
                <c:pt idx="69">
                  <c:v>64.150258617629049</c:v>
                </c:pt>
                <c:pt idx="70">
                  <c:v>64.824028611481083</c:v>
                </c:pt>
                <c:pt idx="71">
                  <c:v>65.493322037756769</c:v>
                </c:pt>
                <c:pt idx="72">
                  <c:v>66.158319797474618</c:v>
                </c:pt>
                <c:pt idx="73">
                  <c:v>66.819203197273552</c:v>
                </c:pt>
                <c:pt idx="74">
                  <c:v>67.47615395524565</c:v>
                </c:pt>
                <c:pt idx="75">
                  <c:v>68.129354218946531</c:v>
                </c:pt>
                <c:pt idx="76">
                  <c:v>68.778986595173208</c:v>
                </c:pt>
                <c:pt idx="77">
                  <c:v>69.425234191140163</c:v>
                </c:pt>
                <c:pt idx="78">
                  <c:v>70.068280666725713</c:v>
                </c:pt>
                <c:pt idx="79">
                  <c:v>70.708310297502749</c:v>
                </c:pt>
                <c:pt idx="80">
                  <c:v>71.345508048309384</c:v>
                </c:pt>
                <c:pt idx="81">
                  <c:v>71.980059657157966</c:v>
                </c:pt>
                <c:pt idx="82">
                  <c:v>72.612151729322449</c:v>
                </c:pt>
                <c:pt idx="83">
                  <c:v>73.241971841486844</c:v>
                </c:pt>
                <c:pt idx="84">
                  <c:v>73.869708655879521</c:v>
                </c:pt>
                <c:pt idx="85">
                  <c:v>74.495552044361432</c:v>
                </c:pt>
                <c:pt idx="86">
                  <c:v>75.119693222477508</c:v>
                </c:pt>
                <c:pt idx="87">
                  <c:v>75.742324893524994</c:v>
                </c:pt>
                <c:pt idx="88">
                  <c:v>76.363641402734217</c:v>
                </c:pt>
                <c:pt idx="89">
                  <c:v>76.983838901701134</c:v>
                </c:pt>
                <c:pt idx="90">
                  <c:v>77.603115523254857</c:v>
                </c:pt>
                <c:pt idx="91">
                  <c:v>78.221671566986927</c:v>
                </c:pt>
                <c:pt idx="92">
                  <c:v>78.839709695714717</c:v>
                </c:pt>
                <c:pt idx="93">
                  <c:v>79.457435143195553</c:v>
                </c:pt>
                <c:pt idx="94">
                  <c:v>80.075055933455033</c:v>
                </c:pt>
                <c:pt idx="95">
                  <c:v>80.692783112139281</c:v>
                </c:pt>
                <c:pt idx="96">
                  <c:v>81.31083099034889</c:v>
                </c:pt>
                <c:pt idx="97">
                  <c:v>81.929417401460384</c:v>
                </c:pt>
                <c:pt idx="98">
                  <c:v>82.548763971491127</c:v>
                </c:pt>
                <c:pt idx="99">
                  <c:v>83.169096403613295</c:v>
                </c:pt>
                <c:pt idx="100">
                  <c:v>83.790644777475109</c:v>
                </c:pt>
                <c:pt idx="101">
                  <c:v>84.413643864039003</c:v>
                </c:pt>
                <c:pt idx="102">
                  <c:v>85.038333456700244</c:v>
                </c:pt>
                <c:pt idx="103">
                  <c:v>85.664958719504114</c:v>
                </c:pt>
                <c:pt idx="104">
                  <c:v>86.293770553333957</c:v>
                </c:pt>
                <c:pt idx="105">
                  <c:v>86.925025980998385</c:v>
                </c:pt>
                <c:pt idx="106">
                  <c:v>87.558988552201541</c:v>
                </c:pt>
                <c:pt idx="107">
                  <c:v>88.195928769435255</c:v>
                </c:pt>
                <c:pt idx="108">
                  <c:v>88.836124535886881</c:v>
                </c:pt>
                <c:pt idx="109">
                  <c:v>89.479861626510299</c:v>
                </c:pt>
                <c:pt idx="110">
                  <c:v>90.127434183458419</c:v>
                </c:pt>
                <c:pt idx="111">
                  <c:v>90.779145237123714</c:v>
                </c:pt>
                <c:pt idx="112">
                  <c:v>91.435307254077415</c:v>
                </c:pt>
                <c:pt idx="113">
                  <c:v>92.096242713236393</c:v>
                </c:pt>
                <c:pt idx="114">
                  <c:v>92.762284711616374</c:v>
                </c:pt>
                <c:pt idx="115">
                  <c:v>93.433777601052711</c:v>
                </c:pt>
                <c:pt idx="116">
                  <c:v>94.111077657276752</c:v>
                </c:pt>
                <c:pt idx="117">
                  <c:v>94.79455378273029</c:v>
                </c:pt>
                <c:pt idx="118">
                  <c:v>95.484588244474594</c:v>
                </c:pt>
                <c:pt idx="119">
                  <c:v>96.181577448499695</c:v>
                </c:pt>
                <c:pt idx="120">
                  <c:v>96.885932751662921</c:v>
                </c:pt>
              </c:numCache>
            </c:numRef>
          </c:xVal>
          <c:yVal>
            <c:numRef>
              <c:f>TraySol!$S$191:$S$311</c:f>
              <c:numCache>
                <c:formatCode>0.00</c:formatCode>
                <c:ptCount val="121"/>
                <c:pt idx="0">
                  <c:v>33.43861260095958</c:v>
                </c:pt>
                <c:pt idx="1">
                  <c:v>33.430967730354176</c:v>
                </c:pt>
                <c:pt idx="2">
                  <c:v>33.40803946229174</c:v>
                </c:pt>
                <c:pt idx="3">
                  <c:v>33.36984687883043</c:v>
                </c:pt>
                <c:pt idx="4">
                  <c:v>33.316421685376902</c:v>
                </c:pt>
                <c:pt idx="5">
                  <c:v>33.247808091258563</c:v>
                </c:pt>
                <c:pt idx="6">
                  <c:v>33.164062633504003</c:v>
                </c:pt>
                <c:pt idx="7">
                  <c:v>33.065253953125207</c:v>
                </c:pt>
                <c:pt idx="8">
                  <c:v>32.951462525973341</c:v>
                </c:pt>
                <c:pt idx="9">
                  <c:v>32.82278035062869</c:v>
                </c:pt>
                <c:pt idx="10">
                  <c:v>32.679310596134542</c:v>
                </c:pt>
                <c:pt idx="11">
                  <c:v>32.521167212689136</c:v>
                </c:pt>
                <c:pt idx="12">
                  <c:v>32.348474508666108</c:v>
                </c:pt>
                <c:pt idx="13">
                  <c:v>32.161366697539627</c:v>
                </c:pt>
                <c:pt idx="14">
                  <c:v>31.95998741844334</c:v>
                </c:pt>
                <c:pt idx="15">
                  <c:v>31.744489234193374</c:v>
                </c:pt>
                <c:pt idx="16">
                  <c:v>31.515033110655878</c:v>
                </c:pt>
                <c:pt idx="17">
                  <c:v>31.271787881338732</c:v>
                </c:pt>
                <c:pt idx="18">
                  <c:v>31.014929701041353</c:v>
                </c:pt>
                <c:pt idx="19">
                  <c:v>30.744641492305263</c:v>
                </c:pt>
                <c:pt idx="20">
                  <c:v>30.461112388280561</c:v>
                </c:pt>
                <c:pt idx="21">
                  <c:v>30.164537175457902</c:v>
                </c:pt>
                <c:pt idx="22">
                  <c:v>29.85511573952374</c:v>
                </c:pt>
                <c:pt idx="23">
                  <c:v>29.533052517377655</c:v>
                </c:pt>
                <c:pt idx="24">
                  <c:v>29.198555958113587</c:v>
                </c:pt>
                <c:pt idx="25">
                  <c:v>28.851837995515474</c:v>
                </c:pt>
                <c:pt idx="26">
                  <c:v>28.493113534355807</c:v>
                </c:pt>
                <c:pt idx="27">
                  <c:v>28.122599952520027</c:v>
                </c:pt>
                <c:pt idx="28">
                  <c:v>27.740516620713066</c:v>
                </c:pt>
                <c:pt idx="29">
                  <c:v>27.347084441240156</c:v>
                </c:pt>
                <c:pt idx="30">
                  <c:v>26.942525407097222</c:v>
                </c:pt>
                <c:pt idx="31">
                  <c:v>26.527062182358392</c:v>
                </c:pt>
                <c:pt idx="32">
                  <c:v>26.100917704612584</c:v>
                </c:pt>
                <c:pt idx="33">
                  <c:v>25.664314809978208</c:v>
                </c:pt>
                <c:pt idx="34">
                  <c:v>25.217475881019396</c:v>
                </c:pt>
                <c:pt idx="35">
                  <c:v>24.760622517695893</c:v>
                </c:pt>
                <c:pt idx="36">
                  <c:v>24.293975231305936</c:v>
                </c:pt>
                <c:pt idx="37">
                  <c:v>23.817753161225397</c:v>
                </c:pt>
                <c:pt idx="38">
                  <c:v>23.332173814108117</c:v>
                </c:pt>
                <c:pt idx="39">
                  <c:v>22.837452825090821</c:v>
                </c:pt>
                <c:pt idx="40">
                  <c:v>22.333803740441923</c:v>
                </c:pt>
                <c:pt idx="41">
                  <c:v>21.821437821004196</c:v>
                </c:pt>
                <c:pt idx="42">
                  <c:v>21.300563865708725</c:v>
                </c:pt>
                <c:pt idx="43">
                  <c:v>20.771388054377482</c:v>
                </c:pt>
                <c:pt idx="44">
                  <c:v>20.234113808986919</c:v>
                </c:pt>
                <c:pt idx="45">
                  <c:v>19.688941672530049</c:v>
                </c:pt>
                <c:pt idx="46">
                  <c:v>19.136069204592673</c:v>
                </c:pt>
                <c:pt idx="47">
                  <c:v>18.575690892746351</c:v>
                </c:pt>
                <c:pt idx="48">
                  <c:v>18.007998078856119</c:v>
                </c:pt>
                <c:pt idx="49">
                  <c:v>17.433178899406002</c:v>
                </c:pt>
                <c:pt idx="50">
                  <c:v>16.851418238955063</c:v>
                </c:pt>
                <c:pt idx="51">
                  <c:v>16.262897695853681</c:v>
                </c:pt>
                <c:pt idx="52">
                  <c:v>15.667795559371228</c:v>
                </c:pt>
                <c:pt idx="53">
                  <c:v>15.066286797412005</c:v>
                </c:pt>
                <c:pt idx="54">
                  <c:v>14.458543054024958</c:v>
                </c:pt>
                <c:pt idx="55">
                  <c:v>13.844732655944966</c:v>
                </c:pt>
                <c:pt idx="56">
                  <c:v>13.225020627436493</c:v>
                </c:pt>
                <c:pt idx="57">
                  <c:v>12.599568712746276</c:v>
                </c:pt>
                <c:pt idx="58">
                  <c:v>11.968535405507566</c:v>
                </c:pt>
                <c:pt idx="59">
                  <c:v>11.332075984475438</c:v>
                </c:pt>
                <c:pt idx="60">
                  <c:v>10.690342555009337</c:v>
                </c:pt>
                <c:pt idx="61">
                  <c:v>10.043484095756625</c:v>
                </c:pt>
                <c:pt idx="62">
                  <c:v>9.3916465100263622</c:v>
                </c:pt>
                <c:pt idx="63">
                  <c:v>8.7349726813794035</c:v>
                </c:pt>
                <c:pt idx="64">
                  <c:v>8.0736025329950394</c:v>
                </c:pt>
                <c:pt idx="65">
                  <c:v>7.4076730904094035</c:v>
                </c:pt>
                <c:pt idx="66">
                  <c:v>6.7373185472529258</c:v>
                </c:pt>
                <c:pt idx="67">
                  <c:v>6.0626703336468779</c:v>
                </c:pt>
                <c:pt idx="68">
                  <c:v>5.3838571869490437</c:v>
                </c:pt>
                <c:pt idx="69">
                  <c:v>4.7010052245682203</c:v>
                </c:pt>
                <c:pt idx="70">
                  <c:v>4.0142380185956057</c:v>
                </c:pt>
                <c:pt idx="71">
                  <c:v>3.3236766720274176</c:v>
                </c:pt>
                <c:pt idx="72">
                  <c:v>2.6294398963795658</c:v>
                </c:pt>
                <c:pt idx="73">
                  <c:v>1.9316440905187591</c:v>
                </c:pt>
                <c:pt idx="74">
                  <c:v>1.2304034205583605</c:v>
                </c:pt>
                <c:pt idx="75">
                  <c:v>0.52582990068913205</c:v>
                </c:pt>
                <c:pt idx="76">
                  <c:v>-0.18196652516398615</c:v>
                </c:pt>
                <c:pt idx="77">
                  <c:v>-0.8928779009474539</c:v>
                </c:pt>
                <c:pt idx="78">
                  <c:v>-1.6067981754170404</c:v>
                </c:pt>
                <c:pt idx="79">
                  <c:v>-2.3236231184588405</c:v>
                </c:pt>
                <c:pt idx="80">
                  <c:v>-3.0432502368275749</c:v>
                </c:pt>
                <c:pt idx="81">
                  <c:v>-3.765578689319085</c:v>
                </c:pt>
                <c:pt idx="82">
                  <c:v>-4.4905092013778471</c:v>
                </c:pt>
                <c:pt idx="83">
                  <c:v>-5.2179439791249536</c:v>
                </c:pt>
                <c:pt idx="84">
                  <c:v>-5.9477866227767748</c:v>
                </c:pt>
                <c:pt idx="85">
                  <c:v>-6.6799420394096813</c:v>
                </c:pt>
                <c:pt idx="86">
                  <c:v>-7.4143163550120619</c:v>
                </c:pt>
                <c:pt idx="87">
                  <c:v>-8.1508168257504678</c:v>
                </c:pt>
                <c:pt idx="88">
                  <c:v>-8.8893517483625999</c:v>
                </c:pt>
                <c:pt idx="89">
                  <c:v>-9.6298303695761689</c:v>
                </c:pt>
                <c:pt idx="90">
                  <c:v>-10.372162794438054</c:v>
                </c:pt>
                <c:pt idx="91">
                  <c:v>-11.116259893424541</c:v>
                </c:pt>
                <c:pt idx="92">
                  <c:v>-11.862033208188592</c:v>
                </c:pt>
                <c:pt idx="93">
                  <c:v>-12.609394855785524</c:v>
                </c:pt>
                <c:pt idx="94">
                  <c:v>-13.358257431203214</c:v>
                </c:pt>
                <c:pt idx="95">
                  <c:v>-14.108533908007388</c:v>
                </c:pt>
                <c:pt idx="96">
                  <c:v>-14.860137536896175</c:v>
                </c:pt>
                <c:pt idx="97">
                  <c:v>-15.612981741940956</c:v>
                </c:pt>
                <c:pt idx="98">
                  <c:v>-16.366980014273068</c:v>
                </c:pt>
                <c:pt idx="99">
                  <c:v>-17.122045802956464</c:v>
                </c:pt>
                <c:pt idx="100">
                  <c:v>-17.878092402767265</c:v>
                </c:pt>
                <c:pt idx="101">
                  <c:v>-18.635032838579804</c:v>
                </c:pt>
                <c:pt idx="102">
                  <c:v>-19.392779746035799</c:v>
                </c:pt>
                <c:pt idx="103">
                  <c:v>-20.151245248150829</c:v>
                </c:pt>
                <c:pt idx="104">
                  <c:v>-20.910340827485342</c:v>
                </c:pt>
                <c:pt idx="105">
                  <c:v>-21.66997719348123</c:v>
                </c:pt>
                <c:pt idx="106">
                  <c:v>-22.430064144535876</c:v>
                </c:pt>
                <c:pt idx="107">
                  <c:v>-23.190510424354002</c:v>
                </c:pt>
                <c:pt idx="108">
                  <c:v>-23.9512235720847</c:v>
                </c:pt>
                <c:pt idx="109">
                  <c:v>-24.712109765715539</c:v>
                </c:pt>
                <c:pt idx="110">
                  <c:v>-25.47307365815702</c:v>
                </c:pt>
                <c:pt idx="111">
                  <c:v>-26.234018205409825</c:v>
                </c:pt>
                <c:pt idx="112">
                  <c:v>-26.994844486163601</c:v>
                </c:pt>
                <c:pt idx="113">
                  <c:v>-27.755451512129284</c:v>
                </c:pt>
                <c:pt idx="114">
                  <c:v>-28.515736028356116</c:v>
                </c:pt>
                <c:pt idx="115">
                  <c:v>-29.275592302732306</c:v>
                </c:pt>
                <c:pt idx="116">
                  <c:v>-30.03491190380997</c:v>
                </c:pt>
                <c:pt idx="117">
                  <c:v>-30.793583466035273</c:v>
                </c:pt>
                <c:pt idx="118">
                  <c:v>-31.551492441400399</c:v>
                </c:pt>
                <c:pt idx="119">
                  <c:v>-32.308520836465277</c:v>
                </c:pt>
                <c:pt idx="120">
                  <c:v>-33.064546933626374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D617-405F-8A99-3CB001111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653120"/>
        <c:axId val="247655040"/>
      </c:scatterChart>
      <c:scatterChart>
        <c:scatterStyle val="lineMarker"/>
        <c:varyColors val="0"/>
        <c:ser>
          <c:idx val="22"/>
          <c:order val="20"/>
          <c:tx>
            <c:strRef>
              <c:f>TraySol!$C$3</c:f>
              <c:strCache>
                <c:ptCount val="1"/>
                <c:pt idx="0">
                  <c:v>SOLSTICIO DE 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TraySol!$E$191:$E$371</c:f>
              <c:numCache>
                <c:formatCode>0.00</c:formatCode>
                <c:ptCount val="181"/>
                <c:pt idx="0">
                  <c:v>3.1378138733201516E-3</c:v>
                </c:pt>
                <c:pt idx="1">
                  <c:v>3.13549292226784</c:v>
                </c:pt>
                <c:pt idx="2">
                  <c:v>6.257147848211539</c:v>
                </c:pt>
                <c:pt idx="3">
                  <c:v>9.3515290370814697</c:v>
                </c:pt>
                <c:pt idx="4">
                  <c:v>12.40597653030861</c:v>
                </c:pt>
                <c:pt idx="5">
                  <c:v>15.40892597593769</c:v>
                </c:pt>
                <c:pt idx="6">
                  <c:v>18.350156518646141</c:v>
                </c:pt>
                <c:pt idx="7">
                  <c:v>21.220956933774321</c:v>
                </c:pt>
                <c:pt idx="8">
                  <c:v>24.01420876635963</c:v>
                </c:pt>
                <c:pt idx="9">
                  <c:v>26.724392678511297</c:v>
                </c:pt>
                <c:pt idx="10">
                  <c:v>29.347529640723778</c:v>
                </c:pt>
                <c:pt idx="11">
                  <c:v>31.881071688261308</c:v>
                </c:pt>
                <c:pt idx="12">
                  <c:v>34.323757837776064</c:v>
                </c:pt>
                <c:pt idx="13">
                  <c:v>36.675449873929125</c:v>
                </c:pt>
                <c:pt idx="14">
                  <c:v>38.936960661463367</c:v>
                </c:pt>
                <c:pt idx="15">
                  <c:v>41.109884994402513</c:v>
                </c:pt>
                <c:pt idx="16">
                  <c:v>43.196440234664735</c:v>
                </c:pt>
                <c:pt idx="17">
                  <c:v>45.199321446446717</c:v>
                </c:pt>
                <c:pt idx="18">
                  <c:v>47.12157358728912</c:v>
                </c:pt>
                <c:pt idx="19">
                  <c:v>48.966481643407519</c:v>
                </c:pt>
                <c:pt idx="20">
                  <c:v>50.737478387006291</c:v>
                </c:pt>
                <c:pt idx="21">
                  <c:v>52.438068631019092</c:v>
                </c:pt>
                <c:pt idx="22">
                  <c:v>54.071768385162081</c:v>
                </c:pt>
                <c:pt idx="23">
                  <c:v>55.642057096282635</c:v>
                </c:pt>
                <c:pt idx="24">
                  <c:v>57.152341113033863</c:v>
                </c:pt>
                <c:pt idx="25">
                  <c:v>58.605926589384609</c:v>
                </c:pt>
                <c:pt idx="26">
                  <c:v>60.006000186366123</c:v>
                </c:pt>
                <c:pt idx="27">
                  <c:v>61.355616112198412</c:v>
                </c:pt>
                <c:pt idx="28">
                  <c:v>62.65768823360041</c:v>
                </c:pt>
                <c:pt idx="29">
                  <c:v>63.914986180046505</c:v>
                </c:pt>
                <c:pt idx="30">
                  <c:v>65.13013453864275</c:v>
                </c:pt>
                <c:pt idx="31">
                  <c:v>66.305614395240937</c:v>
                </c:pt>
                <c:pt idx="32">
                  <c:v>67.443766615499143</c:v>
                </c:pt>
                <c:pt idx="33">
                  <c:v>68.546796377868276</c:v>
                </c:pt>
                <c:pt idx="34">
                  <c:v>69.61677857013305</c:v>
                </c:pt>
                <c:pt idx="35">
                  <c:v>70.655663743959181</c:v>
                </c:pt>
                <c:pt idx="36">
                  <c:v>71.665284389952888</c:v>
                </c:pt>
                <c:pt idx="37">
                  <c:v>72.647361351095554</c:v>
                </c:pt>
                <c:pt idx="38">
                  <c:v>73.603510237032765</c:v>
                </c:pt>
                <c:pt idx="39">
                  <c:v>74.535247737357906</c:v>
                </c:pt>
                <c:pt idx="40">
                  <c:v>75.443997760291168</c:v>
                </c:pt>
                <c:pt idx="41">
                  <c:v>76.331097345368562</c:v>
                </c:pt>
                <c:pt idx="42">
                  <c:v>77.19780231606012</c:v>
                </c:pt>
                <c:pt idx="43">
                  <c:v>78.045292651586038</c:v>
                </c:pt>
                <c:pt idx="44">
                  <c:v>78.874677567385334</c:v>
                </c:pt>
                <c:pt idx="45">
                  <c:v>79.687000301357344</c:v>
                </c:pt>
                <c:pt idx="46">
                  <c:v>80.48324260867372</c:v>
                </c:pt>
                <c:pt idx="47">
                  <c:v>81.264328972071112</c:v>
                </c:pt>
                <c:pt idx="48">
                  <c:v>82.031130537426307</c:v>
                </c:pt>
                <c:pt idx="49">
                  <c:v>82.78446878636214</c:v>
                </c:pt>
                <c:pt idx="50">
                  <c:v>83.52511895885236</c:v>
                </c:pt>
                <c:pt idx="51">
                  <c:v>84.253813239459788</c:v>
                </c:pt>
                <c:pt idx="52">
                  <c:v>84.971243721094154</c:v>
                </c:pt>
                <c:pt idx="53">
                  <c:v>85.678065160117939</c:v>
                </c:pt>
                <c:pt idx="54">
                  <c:v>86.374897536349408</c:v>
                </c:pt>
                <c:pt idx="55">
                  <c:v>87.062328431072615</c:v>
                </c:pt>
                <c:pt idx="56">
                  <c:v>87.740915235618701</c:v>
                </c:pt>
                <c:pt idx="57">
                  <c:v>88.411187202468184</c:v>
                </c:pt>
                <c:pt idx="58">
                  <c:v>89.073647350170745</c:v>
                </c:pt>
                <c:pt idx="59">
                  <c:v>89.728774232707508</c:v>
                </c:pt>
                <c:pt idx="60">
                  <c:v>90.377023583250988</c:v>
                </c:pt>
                <c:pt idx="61">
                  <c:v>91.018829841617659</c:v>
                </c:pt>
                <c:pt idx="62">
                  <c:v>91.654607574068137</c:v>
                </c:pt>
                <c:pt idx="63">
                  <c:v>92.284752793497262</c:v>
                </c:pt>
                <c:pt idx="64">
                  <c:v>92.909644187470334</c:v>
                </c:pt>
                <c:pt idx="65">
                  <c:v>93.529644261010446</c:v>
                </c:pt>
                <c:pt idx="66">
                  <c:v>94.145100400520647</c:v>
                </c:pt>
                <c:pt idx="67">
                  <c:v>94.756345864738122</c:v>
                </c:pt>
                <c:pt idx="68">
                  <c:v>95.363700708161915</c:v>
                </c:pt>
                <c:pt idx="69">
                  <c:v>95.967472641972577</c:v>
                </c:pt>
                <c:pt idx="70">
                  <c:v>96.567957837067993</c:v>
                </c:pt>
                <c:pt idx="71">
                  <c:v>97.165441673475613</c:v>
                </c:pt>
                <c:pt idx="72">
                  <c:v>97.760199440061896</c:v>
                </c:pt>
                <c:pt idx="73">
                  <c:v>98.352496988149085</c:v>
                </c:pt>
                <c:pt idx="74">
                  <c:v>98.942591342359194</c:v>
                </c:pt>
                <c:pt idx="75">
                  <c:v>99.530731271739242</c:v>
                </c:pt>
                <c:pt idx="76">
                  <c:v>100.11715782397576</c:v>
                </c:pt>
                <c:pt idx="77">
                  <c:v>100.70210482527884</c:v>
                </c:pt>
                <c:pt idx="78">
                  <c:v>101.28579934830731</c:v>
                </c:pt>
                <c:pt idx="79">
                  <c:v>101.86846215031299</c:v>
                </c:pt>
                <c:pt idx="80">
                  <c:v>102.45030808350309</c:v>
                </c:pt>
                <c:pt idx="81">
                  <c:v>103.03154647945588</c:v>
                </c:pt>
                <c:pt idx="82">
                  <c:v>103.61238150927194</c:v>
                </c:pt>
                <c:pt idx="83">
                  <c:v>104.19301252100308</c:v>
                </c:pt>
                <c:pt idx="84">
                  <c:v>104.77363435577023</c:v>
                </c:pt>
                <c:pt idx="85">
                  <c:v>105.35443764386193</c:v>
                </c:pt>
                <c:pt idx="86">
                  <c:v>105.93560908199277</c:v>
                </c:pt>
                <c:pt idx="87">
                  <c:v>106.51733169279753</c:v>
                </c:pt>
                <c:pt idx="88">
                  <c:v>107.09978506754079</c:v>
                </c:pt>
                <c:pt idx="89">
                  <c:v>107.68314559293212</c:v>
                </c:pt>
                <c:pt idx="90">
                  <c:v>108.26758666285335</c:v>
                </c:pt>
                <c:pt idx="91">
                  <c:v>108.8532788757267</c:v>
                </c:pt>
                <c:pt idx="92">
                  <c:v>109.44039021818013</c:v>
                </c:pt>
                <c:pt idx="93">
                  <c:v>110.02908623559742</c:v>
                </c:pt>
                <c:pt idx="94">
                  <c:v>110.61953019007791</c:v>
                </c:pt>
                <c:pt idx="95">
                  <c:v>111.21188320626956</c:v>
                </c:pt>
                <c:pt idx="96">
                  <c:v>111.8063044054838</c:v>
                </c:pt>
                <c:pt idx="97">
                  <c:v>112.40295102844676</c:v>
                </c:pt>
                <c:pt idx="98">
                  <c:v>113.00197854699236</c:v>
                </c:pt>
                <c:pt idx="99">
                  <c:v>113.60354076495409</c:v>
                </c:pt>
                <c:pt idx="100">
                  <c:v>114.20778990846931</c:v>
                </c:pt>
                <c:pt idx="101">
                  <c:v>114.81487670586623</c:v>
                </c:pt>
                <c:pt idx="102">
                  <c:v>115.42495045726469</c:v>
                </c:pt>
                <c:pt idx="103">
                  <c:v>116.03815909398328</c:v>
                </c:pt>
                <c:pt idx="104">
                  <c:v>116.65464922781041</c:v>
                </c:pt>
                <c:pt idx="105">
                  <c:v>117.27456619016218</c:v>
                </c:pt>
                <c:pt idx="106">
                  <c:v>117.89805406111864</c:v>
                </c:pt>
                <c:pt idx="107">
                  <c:v>118.52525568830031</c:v>
                </c:pt>
                <c:pt idx="108">
                  <c:v>119.15631269551814</c:v>
                </c:pt>
                <c:pt idx="109">
                  <c:v>119.79136548110462</c:v>
                </c:pt>
                <c:pt idx="110">
                  <c:v>120.43055320580943</c:v>
                </c:pt>
                <c:pt idx="111">
                  <c:v>121.07401377012177</c:v>
                </c:pt>
                <c:pt idx="112">
                  <c:v>121.72188378086094</c:v>
                </c:pt>
                <c:pt idx="113">
                  <c:v>122.37429850686038</c:v>
                </c:pt>
                <c:pt idx="114">
                  <c:v>123.03139182355487</c:v>
                </c:pt>
                <c:pt idx="115">
                  <c:v>123.69329614626908</c:v>
                </c:pt>
                <c:pt idx="116">
                  <c:v>124.36014235199674</c:v>
                </c:pt>
                <c:pt idx="117">
                  <c:v>125.03205968945294</c:v>
                </c:pt>
                <c:pt idx="118">
                  <c:v>125.70917567718031</c:v>
                </c:pt>
                <c:pt idx="119">
                  <c:v>126.39161598949117</c:v>
                </c:pt>
                <c:pt idx="120">
                  <c:v>127.07950433003251</c:v>
                </c:pt>
                <c:pt idx="121">
                  <c:v>127.77296229277052</c:v>
                </c:pt>
                <c:pt idx="122">
                  <c:v>128.47210921020647</c:v>
                </c:pt>
                <c:pt idx="123">
                  <c:v>129.17706198865409</c:v>
                </c:pt>
                <c:pt idx="124">
                  <c:v>129.8879349304348</c:v>
                </c:pt>
                <c:pt idx="125">
                  <c:v>130.60483954287719</c:v>
                </c:pt>
                <c:pt idx="126">
                  <c:v>131.32788433404485</c:v>
                </c:pt>
                <c:pt idx="127">
                  <c:v>132.05717459516049</c:v>
                </c:pt>
                <c:pt idx="128">
                  <c:v>132.79281216974442</c:v>
                </c:pt>
                <c:pt idx="129">
                  <c:v>133.5348952095456</c:v>
                </c:pt>
                <c:pt idx="130">
                  <c:v>134.2835179174069</c:v>
                </c:pt>
                <c:pt idx="131">
                  <c:v>135.03877027728257</c:v>
                </c:pt>
                <c:pt idx="132">
                  <c:v>135.80073777170796</c:v>
                </c:pt>
                <c:pt idx="133">
                  <c:v>136.56950108711015</c:v>
                </c:pt>
                <c:pt idx="134">
                  <c:v>137.34513580745173</c:v>
                </c:pt>
                <c:pt idx="135">
                  <c:v>138.12771209680267</c:v>
                </c:pt>
                <c:pt idx="136">
                  <c:v>138.91729437155729</c:v>
                </c:pt>
                <c:pt idx="137">
                  <c:v>139.71394096313313</c:v>
                </c:pt>
                <c:pt idx="138">
                  <c:v>140.51770377212412</c:v>
                </c:pt>
                <c:pt idx="139">
                  <c:v>141.32862791501947</c:v>
                </c:pt>
                <c:pt idx="140">
                  <c:v>142.14675136474588</c:v>
                </c:pt>
                <c:pt idx="141">
                  <c:v>142.97210458644355</c:v>
                </c:pt>
                <c:pt idx="142">
                  <c:v>143.80471017004322</c:v>
                </c:pt>
                <c:pt idx="143">
                  <c:v>144.64458246137184</c:v>
                </c:pt>
                <c:pt idx="144">
                  <c:v>145.49172719367604</c:v>
                </c:pt>
                <c:pt idx="145">
                  <c:v>146.34614112161603</c:v>
                </c:pt>
                <c:pt idx="146">
                  <c:v>147.20781165993984</c:v>
                </c:pt>
                <c:pt idx="147">
                  <c:v>148.07671652920746</c:v>
                </c:pt>
                <c:pt idx="148">
                  <c:v>148.95282341107912</c:v>
                </c:pt>
                <c:pt idx="149">
                  <c:v>149.83608961582513</c:v>
                </c:pt>
                <c:pt idx="150">
                  <c:v>150.72646176483875</c:v>
                </c:pt>
                <c:pt idx="151">
                  <c:v>151.62387549104767</c:v>
                </c:pt>
                <c:pt idx="152">
                  <c:v>152.52825516021201</c:v>
                </c:pt>
                <c:pt idx="153">
                  <c:v>153.43951361616664</c:v>
                </c:pt>
                <c:pt idx="154">
                  <c:v>154.35755195311563</c:v>
                </c:pt>
                <c:pt idx="155">
                  <c:v>155.28225931810096</c:v>
                </c:pt>
                <c:pt idx="156">
                  <c:v>156.21351274675789</c:v>
                </c:pt>
                <c:pt idx="157">
                  <c:v>157.15117703542023</c:v>
                </c:pt>
                <c:pt idx="158">
                  <c:v>158.09510465255639</c:v>
                </c:pt>
                <c:pt idx="159">
                  <c:v>159.04513569239495</c:v>
                </c:pt>
                <c:pt idx="160">
                  <c:v>160.0010978734332</c:v>
                </c:pt>
                <c:pt idx="161">
                  <c:v>160.96280658432303</c:v>
                </c:pt>
                <c:pt idx="162">
                  <c:v>161.9300649793735</c:v>
                </c:pt>
                <c:pt idx="163">
                  <c:v>162.90266412563068</c:v>
                </c:pt>
                <c:pt idx="164">
                  <c:v>163.8803832031569</c:v>
                </c:pt>
                <c:pt idx="165">
                  <c:v>164.86298975976919</c:v>
                </c:pt>
                <c:pt idx="166">
                  <c:v>165.85024002108818</c:v>
                </c:pt>
                <c:pt idx="167">
                  <c:v>166.84187925631085</c:v>
                </c:pt>
                <c:pt idx="168">
                  <c:v>167.83764219965542</c:v>
                </c:pt>
                <c:pt idx="169">
                  <c:v>168.83725352693554</c:v>
                </c:pt>
                <c:pt idx="170">
                  <c:v>169.84042838621426</c:v>
                </c:pt>
                <c:pt idx="171">
                  <c:v>170.84687298097109</c:v>
                </c:pt>
                <c:pt idx="172">
                  <c:v>171.85628520369417</c:v>
                </c:pt>
                <c:pt idx="173">
                  <c:v>172.86835531729255</c:v>
                </c:pt>
                <c:pt idx="174">
                  <c:v>173.88276668122515</c:v>
                </c:pt>
                <c:pt idx="175">
                  <c:v>174.89919651875206</c:v>
                </c:pt>
                <c:pt idx="176">
                  <c:v>175.91731672127045</c:v>
                </c:pt>
                <c:pt idx="177">
                  <c:v>176.93679468526622</c:v>
                </c:pt>
                <c:pt idx="178">
                  <c:v>177.95729417706343</c:v>
                </c:pt>
                <c:pt idx="179">
                  <c:v>178.97847622019333</c:v>
                </c:pt>
                <c:pt idx="180">
                  <c:v>179.99897841996292</c:v>
                </c:pt>
              </c:numCache>
            </c:numRef>
          </c:xVal>
          <c:yVal>
            <c:numRef>
              <c:f>TraySol!$D$191:$D$371</c:f>
              <c:numCache>
                <c:formatCode>0.00</c:formatCode>
                <c:ptCount val="181"/>
                <c:pt idx="0">
                  <c:v>72.999999979162595</c:v>
                </c:pt>
                <c:pt idx="1">
                  <c:v>72.979175516053232</c:v>
                </c:pt>
                <c:pt idx="2">
                  <c:v>72.916856189892371</c:v>
                </c:pt>
                <c:pt idx="3">
                  <c:v>72.813498817786282</c:v>
                </c:pt>
                <c:pt idx="4">
                  <c:v>72.669846590265536</c:v>
                </c:pt>
                <c:pt idx="5">
                  <c:v>72.486903449432646</c:v>
                </c:pt>
                <c:pt idx="6">
                  <c:v>72.265901081663372</c:v>
                </c:pt>
                <c:pt idx="7">
                  <c:v>72.00826094919627</c:v>
                </c:pt>
                <c:pt idx="8">
                  <c:v>71.715553870047017</c:v>
                </c:pt>
                <c:pt idx="9">
                  <c:v>71.389459493909868</c:v>
                </c:pt>
                <c:pt idx="10">
                  <c:v>71.031727658781108</c:v>
                </c:pt>
                <c:pt idx="11">
                  <c:v>70.644143133345494</c:v>
                </c:pt>
                <c:pt idx="12">
                  <c:v>70.22849473611609</c:v>
                </c:pt>
                <c:pt idx="13">
                  <c:v>69.78654934027243</c:v>
                </c:pt>
                <c:pt idx="14">
                  <c:v>69.320030866760547</c:v>
                </c:pt>
                <c:pt idx="15">
                  <c:v>68.830604058393178</c:v>
                </c:pt>
                <c:pt idx="16">
                  <c:v>68.319862616757675</c:v>
                </c:pt>
                <c:pt idx="17">
                  <c:v>67.789321161505086</c:v>
                </c:pt>
                <c:pt idx="18">
                  <c:v>67.240410421222862</c:v>
                </c:pt>
                <c:pt idx="19">
                  <c:v>66.674475067810377</c:v>
                </c:pt>
                <c:pt idx="20">
                  <c:v>66.092773644480275</c:v>
                </c:pt>
                <c:pt idx="21">
                  <c:v>65.496480096458143</c:v>
                </c:pt>
                <c:pt idx="22">
                  <c:v>64.886686481846823</c:v>
                </c:pt>
                <c:pt idx="23">
                  <c:v>64.264406509984042</c:v>
                </c:pt>
                <c:pt idx="24">
                  <c:v>63.630579620800368</c:v>
                </c:pt>
                <c:pt idx="25">
                  <c:v>62.986075378252323</c:v>
                </c:pt>
                <c:pt idx="26">
                  <c:v>62.331698002516966</c:v>
                </c:pt>
                <c:pt idx="27">
                  <c:v>61.668190909043432</c:v>
                </c:pt>
                <c:pt idx="28">
                  <c:v>60.996241158164715</c:v>
                </c:pt>
                <c:pt idx="29">
                  <c:v>60.316483747562017</c:v>
                </c:pt>
                <c:pt idx="30">
                  <c:v>59.629505702376541</c:v>
                </c:pt>
                <c:pt idx="31">
                  <c:v>58.9358499351424</c:v>
                </c:pt>
                <c:pt idx="32">
                  <c:v>58.2360188608763</c:v>
                </c:pt>
                <c:pt idx="33">
                  <c:v>57.530477762419785</c:v>
                </c:pt>
                <c:pt idx="34">
                  <c:v>56.819657908188425</c:v>
                </c:pt>
                <c:pt idx="35">
                  <c:v>56.103959429432564</c:v>
                </c:pt>
                <c:pt idx="36">
                  <c:v>55.383753967437343</c:v>
                </c:pt>
                <c:pt idx="37">
                  <c:v>54.659387103181146</c:v>
                </c:pt>
                <c:pt idx="38">
                  <c:v>53.931180583142002</c:v>
                </c:pt>
                <c:pt idx="39">
                  <c:v>53.19943435543555</c:v>
                </c:pt>
                <c:pt idx="40">
                  <c:v>52.464428430478058</c:v>
                </c:pt>
                <c:pt idx="41">
                  <c:v>51.726424580038426</c:v>
                </c:pt>
                <c:pt idx="42">
                  <c:v>50.985667887985556</c:v>
                </c:pt>
                <c:pt idx="43">
                  <c:v>50.242388165336067</c:v>
                </c:pt>
                <c:pt idx="44">
                  <c:v>49.496801241421842</c:v>
                </c:pt>
                <c:pt idx="45">
                  <c:v>48.749110142173883</c:v>
                </c:pt>
                <c:pt idx="46">
                  <c:v>47.999506165689652</c:v>
                </c:pt>
                <c:pt idx="47">
                  <c:v>47.248169864437365</c:v>
                </c:pt>
                <c:pt idx="48">
                  <c:v>46.495271942668708</c:v>
                </c:pt>
                <c:pt idx="49">
                  <c:v>45.740974076869669</c:v>
                </c:pt>
                <c:pt idx="50">
                  <c:v>44.98542966638378</c:v>
                </c:pt>
                <c:pt idx="51">
                  <c:v>44.228784520695029</c:v>
                </c:pt>
                <c:pt idx="52">
                  <c:v>43.471177489260761</c:v>
                </c:pt>
                <c:pt idx="53">
                  <c:v>42.712741039235873</c:v>
                </c:pt>
                <c:pt idx="54">
                  <c:v>41.953601785927432</c:v>
                </c:pt>
                <c:pt idx="55">
                  <c:v>41.193880980361769</c:v>
                </c:pt>
                <c:pt idx="56">
                  <c:v>40.43369495792885</c:v>
                </c:pt>
                <c:pt idx="57">
                  <c:v>39.673155551692474</c:v>
                </c:pt>
                <c:pt idx="58">
                  <c:v>38.912370473611482</c:v>
                </c:pt>
                <c:pt idx="59">
                  <c:v>38.151443666609623</c:v>
                </c:pt>
                <c:pt idx="60">
                  <c:v>37.390475630150441</c:v>
                </c:pt>
                <c:pt idx="61">
                  <c:v>36.629563721722946</c:v>
                </c:pt>
                <c:pt idx="62">
                  <c:v>35.868802436415365</c:v>
                </c:pt>
                <c:pt idx="63">
                  <c:v>35.108283666549099</c:v>
                </c:pt>
                <c:pt idx="64">
                  <c:v>34.348096943160314</c:v>
                </c:pt>
                <c:pt idx="65">
                  <c:v>33.588329660949263</c:v>
                </c:pt>
                <c:pt idx="66">
                  <c:v>32.82906728816711</c:v>
                </c:pt>
                <c:pt idx="67">
                  <c:v>32.070393562774335</c:v>
                </c:pt>
                <c:pt idx="68">
                  <c:v>31.312390676082131</c:v>
                </c:pt>
                <c:pt idx="69">
                  <c:v>30.555139444977662</c:v>
                </c:pt>
                <c:pt idx="70">
                  <c:v>29.798719473734465</c:v>
                </c:pt>
                <c:pt idx="71">
                  <c:v>29.04320930631841</c:v>
                </c:pt>
                <c:pt idx="72">
                  <c:v>28.288686570018896</c:v>
                </c:pt>
                <c:pt idx="73">
                  <c:v>27.535228111160286</c:v>
                </c:pt>
                <c:pt idx="74">
                  <c:v>26.782910123582177</c:v>
                </c:pt>
                <c:pt idx="75">
                  <c:v>26.031808270516386</c:v>
                </c:pt>
                <c:pt idx="76">
                  <c:v>25.281997800433359</c:v>
                </c:pt>
                <c:pt idx="77">
                  <c:v>24.533553657380722</c:v>
                </c:pt>
                <c:pt idx="78">
                  <c:v>23.786550586291412</c:v>
                </c:pt>
                <c:pt idx="79">
                  <c:v>23.041063233696789</c:v>
                </c:pt>
                <c:pt idx="80">
                  <c:v>22.297166244243073</c:v>
                </c:pt>
                <c:pt idx="81">
                  <c:v>21.554934353374108</c:v>
                </c:pt>
                <c:pt idx="82">
                  <c:v>20.814442476512085</c:v>
                </c:pt>
                <c:pt idx="83">
                  <c:v>20.075765795038805</c:v>
                </c:pt>
                <c:pt idx="84">
                  <c:v>19.338979839352987</c:v>
                </c:pt>
                <c:pt idx="85">
                  <c:v>18.604160569254631</c:v>
                </c:pt>
                <c:pt idx="86">
                  <c:v>17.871384451884524</c:v>
                </c:pt>
                <c:pt idx="87">
                  <c:v>17.140728537425304</c:v>
                </c:pt>
                <c:pt idx="88">
                  <c:v>16.412270532751563</c:v>
                </c:pt>
                <c:pt idx="89">
                  <c:v>15.686088873196823</c:v>
                </c:pt>
                <c:pt idx="90">
                  <c:v>14.962262792588504</c:v>
                </c:pt>
                <c:pt idx="91">
                  <c:v>14.2408723916855</c:v>
                </c:pt>
                <c:pt idx="92">
                  <c:v>13.521998705136923</c:v>
                </c:pt>
                <c:pt idx="93">
                  <c:v>12.80572376706624</c:v>
                </c:pt>
                <c:pt idx="94">
                  <c:v>12.092130675370186</c:v>
                </c:pt>
                <c:pt idx="95">
                  <c:v>11.381303654808576</c:v>
                </c:pt>
                <c:pt idx="96">
                  <c:v>10.673328118947481</c:v>
                </c:pt>
                <c:pt idx="97">
                  <c:v>9.9682907310052542</c:v>
                </c:pt>
                <c:pt idx="98">
                  <c:v>9.2662794636380994</c:v>
                </c:pt>
                <c:pt idx="99">
                  <c:v>8.5673836576896036</c:v>
                </c:pt>
                <c:pt idx="100">
                  <c:v>7.8716940799156419</c:v>
                </c:pt>
                <c:pt idx="101">
                  <c:v>7.179302979683797</c:v>
                </c:pt>
                <c:pt idx="102">
                  <c:v>6.4903041446345497</c:v>
                </c:pt>
                <c:pt idx="103">
                  <c:v>5.8047929552779323</c:v>
                </c:pt>
                <c:pt idx="104">
                  <c:v>5.1228664384874918</c:v>
                </c:pt>
                <c:pt idx="105">
                  <c:v>4.444623319840403</c:v>
                </c:pt>
                <c:pt idx="106">
                  <c:v>3.7701640747393554</c:v>
                </c:pt>
                <c:pt idx="107">
                  <c:v>3.0995909782386946</c:v>
                </c:pt>
                <c:pt idx="108">
                  <c:v>2.4330081534840104</c:v>
                </c:pt>
                <c:pt idx="109">
                  <c:v>1.7705216186599841</c:v>
                </c:pt>
                <c:pt idx="110">
                  <c:v>1.1122393323278743</c:v>
                </c:pt>
                <c:pt idx="111">
                  <c:v>0.45827123701879202</c:v>
                </c:pt>
                <c:pt idx="112">
                  <c:v>-0.19127069906508609</c:v>
                </c:pt>
                <c:pt idx="113">
                  <c:v>-0.83627244240523169</c:v>
                </c:pt>
                <c:pt idx="114">
                  <c:v>-1.4766178567556807</c:v>
                </c:pt>
                <c:pt idx="115">
                  <c:v>-2.1121886681613375</c:v>
                </c:pt>
                <c:pt idx="116">
                  <c:v>-2.7428644326159741</c:v>
                </c:pt>
                <c:pt idx="117">
                  <c:v>-3.3685225065867854</c:v>
                </c:pt>
                <c:pt idx="118">
                  <c:v>-3.989038020649275</c:v>
                </c:pt>
                <c:pt idx="119">
                  <c:v>-4.6042838564919464</c:v>
                </c:pt>
                <c:pt idx="120">
                  <c:v>-5.2141306275678403</c:v>
                </c:pt>
                <c:pt idx="121">
                  <c:v>-5.8184466636858474</c:v>
                </c:pt>
                <c:pt idx="122">
                  <c:v>-6.417097999851535</c:v>
                </c:pt>
                <c:pt idx="123">
                  <c:v>-7.0099483696835563</c:v>
                </c:pt>
                <c:pt idx="124">
                  <c:v>-7.5968592037467317</c:v>
                </c:pt>
                <c:pt idx="125">
                  <c:v>-8.1776896331593036</c:v>
                </c:pt>
                <c:pt idx="126">
                  <c:v>-8.7522964988450696</c:v>
                </c:pt>
                <c:pt idx="127">
                  <c:v>-9.3205343668156218</c:v>
                </c:pt>
                <c:pt idx="128">
                  <c:v>-9.8822555498793463</c:v>
                </c:pt>
                <c:pt idx="129">
                  <c:v>-10.437310136186113</c:v>
                </c:pt>
                <c:pt idx="130">
                  <c:v>-10.985546025023979</c:v>
                </c:pt>
                <c:pt idx="131">
                  <c:v>-11.526808970293615</c:v>
                </c:pt>
                <c:pt idx="132">
                  <c:v>-12.060942632089777</c:v>
                </c:pt>
                <c:pt idx="133">
                  <c:v>-12.587788636822182</c:v>
                </c:pt>
                <c:pt idx="134">
                  <c:v>-13.107186646308477</c:v>
                </c:pt>
                <c:pt idx="135">
                  <c:v>-13.618974436266711</c:v>
                </c:pt>
                <c:pt idx="136">
                  <c:v>-14.122987984629759</c:v>
                </c:pt>
                <c:pt idx="137">
                  <c:v>-14.619061570090977</c:v>
                </c:pt>
                <c:pt idx="138">
                  <c:v>-15.107027881276025</c:v>
                </c:pt>
                <c:pt idx="139">
                  <c:v>-15.586718136915522</c:v>
                </c:pt>
                <c:pt idx="140">
                  <c:v>-16.057962217367219</c:v>
                </c:pt>
                <c:pt idx="141">
                  <c:v>-16.520588807806803</c:v>
                </c:pt>
                <c:pt idx="142">
                  <c:v>-16.974425553368803</c:v>
                </c:pt>
                <c:pt idx="143">
                  <c:v>-17.419299226477975</c:v>
                </c:pt>
                <c:pt idx="144">
                  <c:v>-17.855035906561568</c:v>
                </c:pt>
                <c:pt idx="145">
                  <c:v>-18.281461172279094</c:v>
                </c:pt>
                <c:pt idx="146">
                  <c:v>-18.69840030634299</c:v>
                </c:pt>
                <c:pt idx="147">
                  <c:v>-19.105678512936919</c:v>
                </c:pt>
                <c:pt idx="148">
                  <c:v>-19.503121147661915</c:v>
                </c:pt>
                <c:pt idx="149">
                  <c:v>-19.890553959860227</c:v>
                </c:pt>
                <c:pt idx="150">
                  <c:v>-20.267803347078484</c:v>
                </c:pt>
                <c:pt idx="151">
                  <c:v>-20.634696621338165</c:v>
                </c:pt>
                <c:pt idx="152">
                  <c:v>-20.991062286782707</c:v>
                </c:pt>
                <c:pt idx="153">
                  <c:v>-21.336730328165785</c:v>
                </c:pt>
                <c:pt idx="154">
                  <c:v>-21.671532509538594</c:v>
                </c:pt>
                <c:pt idx="155">
                  <c:v>-21.995302682381151</c:v>
                </c:pt>
                <c:pt idx="156">
                  <c:v>-22.307877102310755</c:v>
                </c:pt>
                <c:pt idx="157">
                  <c:v>-22.609094753385008</c:v>
                </c:pt>
                <c:pt idx="158">
                  <c:v>-22.898797678903492</c:v>
                </c:pt>
                <c:pt idx="159">
                  <c:v>-23.176831317499548</c:v>
                </c:pt>
                <c:pt idx="160">
                  <c:v>-23.443044843203666</c:v>
                </c:pt>
                <c:pt idx="161">
                  <c:v>-23.697291508057063</c:v>
                </c:pt>
                <c:pt idx="162">
                  <c:v>-23.939428985754262</c:v>
                </c:pt>
                <c:pt idx="163">
                  <c:v>-24.169319714705694</c:v>
                </c:pt>
                <c:pt idx="164">
                  <c:v>-24.386831238830112</c:v>
                </c:pt>
                <c:pt idx="165">
                  <c:v>-24.591836544320088</c:v>
                </c:pt>
                <c:pt idx="166">
                  <c:v>-24.78421439056784</c:v>
                </c:pt>
                <c:pt idx="167">
                  <c:v>-24.96384963339996</c:v>
                </c:pt>
                <c:pt idx="168">
                  <c:v>-25.130633538745585</c:v>
                </c:pt>
                <c:pt idx="169">
                  <c:v>-25.284464084856637</c:v>
                </c:pt>
                <c:pt idx="170">
                  <c:v>-25.425246251211632</c:v>
                </c:pt>
                <c:pt idx="171">
                  <c:v>-25.552892292265767</c:v>
                </c:pt>
                <c:pt idx="172">
                  <c:v>-25.66732199426221</c:v>
                </c:pt>
                <c:pt idx="173">
                  <c:v>-25.768462913390351</c:v>
                </c:pt>
                <c:pt idx="174">
                  <c:v>-25.856250593668776</c:v>
                </c:pt>
                <c:pt idx="175">
                  <c:v>-25.930628763040346</c:v>
                </c:pt>
                <c:pt idx="176">
                  <c:v>-25.991549506296323</c:v>
                </c:pt>
                <c:pt idx="177">
                  <c:v>-26.038973413591947</c:v>
                </c:pt>
                <c:pt idx="178">
                  <c:v>-26.072869703478474</c:v>
                </c:pt>
                <c:pt idx="179">
                  <c:v>-26.093216319550933</c:v>
                </c:pt>
                <c:pt idx="180">
                  <c:v>-26.09999999321596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D617-405F-8A99-3CB001111DAC}"/>
            </c:ext>
          </c:extLst>
        </c:ser>
        <c:ser>
          <c:idx val="24"/>
          <c:order val="21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TraySol!$K$191:$K$371</c:f>
              <c:numCache>
                <c:formatCode>0.00</c:formatCode>
                <c:ptCount val="181"/>
                <c:pt idx="0">
                  <c:v>1.5413447353594351E-3</c:v>
                </c:pt>
                <c:pt idx="1">
                  <c:v>1.5411292666668182</c:v>
                </c:pt>
                <c:pt idx="2">
                  <c:v>3.0809686692833047</c:v>
                </c:pt>
                <c:pt idx="3">
                  <c:v>4.6182363737591707</c:v>
                </c:pt>
                <c:pt idx="4">
                  <c:v>6.1516664841947666</c:v>
                </c:pt>
                <c:pt idx="5">
                  <c:v>7.6800167111045026</c:v>
                </c:pt>
                <c:pt idx="6">
                  <c:v>9.2020756880470653</c:v>
                </c:pt>
                <c:pt idx="7">
                  <c:v>10.716669834794835</c:v>
                </c:pt>
                <c:pt idx="8">
                  <c:v>12.222669677417878</c:v>
                </c:pt>
                <c:pt idx="9">
                  <c:v>13.718995549944374</c:v>
                </c:pt>
                <c:pt idx="10">
                  <c:v>15.20462261798572</c:v>
                </c:pt>
                <c:pt idx="11">
                  <c:v>16.678585181266207</c:v>
                </c:pt>
                <c:pt idx="12">
                  <c:v>18.139980228747671</c:v>
                </c:pt>
                <c:pt idx="13">
                  <c:v>19.587970236412133</c:v>
                </c:pt>
                <c:pt idx="14">
                  <c:v>21.021785213241433</c:v>
                </c:pt>
                <c:pt idx="15">
                  <c:v>22.440724015068746</c:v>
                </c:pt>
                <c:pt idx="16">
                  <c:v>23.844154958431638</c:v>
                </c:pt>
                <c:pt idx="17">
                  <c:v>25.231515777097272</c:v>
                </c:pt>
                <c:pt idx="18">
                  <c:v>26.602312972414374</c:v>
                </c:pt>
                <c:pt idx="19">
                  <c:v>27.95612061503272</c:v>
                </c:pt>
                <c:pt idx="20">
                  <c:v>29.292578659872721</c:v>
                </c:pt>
                <c:pt idx="21">
                  <c:v>30.61139083862939</c:v>
                </c:pt>
                <c:pt idx="22">
                  <c:v>31.912322194741147</c:v>
                </c:pt>
                <c:pt idx="23">
                  <c:v>33.195196324846698</c:v>
                </c:pt>
                <c:pt idx="24">
                  <c:v>34.459892388536041</c:v>
                </c:pt>
                <c:pt idx="25">
                  <c:v>35.706341944918158</c:v>
                </c:pt>
                <c:pt idx="26">
                  <c:v>36.934525670421507</c:v>
                </c:pt>
                <c:pt idx="27">
                  <c:v>38.144470007550417</c:v>
                </c:pt>
                <c:pt idx="28">
                  <c:v>39.336243789250901</c:v>
                </c:pt>
                <c:pt idx="29">
                  <c:v>40.509954878287154</c:v>
                </c:pt>
                <c:pt idx="30">
                  <c:v>41.665746855752879</c:v>
                </c:pt>
                <c:pt idx="31">
                  <c:v>42.803795787680201</c:v>
                </c:pt>
                <c:pt idx="32">
                  <c:v>43.92430709376525</c:v>
                </c:pt>
                <c:pt idx="33">
                  <c:v>45.027512537588109</c:v>
                </c:pt>
                <c:pt idx="34">
                  <c:v>46.113667353422798</c:v>
                </c:pt>
                <c:pt idx="35">
                  <c:v>47.183047520843807</c:v>
                </c:pt>
                <c:pt idx="36">
                  <c:v>48.235947194862078</c:v>
                </c:pt>
                <c:pt idx="37">
                  <c:v>49.272676296266461</c:v>
                </c:pt>
                <c:pt idx="38">
                  <c:v>50.293558264197195</c:v>
                </c:pt>
                <c:pt idx="39">
                  <c:v>51.298927970723433</c:v>
                </c:pt>
                <c:pt idx="40">
                  <c:v>52.289129795306422</c:v>
                </c:pt>
                <c:pt idx="41">
                  <c:v>53.264515855481719</c:v>
                </c:pt>
                <c:pt idx="42">
                  <c:v>54.225444388853411</c:v>
                </c:pt>
                <c:pt idx="43">
                  <c:v>55.172278280527308</c:v>
                </c:pt>
                <c:pt idx="44">
                  <c:v>56.105383729391718</c:v>
                </c:pt>
                <c:pt idx="45">
                  <c:v>57.025129046143419</c:v>
                </c:pt>
                <c:pt idx="46">
                  <c:v>57.931883575634238</c:v>
                </c:pt>
                <c:pt idx="47">
                  <c:v>58.826016735940712</c:v>
                </c:pt>
                <c:pt idx="48">
                  <c:v>59.707897166520169</c:v>
                </c:pt>
                <c:pt idx="49">
                  <c:v>60.577891977881563</c:v>
                </c:pt>
                <c:pt idx="50">
                  <c:v>61.436366095350223</c:v>
                </c:pt>
                <c:pt idx="51">
                  <c:v>62.283681689726301</c:v>
                </c:pt>
                <c:pt idx="52">
                  <c:v>63.120197687905922</c:v>
                </c:pt>
                <c:pt idx="53">
                  <c:v>63.946269356844923</c:v>
                </c:pt>
                <c:pt idx="54">
                  <c:v>64.762247954579621</c:v>
                </c:pt>
                <c:pt idx="55">
                  <c:v>65.568480442373186</c:v>
                </c:pt>
                <c:pt idx="56">
                  <c:v>66.365309252417248</c:v>
                </c:pt>
                <c:pt idx="57">
                  <c:v>67.153072105881947</c:v>
                </c:pt>
                <c:pt idx="58">
                  <c:v>67.932101876469645</c:v>
                </c:pt>
                <c:pt idx="59">
                  <c:v>68.702726494979316</c:v>
                </c:pt>
                <c:pt idx="60">
                  <c:v>69.465268890732489</c:v>
                </c:pt>
                <c:pt idx="61">
                  <c:v>70.220046966040769</c:v>
                </c:pt>
                <c:pt idx="62">
                  <c:v>70.967373600209257</c:v>
                </c:pt>
                <c:pt idx="63">
                  <c:v>71.707556679869313</c:v>
                </c:pt>
                <c:pt idx="64">
                  <c:v>72.440899152715417</c:v>
                </c:pt>
                <c:pt idx="65">
                  <c:v>73.167699101985633</c:v>
                </c:pt>
                <c:pt idx="66">
                  <c:v>73.888249839272106</c:v>
                </c:pt>
                <c:pt idx="67">
                  <c:v>74.602840013478996</c:v>
                </c:pt>
                <c:pt idx="68">
                  <c:v>75.311753733958568</c:v>
                </c:pt>
                <c:pt idx="69">
                  <c:v>76.01527070605384</c:v>
                </c:pt>
                <c:pt idx="70">
                  <c:v>76.71366637745939</c:v>
                </c:pt>
                <c:pt idx="71">
                  <c:v>77.407212093978046</c:v>
                </c:pt>
                <c:pt idx="72">
                  <c:v>78.096175263407233</c:v>
                </c:pt>
                <c:pt idx="73">
                  <c:v>78.780819526427152</c:v>
                </c:pt>
                <c:pt idx="74">
                  <c:v>79.461404933493668</c:v>
                </c:pt>
                <c:pt idx="75">
                  <c:v>80.138188126853791</c:v>
                </c:pt>
                <c:pt idx="76">
                  <c:v>80.811422526909467</c:v>
                </c:pt>
                <c:pt idx="77">
                  <c:v>81.481358522250432</c:v>
                </c:pt>
                <c:pt idx="78">
                  <c:v>82.148243662764926</c:v>
                </c:pt>
                <c:pt idx="79">
                  <c:v>82.812322855314093</c:v>
                </c:pt>
                <c:pt idx="80">
                  <c:v>83.473838561527728</c:v>
                </c:pt>
                <c:pt idx="81">
                  <c:v>84.133030997340924</c:v>
                </c:pt>
                <c:pt idx="82">
                  <c:v>84.790138333947411</c:v>
                </c:pt>
                <c:pt idx="83">
                  <c:v>85.44539689989567</c:v>
                </c:pt>
                <c:pt idx="84">
                  <c:v>86.099041384097163</c:v>
                </c:pt>
                <c:pt idx="85">
                  <c:v>86.751305039554367</c:v>
                </c:pt>
                <c:pt idx="86">
                  <c:v>87.402419887649685</c:v>
                </c:pt>
                <c:pt idx="87">
                  <c:v>88.052616922864786</c:v>
                </c:pt>
                <c:pt idx="88">
                  <c:v>88.70212631782276</c:v>
                </c:pt>
                <c:pt idx="89">
                  <c:v>89.351177628566433</c:v>
                </c:pt>
                <c:pt idx="90">
                  <c:v>90</c:v>
                </c:pt>
                <c:pt idx="91">
                  <c:v>90.648822371433553</c:v>
                </c:pt>
                <c:pt idx="92">
                  <c:v>91.29787368217724</c:v>
                </c:pt>
                <c:pt idx="93">
                  <c:v>91.947383077135214</c:v>
                </c:pt>
                <c:pt idx="94">
                  <c:v>92.597580112350315</c:v>
                </c:pt>
                <c:pt idx="95">
                  <c:v>93.248694960445661</c:v>
                </c:pt>
                <c:pt idx="96">
                  <c:v>93.900958615902852</c:v>
                </c:pt>
                <c:pt idx="97">
                  <c:v>94.55460310010433</c:v>
                </c:pt>
                <c:pt idx="98">
                  <c:v>95.209861666052589</c:v>
                </c:pt>
                <c:pt idx="99">
                  <c:v>95.866969002659062</c:v>
                </c:pt>
                <c:pt idx="100">
                  <c:v>96.526161438472258</c:v>
                </c:pt>
                <c:pt idx="101">
                  <c:v>97.187677144685907</c:v>
                </c:pt>
                <c:pt idx="102">
                  <c:v>97.851756337235074</c:v>
                </c:pt>
                <c:pt idx="103">
                  <c:v>98.518641477749568</c:v>
                </c:pt>
                <c:pt idx="104">
                  <c:v>99.188577473090547</c:v>
                </c:pt>
                <c:pt idx="105">
                  <c:v>99.861811873146223</c:v>
                </c:pt>
                <c:pt idx="106">
                  <c:v>100.53859506650633</c:v>
                </c:pt>
                <c:pt idx="107">
                  <c:v>101.21918047357285</c:v>
                </c:pt>
                <c:pt idx="108">
                  <c:v>101.90382473659277</c:v>
                </c:pt>
                <c:pt idx="109">
                  <c:v>102.59278790602195</c:v>
                </c:pt>
                <c:pt idx="110">
                  <c:v>103.28633362254061</c:v>
                </c:pt>
                <c:pt idx="111">
                  <c:v>103.98472929394615</c:v>
                </c:pt>
                <c:pt idx="112">
                  <c:v>104.68824626604145</c:v>
                </c:pt>
                <c:pt idx="113">
                  <c:v>105.397159986521</c:v>
                </c:pt>
                <c:pt idx="114">
                  <c:v>106.11175016072789</c:v>
                </c:pt>
                <c:pt idx="115">
                  <c:v>106.83230089801437</c:v>
                </c:pt>
                <c:pt idx="116">
                  <c:v>107.55910084728458</c:v>
                </c:pt>
                <c:pt idx="117">
                  <c:v>108.29244332013069</c:v>
                </c:pt>
                <c:pt idx="118">
                  <c:v>109.03262639979074</c:v>
                </c:pt>
                <c:pt idx="119">
                  <c:v>109.77995303395922</c:v>
                </c:pt>
                <c:pt idx="120">
                  <c:v>110.5347311092675</c:v>
                </c:pt>
                <c:pt idx="121">
                  <c:v>111.2972735050207</c:v>
                </c:pt>
                <c:pt idx="122">
                  <c:v>112.06789812353034</c:v>
                </c:pt>
                <c:pt idx="123">
                  <c:v>112.84692789411805</c:v>
                </c:pt>
                <c:pt idx="124">
                  <c:v>113.63469074758275</c:v>
                </c:pt>
                <c:pt idx="125">
                  <c:v>114.43151955762681</c:v>
                </c:pt>
                <c:pt idx="126">
                  <c:v>115.23775204542038</c:v>
                </c:pt>
                <c:pt idx="127">
                  <c:v>116.05373064315508</c:v>
                </c:pt>
                <c:pt idx="128">
                  <c:v>116.87980231209406</c:v>
                </c:pt>
                <c:pt idx="129">
                  <c:v>117.71631831027369</c:v>
                </c:pt>
                <c:pt idx="130">
                  <c:v>118.56363390464976</c:v>
                </c:pt>
                <c:pt idx="131">
                  <c:v>119.42210802211844</c:v>
                </c:pt>
                <c:pt idx="132">
                  <c:v>120.29210283347985</c:v>
                </c:pt>
                <c:pt idx="133">
                  <c:v>121.17398326405929</c:v>
                </c:pt>
                <c:pt idx="134">
                  <c:v>122.06811642436575</c:v>
                </c:pt>
                <c:pt idx="135">
                  <c:v>122.97487095385655</c:v>
                </c:pt>
                <c:pt idx="136">
                  <c:v>123.8946162706083</c:v>
                </c:pt>
                <c:pt idx="137">
                  <c:v>124.82772171947268</c:v>
                </c:pt>
                <c:pt idx="138">
                  <c:v>125.7745556111466</c:v>
                </c:pt>
                <c:pt idx="139">
                  <c:v>126.73548414451828</c:v>
                </c:pt>
                <c:pt idx="140">
                  <c:v>127.71087020469358</c:v>
                </c:pt>
                <c:pt idx="141">
                  <c:v>128.70107202927656</c:v>
                </c:pt>
                <c:pt idx="142">
                  <c:v>129.7064417358028</c:v>
                </c:pt>
                <c:pt idx="143">
                  <c:v>130.72732370373356</c:v>
                </c:pt>
                <c:pt idx="144">
                  <c:v>131.76405280513791</c:v>
                </c:pt>
                <c:pt idx="145">
                  <c:v>132.81695247915621</c:v>
                </c:pt>
                <c:pt idx="146">
                  <c:v>133.88633264657724</c:v>
                </c:pt>
                <c:pt idx="147">
                  <c:v>134.97248746241186</c:v>
                </c:pt>
                <c:pt idx="148">
                  <c:v>136.07569290623474</c:v>
                </c:pt>
                <c:pt idx="149">
                  <c:v>137.19620421231971</c:v>
                </c:pt>
                <c:pt idx="150">
                  <c:v>138.33425314424704</c:v>
                </c:pt>
                <c:pt idx="151">
                  <c:v>139.49004512171282</c:v>
                </c:pt>
                <c:pt idx="152">
                  <c:v>140.66375621074906</c:v>
                </c:pt>
                <c:pt idx="153">
                  <c:v>141.85552999244962</c:v>
                </c:pt>
                <c:pt idx="154">
                  <c:v>143.06547432957854</c:v>
                </c:pt>
                <c:pt idx="155">
                  <c:v>144.29365805508192</c:v>
                </c:pt>
                <c:pt idx="156">
                  <c:v>145.54010761146395</c:v>
                </c:pt>
                <c:pt idx="157">
                  <c:v>146.80480367515327</c:v>
                </c:pt>
                <c:pt idx="158">
                  <c:v>148.08767780525878</c:v>
                </c:pt>
                <c:pt idx="159">
                  <c:v>149.38860916137062</c:v>
                </c:pt>
                <c:pt idx="160">
                  <c:v>150.70742134012724</c:v>
                </c:pt>
                <c:pt idx="161">
                  <c:v>152.04387938496717</c:v>
                </c:pt>
                <c:pt idx="162">
                  <c:v>153.39768702758556</c:v>
                </c:pt>
                <c:pt idx="163">
                  <c:v>154.76848422290277</c:v>
                </c:pt>
                <c:pt idx="164">
                  <c:v>156.15584504156837</c:v>
                </c:pt>
                <c:pt idx="165">
                  <c:v>157.55927598493125</c:v>
                </c:pt>
                <c:pt idx="166">
                  <c:v>158.97821478675843</c:v>
                </c:pt>
                <c:pt idx="167">
                  <c:v>160.41202976358784</c:v>
                </c:pt>
                <c:pt idx="168">
                  <c:v>161.86001977125224</c:v>
                </c:pt>
                <c:pt idx="169">
                  <c:v>163.32141481873359</c:v>
                </c:pt>
                <c:pt idx="170">
                  <c:v>164.79537738201438</c:v>
                </c:pt>
                <c:pt idx="171">
                  <c:v>166.28100445005563</c:v>
                </c:pt>
                <c:pt idx="172">
                  <c:v>167.77733032258215</c:v>
                </c:pt>
                <c:pt idx="173">
                  <c:v>169.28333016520529</c:v>
                </c:pt>
                <c:pt idx="174">
                  <c:v>170.79792431195281</c:v>
                </c:pt>
                <c:pt idx="175">
                  <c:v>172.31998328889586</c:v>
                </c:pt>
                <c:pt idx="176">
                  <c:v>173.84833351580457</c:v>
                </c:pt>
                <c:pt idx="177">
                  <c:v>175.38176362624074</c:v>
                </c:pt>
                <c:pt idx="178">
                  <c:v>176.91903133071648</c:v>
                </c:pt>
                <c:pt idx="179">
                  <c:v>178.4588707333327</c:v>
                </c:pt>
                <c:pt idx="180">
                  <c:v>179.99845865502817</c:v>
                </c:pt>
              </c:numCache>
            </c:numRef>
          </c:xVal>
          <c:yVal>
            <c:numRef>
              <c:f>TraySol!$J$191:$J$371</c:f>
              <c:numCache>
                <c:formatCode>0.00</c:formatCode>
                <c:ptCount val="181"/>
                <c:pt idx="0">
                  <c:v>49.549999989764338</c:v>
                </c:pt>
                <c:pt idx="1">
                  <c:v>49.539765668063559</c:v>
                </c:pt>
                <c:pt idx="2">
                  <c:v>49.509078638609118</c:v>
                </c:pt>
                <c:pt idx="3">
                  <c:v>49.457986690195796</c:v>
                </c:pt>
                <c:pt idx="4">
                  <c:v>49.386569054205779</c:v>
                </c:pt>
                <c:pt idx="5">
                  <c:v>49.294935822924373</c:v>
                </c:pt>
                <c:pt idx="6">
                  <c:v>49.183227135421028</c:v>
                </c:pt>
                <c:pt idx="7">
                  <c:v>49.051612155250567</c:v>
                </c:pt>
                <c:pt idx="8">
                  <c:v>48.900287857244422</c:v>
                </c:pt>
                <c:pt idx="9">
                  <c:v>48.729477643397075</c:v>
                </c:pt>
                <c:pt idx="10">
                  <c:v>48.539429810009942</c:v>
                </c:pt>
                <c:pt idx="11">
                  <c:v>48.330415889796676</c:v>
                </c:pt>
                <c:pt idx="12">
                  <c:v>48.102728893569015</c:v>
                </c:pt>
                <c:pt idx="13">
                  <c:v>47.856681476423809</c:v>
                </c:pt>
                <c:pt idx="14">
                  <c:v>47.592604053074794</c:v>
                </c:pt>
                <c:pt idx="15">
                  <c:v>47.310842886169894</c:v>
                </c:pt>
                <c:pt idx="16">
                  <c:v>47.011758170175227</c:v>
                </c:pt>
                <c:pt idx="17">
                  <c:v>46.695722131766949</c:v>
                </c:pt>
                <c:pt idx="18">
                  <c:v>46.363117165734288</c:v>
                </c:pt>
                <c:pt idx="19">
                  <c:v>46.014334023247052</c:v>
                </c:pt>
                <c:pt idx="20">
                  <c:v>45.649770067057382</c:v>
                </c:pt>
                <c:pt idx="21">
                  <c:v>45.269827605867107</c:v>
                </c:pt>
                <c:pt idx="22">
                  <c:v>44.874912317763396</c:v>
                </c:pt>
                <c:pt idx="23">
                  <c:v>44.465431770367623</c:v>
                </c:pt>
                <c:pt idx="24">
                  <c:v>44.041794043201243</c:v>
                </c:pt>
                <c:pt idx="25">
                  <c:v>43.604406455786012</c:v>
                </c:pt>
                <c:pt idx="26">
                  <c:v>43.153674403191005</c:v>
                </c:pt>
                <c:pt idx="27">
                  <c:v>42.690000299132713</c:v>
                </c:pt>
                <c:pt idx="28">
                  <c:v>42.213782625336002</c:v>
                </c:pt>
                <c:pt idx="29">
                  <c:v>41.725415084673031</c:v>
                </c:pt>
                <c:pt idx="30">
                  <c:v>41.225285854611791</c:v>
                </c:pt>
                <c:pt idx="31">
                  <c:v>40.713776936713202</c:v>
                </c:pt>
                <c:pt idx="32">
                  <c:v>40.191263597304768</c:v>
                </c:pt>
                <c:pt idx="33">
                  <c:v>39.658113894012601</c:v>
                </c:pt>
                <c:pt idx="34">
                  <c:v>39.114688282534487</c:v>
                </c:pt>
                <c:pt idx="35">
                  <c:v>38.561339297868315</c:v>
                </c:pt>
                <c:pt idx="36">
                  <c:v>37.998411304152661</c:v>
                </c:pt>
                <c:pt idx="37">
                  <c:v>37.426240307313002</c:v>
                </c:pt>
                <c:pt idx="38">
                  <c:v>36.845153824822546</c:v>
                </c:pt>
                <c:pt idx="39">
                  <c:v>36.255470807063197</c:v>
                </c:pt>
                <c:pt idx="40">
                  <c:v>35.657501604998821</c:v>
                </c:pt>
                <c:pt idx="41">
                  <c:v>35.051547979135727</c:v>
                </c:pt>
                <c:pt idx="42">
                  <c:v>34.43790314503287</c:v>
                </c:pt>
                <c:pt idx="43">
                  <c:v>33.816851850930227</c:v>
                </c:pt>
                <c:pt idx="44">
                  <c:v>33.188670483375894</c:v>
                </c:pt>
                <c:pt idx="45">
                  <c:v>32.553627197049394</c:v>
                </c:pt>
                <c:pt idx="46">
                  <c:v>31.911982065289664</c:v>
                </c:pt>
                <c:pt idx="47">
                  <c:v>31.263987248142172</c:v>
                </c:pt>
                <c:pt idx="48">
                  <c:v>30.609887175033165</c:v>
                </c:pt>
                <c:pt idx="49">
                  <c:v>29.949918739460188</c:v>
                </c:pt>
                <c:pt idx="50">
                  <c:v>29.284311503354871</c:v>
                </c:pt>
                <c:pt idx="51">
                  <c:v>28.613287909023093</c:v>
                </c:pt>
                <c:pt idx="52">
                  <c:v>27.937063496802381</c:v>
                </c:pt>
                <c:pt idx="53">
                  <c:v>27.255847126792254</c:v>
                </c:pt>
                <c:pt idx="54">
                  <c:v>26.569841203213969</c:v>
                </c:pt>
                <c:pt idx="55">
                  <c:v>25.879241900139206</c:v>
                </c:pt>
                <c:pt idx="56">
                  <c:v>25.184239387495126</c:v>
                </c:pt>
                <c:pt idx="57">
                  <c:v>24.485018056406304</c:v>
                </c:pt>
                <c:pt idx="58">
                  <c:v>23.781756743071426</c:v>
                </c:pt>
                <c:pt idx="59">
                  <c:v>23.074628950498337</c:v>
                </c:pt>
                <c:pt idx="60">
                  <c:v>22.363803067532643</c:v>
                </c:pt>
                <c:pt idx="61">
                  <c:v>21.649442584715388</c:v>
                </c:pt>
                <c:pt idx="62">
                  <c:v>20.931706306595743</c:v>
                </c:pt>
                <c:pt idx="63">
                  <c:v>20.210748560203385</c:v>
                </c:pt>
                <c:pt idx="64">
                  <c:v>19.486719399456817</c:v>
                </c:pt>
                <c:pt idx="65">
                  <c:v>18.759764805345668</c:v>
                </c:pt>
                <c:pt idx="66">
                  <c:v>18.030026881780515</c:v>
                </c:pt>
                <c:pt idx="67">
                  <c:v>17.297644047051435</c:v>
                </c:pt>
                <c:pt idx="68">
                  <c:v>16.562751220879164</c:v>
                </c:pt>
                <c:pt idx="69">
                  <c:v>15.825480007079065</c:v>
                </c:pt>
                <c:pt idx="70">
                  <c:v>15.085958871889858</c:v>
                </c:pt>
                <c:pt idx="71">
                  <c:v>14.344313318047384</c:v>
                </c:pt>
                <c:pt idx="72">
                  <c:v>13.600666054705769</c:v>
                </c:pt>
                <c:pt idx="73">
                  <c:v>12.855137163330497</c:v>
                </c:pt>
                <c:pt idx="74">
                  <c:v>12.107844259703342</c:v>
                </c:pt>
                <c:pt idx="75">
                  <c:v>11.358902652195297</c:v>
                </c:pt>
                <c:pt idx="76">
                  <c:v>10.608425496474894</c:v>
                </c:pt>
                <c:pt idx="77">
                  <c:v>9.8565239468300518</c:v>
                </c:pt>
                <c:pt idx="78">
                  <c:v>9.1033073042901833</c:v>
                </c:pt>
                <c:pt idx="79">
                  <c:v>8.3488831617426627</c:v>
                </c:pt>
                <c:pt idx="80">
                  <c:v>7.5933575462427569</c:v>
                </c:pt>
                <c:pt idx="81">
                  <c:v>6.8368350587218742</c:v>
                </c:pt>
                <c:pt idx="82">
                  <c:v>6.0794190113021926</c:v>
                </c:pt>
                <c:pt idx="83">
                  <c:v>5.3212115624287577</c:v>
                </c:pt>
                <c:pt idx="84">
                  <c:v>4.5623138500328793</c:v>
                </c:pt>
                <c:pt idx="85">
                  <c:v>3.8028261229421929</c:v>
                </c:pt>
                <c:pt idx="86">
                  <c:v>3.0428478707544002</c:v>
                </c:pt>
                <c:pt idx="87">
                  <c:v>2.2824779523925116</c:v>
                </c:pt>
                <c:pt idx="88">
                  <c:v>1.5218147235605954</c:v>
                </c:pt>
                <c:pt idx="89">
                  <c:v>0.76095616331915039</c:v>
                </c:pt>
                <c:pt idx="90">
                  <c:v>0</c:v>
                </c:pt>
                <c:pt idx="91">
                  <c:v>-0.76095616331913618</c:v>
                </c:pt>
                <c:pt idx="92">
                  <c:v>-1.5218147235605954</c:v>
                </c:pt>
                <c:pt idx="93">
                  <c:v>-2.2824779523925116</c:v>
                </c:pt>
                <c:pt idx="94">
                  <c:v>-3.0428478707544002</c:v>
                </c:pt>
                <c:pt idx="95">
                  <c:v>-3.8028261229422071</c:v>
                </c:pt>
                <c:pt idx="96">
                  <c:v>-4.5623138500328935</c:v>
                </c:pt>
                <c:pt idx="97">
                  <c:v>-5.3212115624287577</c:v>
                </c:pt>
                <c:pt idx="98">
                  <c:v>-6.0794190113021926</c:v>
                </c:pt>
                <c:pt idx="99">
                  <c:v>-6.83683505872186</c:v>
                </c:pt>
                <c:pt idx="100">
                  <c:v>-7.5933575462427427</c:v>
                </c:pt>
                <c:pt idx="101">
                  <c:v>-8.3488831617426484</c:v>
                </c:pt>
                <c:pt idx="102">
                  <c:v>-9.1033073042901833</c:v>
                </c:pt>
                <c:pt idx="103">
                  <c:v>-9.8565239468300518</c:v>
                </c:pt>
                <c:pt idx="104">
                  <c:v>-10.608425496474908</c:v>
                </c:pt>
                <c:pt idx="105">
                  <c:v>-11.358902652195312</c:v>
                </c:pt>
                <c:pt idx="106">
                  <c:v>-12.107844259703327</c:v>
                </c:pt>
                <c:pt idx="107">
                  <c:v>-12.855137163330497</c:v>
                </c:pt>
                <c:pt idx="108">
                  <c:v>-13.600666054705769</c:v>
                </c:pt>
                <c:pt idx="109">
                  <c:v>-14.344313318047384</c:v>
                </c:pt>
                <c:pt idx="110">
                  <c:v>-15.085958871889858</c:v>
                </c:pt>
                <c:pt idx="111">
                  <c:v>-15.825480007079051</c:v>
                </c:pt>
                <c:pt idx="112">
                  <c:v>-16.562751220879179</c:v>
                </c:pt>
                <c:pt idx="113">
                  <c:v>-17.297644047051435</c:v>
                </c:pt>
                <c:pt idx="114">
                  <c:v>-18.030026881780515</c:v>
                </c:pt>
                <c:pt idx="115">
                  <c:v>-18.759764805345668</c:v>
                </c:pt>
                <c:pt idx="116">
                  <c:v>-19.486719399456817</c:v>
                </c:pt>
                <c:pt idx="117">
                  <c:v>-20.210748560203385</c:v>
                </c:pt>
                <c:pt idx="118">
                  <c:v>-20.931706306595743</c:v>
                </c:pt>
                <c:pt idx="119">
                  <c:v>-21.649442584715388</c:v>
                </c:pt>
                <c:pt idx="120">
                  <c:v>-22.363803067532629</c:v>
                </c:pt>
                <c:pt idx="121">
                  <c:v>-23.074628950498351</c:v>
                </c:pt>
                <c:pt idx="122">
                  <c:v>-23.781756743071412</c:v>
                </c:pt>
                <c:pt idx="123">
                  <c:v>-24.485018056406304</c:v>
                </c:pt>
                <c:pt idx="124">
                  <c:v>-25.184239387495126</c:v>
                </c:pt>
                <c:pt idx="125">
                  <c:v>-25.879241900139206</c:v>
                </c:pt>
                <c:pt idx="126">
                  <c:v>-26.569841203213969</c:v>
                </c:pt>
                <c:pt idx="127">
                  <c:v>-27.255847126792247</c:v>
                </c:pt>
                <c:pt idx="128">
                  <c:v>-27.937063496802367</c:v>
                </c:pt>
                <c:pt idx="129">
                  <c:v>-28.613287909023086</c:v>
                </c:pt>
                <c:pt idx="130">
                  <c:v>-29.284311503354871</c:v>
                </c:pt>
                <c:pt idx="131">
                  <c:v>-29.949918739460188</c:v>
                </c:pt>
                <c:pt idx="132">
                  <c:v>-30.609887175033165</c:v>
                </c:pt>
                <c:pt idx="133">
                  <c:v>-31.263987248142172</c:v>
                </c:pt>
                <c:pt idx="134">
                  <c:v>-31.911982065289664</c:v>
                </c:pt>
                <c:pt idx="135">
                  <c:v>-32.55362719704938</c:v>
                </c:pt>
                <c:pt idx="136">
                  <c:v>-33.188670483375901</c:v>
                </c:pt>
                <c:pt idx="137">
                  <c:v>-33.816851850930234</c:v>
                </c:pt>
                <c:pt idx="138">
                  <c:v>-34.437903145032863</c:v>
                </c:pt>
                <c:pt idx="139">
                  <c:v>-35.051547979135734</c:v>
                </c:pt>
                <c:pt idx="140">
                  <c:v>-35.657501604998814</c:v>
                </c:pt>
                <c:pt idx="141">
                  <c:v>-36.25547080706319</c:v>
                </c:pt>
                <c:pt idx="142">
                  <c:v>-36.845153824822546</c:v>
                </c:pt>
                <c:pt idx="143">
                  <c:v>-37.426240307313009</c:v>
                </c:pt>
                <c:pt idx="144">
                  <c:v>-37.998411304152654</c:v>
                </c:pt>
                <c:pt idx="145">
                  <c:v>-38.561339297868329</c:v>
                </c:pt>
                <c:pt idx="146">
                  <c:v>-39.114688282534502</c:v>
                </c:pt>
                <c:pt idx="147">
                  <c:v>-39.658113894012587</c:v>
                </c:pt>
                <c:pt idx="148">
                  <c:v>-40.191263597304754</c:v>
                </c:pt>
                <c:pt idx="149">
                  <c:v>-40.713776936713174</c:v>
                </c:pt>
                <c:pt idx="150">
                  <c:v>-41.225285854611769</c:v>
                </c:pt>
                <c:pt idx="151">
                  <c:v>-41.725415084673017</c:v>
                </c:pt>
                <c:pt idx="152">
                  <c:v>-42.213782625335995</c:v>
                </c:pt>
                <c:pt idx="153">
                  <c:v>-42.69000029913272</c:v>
                </c:pt>
                <c:pt idx="154">
                  <c:v>-43.153674403191019</c:v>
                </c:pt>
                <c:pt idx="155">
                  <c:v>-43.604406455786034</c:v>
                </c:pt>
                <c:pt idx="156">
                  <c:v>-44.041794043201236</c:v>
                </c:pt>
                <c:pt idx="157">
                  <c:v>-44.465431770367616</c:v>
                </c:pt>
                <c:pt idx="158">
                  <c:v>-44.874912317763375</c:v>
                </c:pt>
                <c:pt idx="159">
                  <c:v>-45.269827605867107</c:v>
                </c:pt>
                <c:pt idx="160">
                  <c:v>-45.649770067057375</c:v>
                </c:pt>
                <c:pt idx="161">
                  <c:v>-46.014334023247017</c:v>
                </c:pt>
                <c:pt idx="162">
                  <c:v>-46.36311716573428</c:v>
                </c:pt>
                <c:pt idx="163">
                  <c:v>-46.695722131766956</c:v>
                </c:pt>
                <c:pt idx="164">
                  <c:v>-47.011758170175227</c:v>
                </c:pt>
                <c:pt idx="165">
                  <c:v>-47.310842886169894</c:v>
                </c:pt>
                <c:pt idx="166">
                  <c:v>-47.59260405307478</c:v>
                </c:pt>
                <c:pt idx="167">
                  <c:v>-47.856681476423802</c:v>
                </c:pt>
                <c:pt idx="168">
                  <c:v>-48.102728893569008</c:v>
                </c:pt>
                <c:pt idx="169">
                  <c:v>-48.330415889796654</c:v>
                </c:pt>
                <c:pt idx="170">
                  <c:v>-48.539429810009949</c:v>
                </c:pt>
                <c:pt idx="171">
                  <c:v>-48.729477643397075</c:v>
                </c:pt>
                <c:pt idx="172">
                  <c:v>-48.900287857244422</c:v>
                </c:pt>
                <c:pt idx="173">
                  <c:v>-49.051612155250581</c:v>
                </c:pt>
                <c:pt idx="174">
                  <c:v>-49.183227135421021</c:v>
                </c:pt>
                <c:pt idx="175">
                  <c:v>-49.294935822924401</c:v>
                </c:pt>
                <c:pt idx="176">
                  <c:v>-49.386569054205751</c:v>
                </c:pt>
                <c:pt idx="177">
                  <c:v>-49.457986690195781</c:v>
                </c:pt>
                <c:pt idx="178">
                  <c:v>-49.509078638609111</c:v>
                </c:pt>
                <c:pt idx="179">
                  <c:v>-49.539765668063552</c:v>
                </c:pt>
                <c:pt idx="180">
                  <c:v>-49.549999989764331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D617-405F-8A99-3CB001111DAC}"/>
            </c:ext>
          </c:extLst>
        </c:ser>
        <c:ser>
          <c:idx val="26"/>
          <c:order val="22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TraySol!$Q$191:$Q$371</c:f>
              <c:numCache>
                <c:formatCode>0.00</c:formatCode>
                <c:ptCount val="181"/>
                <c:pt idx="0">
                  <c:v>1.0215814641510717E-3</c:v>
                </c:pt>
                <c:pt idx="1">
                  <c:v>1.0215237798052461</c:v>
                </c:pt>
                <c:pt idx="2">
                  <c:v>2.0427058229372999</c:v>
                </c:pt>
                <c:pt idx="3">
                  <c:v>3.063205314733775</c:v>
                </c:pt>
                <c:pt idx="4">
                  <c:v>4.0826832787299825</c:v>
                </c:pt>
                <c:pt idx="5">
                  <c:v>5.1008034812478664</c:v>
                </c:pt>
                <c:pt idx="6">
                  <c:v>6.1172333187750887</c:v>
                </c:pt>
                <c:pt idx="7">
                  <c:v>7.1316446827073863</c:v>
                </c:pt>
                <c:pt idx="8">
                  <c:v>8.1437147963056979</c:v>
                </c:pt>
                <c:pt idx="9">
                  <c:v>9.153127019028803</c:v>
                </c:pt>
                <c:pt idx="10">
                  <c:v>10.159571613785886</c:v>
                </c:pt>
                <c:pt idx="11">
                  <c:v>11.162746473064507</c:v>
                </c:pt>
                <c:pt idx="12">
                  <c:v>12.162357800344591</c:v>
                </c:pt>
                <c:pt idx="13">
                  <c:v>13.158120743689055</c:v>
                </c:pt>
                <c:pt idx="14">
                  <c:v>14.149759978911742</c:v>
                </c:pt>
                <c:pt idx="15">
                  <c:v>15.137010240230827</c:v>
                </c:pt>
                <c:pt idx="16">
                  <c:v>16.119616796843101</c:v>
                </c:pt>
                <c:pt idx="17">
                  <c:v>17.097335874369328</c:v>
                </c:pt>
                <c:pt idx="18">
                  <c:v>18.069935020626488</c:v>
                </c:pt>
                <c:pt idx="19">
                  <c:v>19.037193415676953</c:v>
                </c:pt>
                <c:pt idx="20">
                  <c:v>19.998902126566726</c:v>
                </c:pt>
                <c:pt idx="21">
                  <c:v>20.954864307605071</c:v>
                </c:pt>
                <c:pt idx="22">
                  <c:v>21.904895347443631</c:v>
                </c:pt>
                <c:pt idx="23">
                  <c:v>22.848822964579785</c:v>
                </c:pt>
                <c:pt idx="24">
                  <c:v>23.786487253242122</c:v>
                </c:pt>
                <c:pt idx="25">
                  <c:v>24.717740681899052</c:v>
                </c:pt>
                <c:pt idx="26">
                  <c:v>25.642448046884358</c:v>
                </c:pt>
                <c:pt idx="27">
                  <c:v>26.560486383833311</c:v>
                </c:pt>
                <c:pt idx="28">
                  <c:v>27.471744839787981</c:v>
                </c:pt>
                <c:pt idx="29">
                  <c:v>28.37612450895233</c:v>
                </c:pt>
                <c:pt idx="30">
                  <c:v>29.273538235161276</c:v>
                </c:pt>
                <c:pt idx="31">
                  <c:v>30.163910384174883</c:v>
                </c:pt>
                <c:pt idx="32">
                  <c:v>31.047176588920873</c:v>
                </c:pt>
                <c:pt idx="33">
                  <c:v>31.923283470792565</c:v>
                </c:pt>
                <c:pt idx="34">
                  <c:v>32.792188340060179</c:v>
                </c:pt>
                <c:pt idx="35">
                  <c:v>33.653858878383978</c:v>
                </c:pt>
                <c:pt idx="36">
                  <c:v>34.50827280632393</c:v>
                </c:pt>
                <c:pt idx="37">
                  <c:v>35.355417538628167</c:v>
                </c:pt>
                <c:pt idx="38">
                  <c:v>36.195289829956778</c:v>
                </c:pt>
                <c:pt idx="39">
                  <c:v>37.027895413556443</c:v>
                </c:pt>
                <c:pt idx="40">
                  <c:v>37.853248635254126</c:v>
                </c:pt>
                <c:pt idx="41">
                  <c:v>38.671372084980504</c:v>
                </c:pt>
                <c:pt idx="42">
                  <c:v>39.482296227875871</c:v>
                </c:pt>
                <c:pt idx="43">
                  <c:v>40.286059036866874</c:v>
                </c:pt>
                <c:pt idx="44">
                  <c:v>41.08270562844271</c:v>
                </c:pt>
                <c:pt idx="45">
                  <c:v>41.872287903197325</c:v>
                </c:pt>
                <c:pt idx="46">
                  <c:v>42.654864192548267</c:v>
                </c:pt>
                <c:pt idx="47">
                  <c:v>43.430498912889846</c:v>
                </c:pt>
                <c:pt idx="48">
                  <c:v>44.199262228292064</c:v>
                </c:pt>
                <c:pt idx="49">
                  <c:v>44.961229722717434</c:v>
                </c:pt>
                <c:pt idx="50">
                  <c:v>45.716482082593124</c:v>
                </c:pt>
                <c:pt idx="51">
                  <c:v>46.465104790454376</c:v>
                </c:pt>
                <c:pt idx="52">
                  <c:v>47.207187830255577</c:v>
                </c:pt>
                <c:pt idx="53">
                  <c:v>47.942825404839517</c:v>
                </c:pt>
                <c:pt idx="54">
                  <c:v>48.672115665955133</c:v>
                </c:pt>
                <c:pt idx="55">
                  <c:v>49.395160457122799</c:v>
                </c:pt>
                <c:pt idx="56">
                  <c:v>50.112065069565197</c:v>
                </c:pt>
                <c:pt idx="57">
                  <c:v>50.822938011345904</c:v>
                </c:pt>
                <c:pt idx="58">
                  <c:v>51.527890789793538</c:v>
                </c:pt>
                <c:pt idx="59">
                  <c:v>52.227037707229478</c:v>
                </c:pt>
                <c:pt idx="60">
                  <c:v>52.92049566996748</c:v>
                </c:pt>
                <c:pt idx="61">
                  <c:v>53.608384010508821</c:v>
                </c:pt>
                <c:pt idx="62">
                  <c:v>54.290824322819688</c:v>
                </c:pt>
                <c:pt idx="63">
                  <c:v>54.967940310547071</c:v>
                </c:pt>
                <c:pt idx="64">
                  <c:v>55.639857648003279</c:v>
                </c:pt>
                <c:pt idx="65">
                  <c:v>56.306703853730937</c:v>
                </c:pt>
                <c:pt idx="66">
                  <c:v>56.968608176445123</c:v>
                </c:pt>
                <c:pt idx="67">
                  <c:v>57.625701493139601</c:v>
                </c:pt>
                <c:pt idx="68">
                  <c:v>58.278116219139051</c:v>
                </c:pt>
                <c:pt idx="69">
                  <c:v>58.925986229878234</c:v>
                </c:pt>
                <c:pt idx="70">
                  <c:v>59.569446794190583</c:v>
                </c:pt>
                <c:pt idx="71">
                  <c:v>60.208634518895373</c:v>
                </c:pt>
                <c:pt idx="72">
                  <c:v>60.843687304481833</c:v>
                </c:pt>
                <c:pt idx="73">
                  <c:v>61.474744311699702</c:v>
                </c:pt>
                <c:pt idx="74">
                  <c:v>62.101945938881371</c:v>
                </c:pt>
                <c:pt idx="75">
                  <c:v>62.725433809837817</c:v>
                </c:pt>
                <c:pt idx="76">
                  <c:v>63.345350772189569</c:v>
                </c:pt>
                <c:pt idx="77">
                  <c:v>63.961840906016711</c:v>
                </c:pt>
                <c:pt idx="78">
                  <c:v>64.575049542735314</c:v>
                </c:pt>
                <c:pt idx="79">
                  <c:v>65.185123294133774</c:v>
                </c:pt>
                <c:pt idx="80">
                  <c:v>65.792210091530677</c:v>
                </c:pt>
                <c:pt idx="81">
                  <c:v>66.396459235045896</c:v>
                </c:pt>
                <c:pt idx="82">
                  <c:v>66.998021453007624</c:v>
                </c:pt>
                <c:pt idx="83">
                  <c:v>67.597048971553235</c:v>
                </c:pt>
                <c:pt idx="84">
                  <c:v>68.193695594516214</c:v>
                </c:pt>
                <c:pt idx="85">
                  <c:v>68.788116793730438</c:v>
                </c:pt>
                <c:pt idx="86">
                  <c:v>69.38046980992209</c:v>
                </c:pt>
                <c:pt idx="87">
                  <c:v>69.970913764402567</c:v>
                </c:pt>
                <c:pt idx="88">
                  <c:v>70.559609781819873</c:v>
                </c:pt>
                <c:pt idx="89">
                  <c:v>71.146721124273284</c:v>
                </c:pt>
                <c:pt idx="90">
                  <c:v>71.732413337146653</c:v>
                </c:pt>
                <c:pt idx="91">
                  <c:v>72.316854407067865</c:v>
                </c:pt>
                <c:pt idx="92">
                  <c:v>72.900214932459207</c:v>
                </c:pt>
                <c:pt idx="93">
                  <c:v>73.482668307202459</c:v>
                </c:pt>
                <c:pt idx="94">
                  <c:v>74.064390918007234</c:v>
                </c:pt>
                <c:pt idx="95">
                  <c:v>74.645562356138072</c:v>
                </c:pt>
                <c:pt idx="96">
                  <c:v>75.226365644229773</c:v>
                </c:pt>
                <c:pt idx="97">
                  <c:v>75.806987478996916</c:v>
                </c:pt>
                <c:pt idx="98">
                  <c:v>76.387618490728045</c:v>
                </c:pt>
                <c:pt idx="99">
                  <c:v>76.968453520544116</c:v>
                </c:pt>
                <c:pt idx="100">
                  <c:v>77.549691916496897</c:v>
                </c:pt>
                <c:pt idx="101">
                  <c:v>78.131537849686993</c:v>
                </c:pt>
                <c:pt idx="102">
                  <c:v>78.714200651692693</c:v>
                </c:pt>
                <c:pt idx="103">
                  <c:v>79.297895174721162</c:v>
                </c:pt>
                <c:pt idx="104">
                  <c:v>79.882842176024226</c:v>
                </c:pt>
                <c:pt idx="105">
                  <c:v>80.469268728260758</c:v>
                </c:pt>
                <c:pt idx="106">
                  <c:v>81.057408657640792</c:v>
                </c:pt>
                <c:pt idx="107">
                  <c:v>81.647503011850915</c:v>
                </c:pt>
                <c:pt idx="108">
                  <c:v>82.239800559938104</c:v>
                </c:pt>
                <c:pt idx="109">
                  <c:v>82.834558326524387</c:v>
                </c:pt>
                <c:pt idx="110">
                  <c:v>83.432042162932007</c:v>
                </c:pt>
                <c:pt idx="111">
                  <c:v>84.032527358027437</c:v>
                </c:pt>
                <c:pt idx="112">
                  <c:v>84.636299291838085</c:v>
                </c:pt>
                <c:pt idx="113">
                  <c:v>85.243654135261863</c:v>
                </c:pt>
                <c:pt idx="114">
                  <c:v>85.854899599479353</c:v>
                </c:pt>
                <c:pt idx="115">
                  <c:v>86.470355738989568</c:v>
                </c:pt>
                <c:pt idx="116">
                  <c:v>87.090355812529666</c:v>
                </c:pt>
                <c:pt idx="117">
                  <c:v>87.715247206502724</c:v>
                </c:pt>
                <c:pt idx="118">
                  <c:v>88.345392425931863</c:v>
                </c:pt>
                <c:pt idx="119">
                  <c:v>88.981170158382341</c:v>
                </c:pt>
                <c:pt idx="120">
                  <c:v>89.622976416748969</c:v>
                </c:pt>
                <c:pt idx="121">
                  <c:v>90.271225767292492</c:v>
                </c:pt>
                <c:pt idx="122">
                  <c:v>90.926352649829269</c:v>
                </c:pt>
                <c:pt idx="123">
                  <c:v>91.588812797531816</c:v>
                </c:pt>
                <c:pt idx="124">
                  <c:v>92.259084764381299</c:v>
                </c:pt>
                <c:pt idx="125">
                  <c:v>92.937671568927385</c:v>
                </c:pt>
                <c:pt idx="126">
                  <c:v>93.625102463650578</c:v>
                </c:pt>
                <c:pt idx="127">
                  <c:v>94.32193483988209</c:v>
                </c:pt>
                <c:pt idx="128">
                  <c:v>95.028756278905846</c:v>
                </c:pt>
                <c:pt idx="129">
                  <c:v>95.746186760540212</c:v>
                </c:pt>
                <c:pt idx="130">
                  <c:v>96.47488104114764</c:v>
                </c:pt>
                <c:pt idx="131">
                  <c:v>97.215531213637846</c:v>
                </c:pt>
                <c:pt idx="132">
                  <c:v>97.968869462573707</c:v>
                </c:pt>
                <c:pt idx="133">
                  <c:v>98.735671027928873</c:v>
                </c:pt>
                <c:pt idx="134">
                  <c:v>99.516757391326294</c:v>
                </c:pt>
                <c:pt idx="135">
                  <c:v>100.31299969864267</c:v>
                </c:pt>
                <c:pt idx="136">
                  <c:v>101.12532243261462</c:v>
                </c:pt>
                <c:pt idx="137">
                  <c:v>101.95470734841398</c:v>
                </c:pt>
                <c:pt idx="138">
                  <c:v>102.80219768393988</c:v>
                </c:pt>
                <c:pt idx="139">
                  <c:v>103.66890265463144</c:v>
                </c:pt>
                <c:pt idx="140">
                  <c:v>104.55600223970887</c:v>
                </c:pt>
                <c:pt idx="141">
                  <c:v>105.46475226264212</c:v>
                </c:pt>
                <c:pt idx="142">
                  <c:v>106.39648976296724</c:v>
                </c:pt>
                <c:pt idx="143">
                  <c:v>107.35263864890442</c:v>
                </c:pt>
                <c:pt idx="144">
                  <c:v>108.33471561004707</c:v>
                </c:pt>
                <c:pt idx="145">
                  <c:v>109.34433625604082</c:v>
                </c:pt>
                <c:pt idx="146">
                  <c:v>110.38322142986695</c:v>
                </c:pt>
                <c:pt idx="147">
                  <c:v>111.45320362213174</c:v>
                </c:pt>
                <c:pt idx="148">
                  <c:v>112.55623338450086</c:v>
                </c:pt>
                <c:pt idx="149">
                  <c:v>113.69438560475903</c:v>
                </c:pt>
                <c:pt idx="150">
                  <c:v>114.86986546135728</c:v>
                </c:pt>
                <c:pt idx="151">
                  <c:v>116.08501381995345</c:v>
                </c:pt>
                <c:pt idx="152">
                  <c:v>117.34231176639956</c:v>
                </c:pt>
                <c:pt idx="153">
                  <c:v>118.6443838878016</c:v>
                </c:pt>
                <c:pt idx="154">
                  <c:v>119.99399981363393</c:v>
                </c:pt>
                <c:pt idx="155">
                  <c:v>121.39407341061546</c:v>
                </c:pt>
                <c:pt idx="156">
                  <c:v>122.84765888696609</c:v>
                </c:pt>
                <c:pt idx="157">
                  <c:v>124.35794290371732</c:v>
                </c:pt>
                <c:pt idx="158">
                  <c:v>125.92823161483791</c:v>
                </c:pt>
                <c:pt idx="159">
                  <c:v>127.56193136898094</c:v>
                </c:pt>
                <c:pt idx="160">
                  <c:v>129.26252161299379</c:v>
                </c:pt>
                <c:pt idx="161">
                  <c:v>131.03351835659254</c:v>
                </c:pt>
                <c:pt idx="162">
                  <c:v>132.87842641271089</c:v>
                </c:pt>
                <c:pt idx="163">
                  <c:v>134.80067855355327</c:v>
                </c:pt>
                <c:pt idx="164">
                  <c:v>136.80355976533534</c:v>
                </c:pt>
                <c:pt idx="165">
                  <c:v>138.89011500559741</c:v>
                </c:pt>
                <c:pt idx="166">
                  <c:v>141.06303933853658</c:v>
                </c:pt>
                <c:pt idx="167">
                  <c:v>143.32455012607085</c:v>
                </c:pt>
                <c:pt idx="168">
                  <c:v>145.67624216222393</c:v>
                </c:pt>
                <c:pt idx="169">
                  <c:v>148.1189283117387</c:v>
                </c:pt>
                <c:pt idx="170">
                  <c:v>150.65247035927621</c:v>
                </c:pt>
                <c:pt idx="171">
                  <c:v>153.27560732148834</c:v>
                </c:pt>
                <c:pt idx="172">
                  <c:v>155.98579123364038</c:v>
                </c:pt>
                <c:pt idx="173">
                  <c:v>158.77904306622582</c:v>
                </c:pt>
                <c:pt idx="174">
                  <c:v>161.64984348135388</c:v>
                </c:pt>
                <c:pt idx="175">
                  <c:v>164.59107402406201</c:v>
                </c:pt>
                <c:pt idx="176">
                  <c:v>167.59402346969077</c:v>
                </c:pt>
                <c:pt idx="177">
                  <c:v>170.64847096291882</c:v>
                </c:pt>
                <c:pt idx="178">
                  <c:v>173.74285215178844</c:v>
                </c:pt>
                <c:pt idx="179">
                  <c:v>176.86450707773403</c:v>
                </c:pt>
                <c:pt idx="180">
                  <c:v>179.99686218821742</c:v>
                </c:pt>
              </c:numCache>
            </c:numRef>
          </c:xVal>
          <c:yVal>
            <c:numRef>
              <c:f>TraySol!$P$191:$P$371</c:f>
              <c:numCache>
                <c:formatCode>0.00</c:formatCode>
                <c:ptCount val="181"/>
                <c:pt idx="0">
                  <c:v>26.099999993215945</c:v>
                </c:pt>
                <c:pt idx="1">
                  <c:v>26.093216319550955</c:v>
                </c:pt>
                <c:pt idx="2">
                  <c:v>26.07286970347846</c:v>
                </c:pt>
                <c:pt idx="3">
                  <c:v>26.038973413591947</c:v>
                </c:pt>
                <c:pt idx="4">
                  <c:v>25.991549506296309</c:v>
                </c:pt>
                <c:pt idx="5">
                  <c:v>25.930628763040346</c:v>
                </c:pt>
                <c:pt idx="6">
                  <c:v>25.856250593668761</c:v>
                </c:pt>
                <c:pt idx="7">
                  <c:v>25.768462913390351</c:v>
                </c:pt>
                <c:pt idx="8">
                  <c:v>25.667321994262224</c:v>
                </c:pt>
                <c:pt idx="9">
                  <c:v>25.552892292265781</c:v>
                </c:pt>
                <c:pt idx="10">
                  <c:v>25.425246251211618</c:v>
                </c:pt>
                <c:pt idx="11">
                  <c:v>25.284464084856637</c:v>
                </c:pt>
                <c:pt idx="12">
                  <c:v>25.130633538745585</c:v>
                </c:pt>
                <c:pt idx="13">
                  <c:v>24.963849633399988</c:v>
                </c:pt>
                <c:pt idx="14">
                  <c:v>24.784214390567854</c:v>
                </c:pt>
                <c:pt idx="15">
                  <c:v>24.591836544320088</c:v>
                </c:pt>
                <c:pt idx="16">
                  <c:v>24.386831238830112</c:v>
                </c:pt>
                <c:pt idx="17">
                  <c:v>24.169319714705679</c:v>
                </c:pt>
                <c:pt idx="18">
                  <c:v>23.939428985754262</c:v>
                </c:pt>
                <c:pt idx="19">
                  <c:v>23.697291508057063</c:v>
                </c:pt>
                <c:pt idx="20">
                  <c:v>23.44304484320368</c:v>
                </c:pt>
                <c:pt idx="21">
                  <c:v>23.176831317499548</c:v>
                </c:pt>
                <c:pt idx="22">
                  <c:v>22.898797678903492</c:v>
                </c:pt>
                <c:pt idx="23">
                  <c:v>22.609094753385008</c:v>
                </c:pt>
                <c:pt idx="24">
                  <c:v>22.307877102310755</c:v>
                </c:pt>
                <c:pt idx="25">
                  <c:v>21.995302682381151</c:v>
                </c:pt>
                <c:pt idx="26">
                  <c:v>21.671532509538594</c:v>
                </c:pt>
                <c:pt idx="27">
                  <c:v>21.3367303281658</c:v>
                </c:pt>
                <c:pt idx="28">
                  <c:v>20.991062286782707</c:v>
                </c:pt>
                <c:pt idx="29">
                  <c:v>20.634696621338165</c:v>
                </c:pt>
                <c:pt idx="30">
                  <c:v>20.267803347078484</c:v>
                </c:pt>
                <c:pt idx="31">
                  <c:v>19.890553959860227</c:v>
                </c:pt>
                <c:pt idx="32">
                  <c:v>19.503121147661915</c:v>
                </c:pt>
                <c:pt idx="33">
                  <c:v>19.105678512936919</c:v>
                </c:pt>
                <c:pt idx="34">
                  <c:v>18.69840030634299</c:v>
                </c:pt>
                <c:pt idx="35">
                  <c:v>18.281461172279094</c:v>
                </c:pt>
                <c:pt idx="36">
                  <c:v>17.855035906561582</c:v>
                </c:pt>
                <c:pt idx="37">
                  <c:v>17.419299226477975</c:v>
                </c:pt>
                <c:pt idx="38">
                  <c:v>16.974425553368818</c:v>
                </c:pt>
                <c:pt idx="39">
                  <c:v>16.520588807806803</c:v>
                </c:pt>
                <c:pt idx="40">
                  <c:v>16.057962217367219</c:v>
                </c:pt>
                <c:pt idx="41">
                  <c:v>15.586718136915522</c:v>
                </c:pt>
                <c:pt idx="42">
                  <c:v>15.107027881276025</c:v>
                </c:pt>
                <c:pt idx="43">
                  <c:v>14.619061570090977</c:v>
                </c:pt>
                <c:pt idx="44">
                  <c:v>14.122987984629759</c:v>
                </c:pt>
                <c:pt idx="45">
                  <c:v>13.618974436266711</c:v>
                </c:pt>
                <c:pt idx="46">
                  <c:v>13.107186646308477</c:v>
                </c:pt>
                <c:pt idx="47">
                  <c:v>12.587788636822182</c:v>
                </c:pt>
                <c:pt idx="48">
                  <c:v>12.060942632089777</c:v>
                </c:pt>
                <c:pt idx="49">
                  <c:v>11.526808970293615</c:v>
                </c:pt>
                <c:pt idx="50">
                  <c:v>10.985546025023979</c:v>
                </c:pt>
                <c:pt idx="51">
                  <c:v>10.437310136186113</c:v>
                </c:pt>
                <c:pt idx="52">
                  <c:v>9.8822555498793463</c:v>
                </c:pt>
                <c:pt idx="53">
                  <c:v>9.3205343668156218</c:v>
                </c:pt>
                <c:pt idx="54">
                  <c:v>8.7522964988450838</c:v>
                </c:pt>
                <c:pt idx="55">
                  <c:v>8.1776896331593036</c:v>
                </c:pt>
                <c:pt idx="56">
                  <c:v>7.5968592037467317</c:v>
                </c:pt>
                <c:pt idx="57">
                  <c:v>7.0099483696835563</c:v>
                </c:pt>
                <c:pt idx="58">
                  <c:v>6.4170979998515492</c:v>
                </c:pt>
                <c:pt idx="59">
                  <c:v>5.8184466636858474</c:v>
                </c:pt>
                <c:pt idx="60">
                  <c:v>5.2141306275678545</c:v>
                </c:pt>
                <c:pt idx="61">
                  <c:v>4.6042838564919464</c:v>
                </c:pt>
                <c:pt idx="62">
                  <c:v>3.989038020649275</c:v>
                </c:pt>
                <c:pt idx="63">
                  <c:v>3.3685225065867854</c:v>
                </c:pt>
                <c:pt idx="64">
                  <c:v>2.7428644326159599</c:v>
                </c:pt>
                <c:pt idx="65">
                  <c:v>2.1121886681613375</c:v>
                </c:pt>
                <c:pt idx="66">
                  <c:v>1.4766178567556807</c:v>
                </c:pt>
                <c:pt idx="67">
                  <c:v>0.83627244240523169</c:v>
                </c:pt>
                <c:pt idx="68">
                  <c:v>0.19127069906508609</c:v>
                </c:pt>
                <c:pt idx="69">
                  <c:v>-0.45827123701879202</c:v>
                </c:pt>
                <c:pt idx="70">
                  <c:v>-1.1122393323278743</c:v>
                </c:pt>
                <c:pt idx="71">
                  <c:v>-1.7705216186599841</c:v>
                </c:pt>
                <c:pt idx="72">
                  <c:v>-2.4330081534839962</c:v>
                </c:pt>
                <c:pt idx="73">
                  <c:v>-3.0995909782386946</c:v>
                </c:pt>
                <c:pt idx="74">
                  <c:v>-3.7701640747393554</c:v>
                </c:pt>
                <c:pt idx="75">
                  <c:v>-4.444623319840403</c:v>
                </c:pt>
                <c:pt idx="76">
                  <c:v>-5.1228664384874918</c:v>
                </c:pt>
                <c:pt idx="77">
                  <c:v>-5.8047929552779323</c:v>
                </c:pt>
                <c:pt idx="78">
                  <c:v>-6.4903041446345497</c:v>
                </c:pt>
                <c:pt idx="79">
                  <c:v>-7.179302979683797</c:v>
                </c:pt>
                <c:pt idx="80">
                  <c:v>-7.8716940799156276</c:v>
                </c:pt>
                <c:pt idx="81">
                  <c:v>-8.5673836576896036</c:v>
                </c:pt>
                <c:pt idx="82">
                  <c:v>-9.2662794636380852</c:v>
                </c:pt>
                <c:pt idx="83">
                  <c:v>-9.9682907310052542</c:v>
                </c:pt>
                <c:pt idx="84">
                  <c:v>-10.673328118947495</c:v>
                </c:pt>
                <c:pt idx="85">
                  <c:v>-11.381303654808576</c:v>
                </c:pt>
                <c:pt idx="86">
                  <c:v>-12.092130675370186</c:v>
                </c:pt>
                <c:pt idx="87">
                  <c:v>-12.805723767066226</c:v>
                </c:pt>
                <c:pt idx="88">
                  <c:v>-13.521998705136923</c:v>
                </c:pt>
                <c:pt idx="89">
                  <c:v>-14.240872391685485</c:v>
                </c:pt>
                <c:pt idx="90">
                  <c:v>-14.962262792588504</c:v>
                </c:pt>
                <c:pt idx="91">
                  <c:v>-15.686088873196809</c:v>
                </c:pt>
                <c:pt idx="92">
                  <c:v>-16.412270532751563</c:v>
                </c:pt>
                <c:pt idx="93">
                  <c:v>-17.140728537425289</c:v>
                </c:pt>
                <c:pt idx="94">
                  <c:v>-17.871384451884524</c:v>
                </c:pt>
                <c:pt idx="95">
                  <c:v>-18.604160569254645</c:v>
                </c:pt>
                <c:pt idx="96">
                  <c:v>-19.338979839352987</c:v>
                </c:pt>
                <c:pt idx="97">
                  <c:v>-20.075765795038791</c:v>
                </c:pt>
                <c:pt idx="98">
                  <c:v>-20.814442476512085</c:v>
                </c:pt>
                <c:pt idx="99">
                  <c:v>-21.554934353374108</c:v>
                </c:pt>
                <c:pt idx="100">
                  <c:v>-22.297166244243058</c:v>
                </c:pt>
                <c:pt idx="101">
                  <c:v>-23.041063233696775</c:v>
                </c:pt>
                <c:pt idx="102">
                  <c:v>-23.786550586291412</c:v>
                </c:pt>
                <c:pt idx="103">
                  <c:v>-24.533553657380722</c:v>
                </c:pt>
                <c:pt idx="104">
                  <c:v>-25.281997800433345</c:v>
                </c:pt>
                <c:pt idx="105">
                  <c:v>-26.031808270516393</c:v>
                </c:pt>
                <c:pt idx="106">
                  <c:v>-26.78291012358217</c:v>
                </c:pt>
                <c:pt idx="107">
                  <c:v>-27.535228111160293</c:v>
                </c:pt>
                <c:pt idx="108">
                  <c:v>-28.288686570018896</c:v>
                </c:pt>
                <c:pt idx="109">
                  <c:v>-29.043209306318403</c:v>
                </c:pt>
                <c:pt idx="110">
                  <c:v>-29.798719473734465</c:v>
                </c:pt>
                <c:pt idx="111">
                  <c:v>-30.555139444977669</c:v>
                </c:pt>
                <c:pt idx="112">
                  <c:v>-31.312390676082131</c:v>
                </c:pt>
                <c:pt idx="113">
                  <c:v>-32.070393562774328</c:v>
                </c:pt>
                <c:pt idx="114">
                  <c:v>-32.829067288167096</c:v>
                </c:pt>
                <c:pt idx="115">
                  <c:v>-33.58832966094927</c:v>
                </c:pt>
                <c:pt idx="116">
                  <c:v>-34.348096943160314</c:v>
                </c:pt>
                <c:pt idx="117">
                  <c:v>-35.108283666549085</c:v>
                </c:pt>
                <c:pt idx="118">
                  <c:v>-35.868802436415365</c:v>
                </c:pt>
                <c:pt idx="119">
                  <c:v>-36.629563721722931</c:v>
                </c:pt>
                <c:pt idx="120">
                  <c:v>-37.390475630150405</c:v>
                </c:pt>
                <c:pt idx="121">
                  <c:v>-38.151443666609623</c:v>
                </c:pt>
                <c:pt idx="122">
                  <c:v>-38.912370473611503</c:v>
                </c:pt>
                <c:pt idx="123">
                  <c:v>-39.673155551692474</c:v>
                </c:pt>
                <c:pt idx="124">
                  <c:v>-40.43369495792885</c:v>
                </c:pt>
                <c:pt idx="125">
                  <c:v>-41.193880980361769</c:v>
                </c:pt>
                <c:pt idx="126">
                  <c:v>-41.953601785927418</c:v>
                </c:pt>
                <c:pt idx="127">
                  <c:v>-42.71274103923588</c:v>
                </c:pt>
                <c:pt idx="128">
                  <c:v>-43.471177489260754</c:v>
                </c:pt>
                <c:pt idx="129">
                  <c:v>-44.228784520695029</c:v>
                </c:pt>
                <c:pt idx="130">
                  <c:v>-44.985429666383766</c:v>
                </c:pt>
                <c:pt idx="131">
                  <c:v>-45.740974076869662</c:v>
                </c:pt>
                <c:pt idx="132">
                  <c:v>-46.495271942668722</c:v>
                </c:pt>
                <c:pt idx="133">
                  <c:v>-47.248169864437358</c:v>
                </c:pt>
                <c:pt idx="134">
                  <c:v>-47.999506165689667</c:v>
                </c:pt>
                <c:pt idx="135">
                  <c:v>-48.74911014217389</c:v>
                </c:pt>
                <c:pt idx="136">
                  <c:v>-49.496801241421821</c:v>
                </c:pt>
                <c:pt idx="137">
                  <c:v>-50.242388165336081</c:v>
                </c:pt>
                <c:pt idx="138">
                  <c:v>-50.985667887985556</c:v>
                </c:pt>
                <c:pt idx="139">
                  <c:v>-51.72642458003844</c:v>
                </c:pt>
                <c:pt idx="140">
                  <c:v>-52.46442843047808</c:v>
                </c:pt>
                <c:pt idx="141">
                  <c:v>-53.199434355435557</c:v>
                </c:pt>
                <c:pt idx="142">
                  <c:v>-53.931180583142009</c:v>
                </c:pt>
                <c:pt idx="143">
                  <c:v>-54.659387103181132</c:v>
                </c:pt>
                <c:pt idx="144">
                  <c:v>-55.383753967437315</c:v>
                </c:pt>
                <c:pt idx="145">
                  <c:v>-56.103959429432564</c:v>
                </c:pt>
                <c:pt idx="146">
                  <c:v>-56.819657908188418</c:v>
                </c:pt>
                <c:pt idx="147">
                  <c:v>-57.530477762419792</c:v>
                </c:pt>
                <c:pt idx="148">
                  <c:v>-58.2360188608763</c:v>
                </c:pt>
                <c:pt idx="149">
                  <c:v>-58.935849935142386</c:v>
                </c:pt>
                <c:pt idx="150">
                  <c:v>-59.629505702376548</c:v>
                </c:pt>
                <c:pt idx="151">
                  <c:v>-60.316483747561989</c:v>
                </c:pt>
                <c:pt idx="152">
                  <c:v>-60.996241158164707</c:v>
                </c:pt>
                <c:pt idx="153">
                  <c:v>-61.668190909043432</c:v>
                </c:pt>
                <c:pt idx="154">
                  <c:v>-62.331698002516987</c:v>
                </c:pt>
                <c:pt idx="155">
                  <c:v>-62.986075378252366</c:v>
                </c:pt>
                <c:pt idx="156">
                  <c:v>-63.630579620800347</c:v>
                </c:pt>
                <c:pt idx="157">
                  <c:v>-64.264406509984013</c:v>
                </c:pt>
                <c:pt idx="158">
                  <c:v>-64.886686481846823</c:v>
                </c:pt>
                <c:pt idx="159">
                  <c:v>-65.496480096458157</c:v>
                </c:pt>
                <c:pt idx="160">
                  <c:v>-66.092773644480303</c:v>
                </c:pt>
                <c:pt idx="161">
                  <c:v>-66.674475067810391</c:v>
                </c:pt>
                <c:pt idx="162">
                  <c:v>-67.240410421222862</c:v>
                </c:pt>
                <c:pt idx="163">
                  <c:v>-67.789321161505086</c:v>
                </c:pt>
                <c:pt idx="164">
                  <c:v>-68.319862616757689</c:v>
                </c:pt>
                <c:pt idx="165">
                  <c:v>-68.830604058393163</c:v>
                </c:pt>
                <c:pt idx="166">
                  <c:v>-69.320030866760533</c:v>
                </c:pt>
                <c:pt idx="167">
                  <c:v>-69.786549340272416</c:v>
                </c:pt>
                <c:pt idx="168">
                  <c:v>-70.22849473611609</c:v>
                </c:pt>
                <c:pt idx="169">
                  <c:v>-70.644143133345494</c:v>
                </c:pt>
                <c:pt idx="170">
                  <c:v>-71.031727658781108</c:v>
                </c:pt>
                <c:pt idx="171">
                  <c:v>-71.38945949390984</c:v>
                </c:pt>
                <c:pt idx="172">
                  <c:v>-71.715553870047017</c:v>
                </c:pt>
                <c:pt idx="173">
                  <c:v>-72.008260949196284</c:v>
                </c:pt>
                <c:pt idx="174">
                  <c:v>-72.265901081663372</c:v>
                </c:pt>
                <c:pt idx="175">
                  <c:v>-72.486903449432617</c:v>
                </c:pt>
                <c:pt idx="176">
                  <c:v>-72.669846590265507</c:v>
                </c:pt>
                <c:pt idx="177">
                  <c:v>-72.813498817786297</c:v>
                </c:pt>
                <c:pt idx="178">
                  <c:v>-72.916856189892371</c:v>
                </c:pt>
                <c:pt idx="179">
                  <c:v>-72.97917551605326</c:v>
                </c:pt>
                <c:pt idx="180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D617-405F-8A99-3CB001111DAC}"/>
            </c:ext>
          </c:extLst>
        </c:ser>
        <c:ser>
          <c:idx val="27"/>
          <c:order val="23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TraySol!$T$40:$T$190</c:f>
              <c:numCache>
                <c:formatCode>0.00</c:formatCode>
                <c:ptCount val="151"/>
                <c:pt idx="0">
                  <c:v>-124.37652773282451</c:v>
                </c:pt>
                <c:pt idx="1">
                  <c:v>-123.14371787983315</c:v>
                </c:pt>
                <c:pt idx="2">
                  <c:v>-121.94262901143678</c:v>
                </c:pt>
                <c:pt idx="3">
                  <c:v>-120.77196807926961</c:v>
                </c:pt>
                <c:pt idx="4">
                  <c:v>-119.630469369127</c:v>
                </c:pt>
                <c:pt idx="5">
                  <c:v>-118.51689831323721</c:v>
                </c:pt>
                <c:pt idx="6">
                  <c:v>-117.43005437496758</c:v>
                </c:pt>
                <c:pt idx="7">
                  <c:v>-116.3687731410637</c:v>
                </c:pt>
                <c:pt idx="8">
                  <c:v>-115.33192774234395</c:v>
                </c:pt>
                <c:pt idx="9">
                  <c:v>-114.31842971006607</c:v>
                </c:pt>
                <c:pt idx="10">
                  <c:v>-113.32722936222687</c:v>
                </c:pt>
                <c:pt idx="11">
                  <c:v>-112.35731580205416</c:v>
                </c:pt>
                <c:pt idx="12">
                  <c:v>-111.407716599973</c:v>
                </c:pt>
                <c:pt idx="13">
                  <c:v>-110.47749722042801</c:v>
                </c:pt>
                <c:pt idx="14">
                  <c:v>-109.56576024609332</c:v>
                </c:pt>
                <c:pt idx="15">
                  <c:v>-108.67164444416248</c:v>
                </c:pt>
                <c:pt idx="16">
                  <c:v>-107.79432371251858</c:v>
                </c:pt>
                <c:pt idx="17">
                  <c:v>-106.93300593756668</c:v>
                </c:pt>
                <c:pt idx="18">
                  <c:v>-106.08693179028124</c:v>
                </c:pt>
                <c:pt idx="19">
                  <c:v>-105.25537348250961</c:v>
                </c:pt>
                <c:pt idx="20">
                  <c:v>-104.43763350169222</c:v>
                </c:pt>
                <c:pt idx="21">
                  <c:v>-103.63304333884057</c:v>
                </c:pt>
                <c:pt idx="22">
                  <c:v>-102.84096222178997</c:v>
                </c:pt>
                <c:pt idx="23">
                  <c:v>-102.0607758633452</c:v>
                </c:pt>
                <c:pt idx="24">
                  <c:v>-101.29189523191565</c:v>
                </c:pt>
                <c:pt idx="25">
                  <c:v>-100.53375535053364</c:v>
                </c:pt>
                <c:pt idx="26">
                  <c:v>-99.785814128727395</c:v>
                </c:pt>
                <c:pt idx="27">
                  <c:v>-99.047551230534779</c:v>
                </c:pt>
                <c:pt idx="28">
                  <c:v>-98.318466980960125</c:v>
                </c:pt>
                <c:pt idx="29">
                  <c:v>-97.598081312370482</c:v>
                </c:pt>
                <c:pt idx="30">
                  <c:v>-96.885932751662921</c:v>
                </c:pt>
                <c:pt idx="31">
                  <c:v>-96.181577448499695</c:v>
                </c:pt>
                <c:pt idx="32">
                  <c:v>-95.484588244474594</c:v>
                </c:pt>
                <c:pt idx="33">
                  <c:v>-94.79455378273029</c:v>
                </c:pt>
                <c:pt idx="34">
                  <c:v>-94.111077657276752</c:v>
                </c:pt>
                <c:pt idx="35">
                  <c:v>-93.433777601052711</c:v>
                </c:pt>
                <c:pt idx="36">
                  <c:v>-92.762284711616374</c:v>
                </c:pt>
                <c:pt idx="37">
                  <c:v>-92.096242713236393</c:v>
                </c:pt>
                <c:pt idx="38">
                  <c:v>-91.435307254077415</c:v>
                </c:pt>
                <c:pt idx="39">
                  <c:v>-90.779145237123714</c:v>
                </c:pt>
                <c:pt idx="40">
                  <c:v>-90.127434183458419</c:v>
                </c:pt>
                <c:pt idx="41">
                  <c:v>-89.479861626510299</c:v>
                </c:pt>
                <c:pt idx="42">
                  <c:v>-88.836124535886881</c:v>
                </c:pt>
                <c:pt idx="43">
                  <c:v>-88.195928769435255</c:v>
                </c:pt>
                <c:pt idx="44">
                  <c:v>-87.558988552201541</c:v>
                </c:pt>
                <c:pt idx="45">
                  <c:v>-86.925025980998385</c:v>
                </c:pt>
                <c:pt idx="46">
                  <c:v>-86.293770553333957</c:v>
                </c:pt>
                <c:pt idx="47">
                  <c:v>-85.664958719504114</c:v>
                </c:pt>
                <c:pt idx="48">
                  <c:v>-85.038333456700244</c:v>
                </c:pt>
                <c:pt idx="49">
                  <c:v>-84.413643864039003</c:v>
                </c:pt>
                <c:pt idx="50">
                  <c:v>-83.790644777475109</c:v>
                </c:pt>
                <c:pt idx="51">
                  <c:v>-83.169096403613295</c:v>
                </c:pt>
                <c:pt idx="52">
                  <c:v>-82.548763971491127</c:v>
                </c:pt>
                <c:pt idx="53">
                  <c:v>-81.929417401460384</c:v>
                </c:pt>
                <c:pt idx="54">
                  <c:v>-81.31083099034889</c:v>
                </c:pt>
                <c:pt idx="55">
                  <c:v>-80.692783112139281</c:v>
                </c:pt>
                <c:pt idx="56">
                  <c:v>-80.075055933455033</c:v>
                </c:pt>
                <c:pt idx="57">
                  <c:v>-79.457435143195553</c:v>
                </c:pt>
                <c:pt idx="58">
                  <c:v>-78.839709695714717</c:v>
                </c:pt>
                <c:pt idx="59">
                  <c:v>-78.221671566986927</c:v>
                </c:pt>
                <c:pt idx="60">
                  <c:v>-77.603115523254857</c:v>
                </c:pt>
                <c:pt idx="61">
                  <c:v>-76.983838901701134</c:v>
                </c:pt>
                <c:pt idx="62">
                  <c:v>-76.363641402734217</c:v>
                </c:pt>
                <c:pt idx="63">
                  <c:v>-75.742324893524994</c:v>
                </c:pt>
                <c:pt idx="64">
                  <c:v>-75.119693222477508</c:v>
                </c:pt>
                <c:pt idx="65">
                  <c:v>-74.495552044361432</c:v>
                </c:pt>
                <c:pt idx="66">
                  <c:v>-73.869708655879521</c:v>
                </c:pt>
                <c:pt idx="67">
                  <c:v>-73.241971841486844</c:v>
                </c:pt>
                <c:pt idx="68">
                  <c:v>-72.612151729322449</c:v>
                </c:pt>
                <c:pt idx="69">
                  <c:v>-71.980059657157966</c:v>
                </c:pt>
                <c:pt idx="70">
                  <c:v>-71.345508048309384</c:v>
                </c:pt>
                <c:pt idx="71">
                  <c:v>-70.708310297502749</c:v>
                </c:pt>
                <c:pt idx="72">
                  <c:v>-70.068280666725713</c:v>
                </c:pt>
                <c:pt idx="73">
                  <c:v>-69.425234191140163</c:v>
                </c:pt>
                <c:pt idx="74">
                  <c:v>-68.778986595173208</c:v>
                </c:pt>
                <c:pt idx="75">
                  <c:v>-68.129354218946531</c:v>
                </c:pt>
                <c:pt idx="76">
                  <c:v>-67.47615395524565</c:v>
                </c:pt>
                <c:pt idx="77">
                  <c:v>-66.819203197273552</c:v>
                </c:pt>
                <c:pt idx="78">
                  <c:v>-66.158319797474618</c:v>
                </c:pt>
                <c:pt idx="79">
                  <c:v>-65.493322037756769</c:v>
                </c:pt>
                <c:pt idx="80">
                  <c:v>-64.824028611481083</c:v>
                </c:pt>
                <c:pt idx="81">
                  <c:v>-64.150258617629049</c:v>
                </c:pt>
                <c:pt idx="82">
                  <c:v>-63.471831567598322</c:v>
                </c:pt>
                <c:pt idx="83">
                  <c:v>-62.788567405116886</c:v>
                </c:pt>
                <c:pt idx="84">
                  <c:v>-62.100286539804102</c:v>
                </c:pt>
                <c:pt idx="85">
                  <c:v>-61.406809894944224</c:v>
                </c:pt>
                <c:pt idx="86">
                  <c:v>-60.707958970073228</c:v>
                </c:pt>
                <c:pt idx="87">
                  <c:v>-60.003555919012399</c:v>
                </c:pt>
                <c:pt idx="88">
                  <c:v>-59.293423644013316</c:v>
                </c:pt>
                <c:pt idx="89">
                  <c:v>-58.577385906705132</c:v>
                </c:pt>
                <c:pt idx="90">
                  <c:v>-57.855267456559552</c:v>
                </c:pt>
                <c:pt idx="91">
                  <c:v>-57.126894177606651</c:v>
                </c:pt>
                <c:pt idx="92">
                  <c:v>-56.392093254149501</c:v>
                </c:pt>
                <c:pt idx="93">
                  <c:v>-55.650693356232225</c:v>
                </c:pt>
                <c:pt idx="94">
                  <c:v>-54.902524845617521</c:v>
                </c:pt>
                <c:pt idx="95">
                  <c:v>-54.147420003021487</c:v>
                </c:pt>
                <c:pt idx="96">
                  <c:v>-53.385213277337876</c:v>
                </c:pt>
                <c:pt idx="97">
                  <c:v>-52.615741557556646</c:v>
                </c:pt>
                <c:pt idx="98">
                  <c:v>-51.838844468043952</c:v>
                </c:pt>
                <c:pt idx="99">
                  <c:v>-51.054364687799179</c:v>
                </c:pt>
                <c:pt idx="100">
                  <c:v>-50.26214829424076</c:v>
                </c:pt>
                <c:pt idx="101">
                  <c:v>-49.462045131990706</c:v>
                </c:pt>
                <c:pt idx="102">
                  <c:v>-48.653909207031631</c:v>
                </c:pt>
                <c:pt idx="103">
                  <c:v>-47.83759910649367</c:v>
                </c:pt>
                <c:pt idx="104">
                  <c:v>-47.012978444194211</c:v>
                </c:pt>
                <c:pt idx="105">
                  <c:v>-46.179916331896571</c:v>
                </c:pt>
                <c:pt idx="106">
                  <c:v>-45.338287876076244</c:v>
                </c:pt>
                <c:pt idx="107">
                  <c:v>-44.487974699780693</c:v>
                </c:pt>
                <c:pt idx="108">
                  <c:v>-43.628865488945046</c:v>
                </c:pt>
                <c:pt idx="109">
                  <c:v>-42.760856562273759</c:v>
                </c:pt>
                <c:pt idx="110">
                  <c:v>-41.883852463524327</c:v>
                </c:pt>
                <c:pt idx="111">
                  <c:v>-40.997766574729141</c:v>
                </c:pt>
                <c:pt idx="112">
                  <c:v>-40.102521748565636</c:v>
                </c:pt>
                <c:pt idx="113">
                  <c:v>-39.198050957738701</c:v>
                </c:pt>
                <c:pt idx="114">
                  <c:v>-38.284297958867086</c:v>
                </c:pt>
                <c:pt idx="115">
                  <c:v>-37.361217967978625</c:v>
                </c:pt>
                <c:pt idx="116">
                  <c:v>-36.428778344310466</c:v>
                </c:pt>
                <c:pt idx="117">
                  <c:v>-35.486959278693035</c:v>
                </c:pt>
                <c:pt idx="118">
                  <c:v>-34.535754482369249</c:v>
                </c:pt>
                <c:pt idx="119">
                  <c:v>-33.575171871668715</c:v>
                </c:pt>
                <c:pt idx="120">
                  <c:v>-32.605234243532813</c:v>
                </c:pt>
                <c:pt idx="121">
                  <c:v>-31.62597993646866</c:v>
                </c:pt>
                <c:pt idx="122">
                  <c:v>-30.637463471114327</c:v>
                </c:pt>
                <c:pt idx="123">
                  <c:v>-29.639756164229698</c:v>
                </c:pt>
                <c:pt idx="124">
                  <c:v>-28.632946709594595</c:v>
                </c:pt>
                <c:pt idx="125">
                  <c:v>-27.61714171901388</c:v>
                </c:pt>
                <c:pt idx="126">
                  <c:v>-26.592466216404016</c:v>
                </c:pt>
                <c:pt idx="127">
                  <c:v>-25.559064077779997</c:v>
                </c:pt>
                <c:pt idx="128">
                  <c:v>-24.51709840988493</c:v>
                </c:pt>
                <c:pt idx="129">
                  <c:v>-23.466751860221198</c:v>
                </c:pt>
                <c:pt idx="130">
                  <c:v>-22.408226851355522</c:v>
                </c:pt>
                <c:pt idx="131">
                  <c:v>-21.341745732593445</c:v>
                </c:pt>
                <c:pt idx="132">
                  <c:v>-20.267550842458853</c:v>
                </c:pt>
                <c:pt idx="133">
                  <c:v>-19.185904475875457</c:v>
                </c:pt>
                <c:pt idx="134">
                  <c:v>-18.097088750528407</c:v>
                </c:pt>
                <c:pt idx="135">
                  <c:v>-17.001405367602221</c:v>
                </c:pt>
                <c:pt idx="136">
                  <c:v>-15.899175262913031</c:v>
                </c:pt>
                <c:pt idx="137">
                  <c:v>-14.79073814541804</c:v>
                </c:pt>
                <c:pt idx="138">
                  <c:v>-13.676451921132312</c:v>
                </c:pt>
                <c:pt idx="139">
                  <c:v>-12.556692001653323</c:v>
                </c:pt>
                <c:pt idx="140">
                  <c:v>-11.431850497722815</c:v>
                </c:pt>
                <c:pt idx="141">
                  <c:v>-10.30233529957262</c:v>
                </c:pt>
                <c:pt idx="142">
                  <c:v>-9.1685690471407497</c:v>
                </c:pt>
                <c:pt idx="143">
                  <c:v>-8.0309879946157121</c:v>
                </c:pt>
                <c:pt idx="144">
                  <c:v>-6.8900407751315154</c:v>
                </c:pt>
                <c:pt idx="145">
                  <c:v>-5.7461870727650073</c:v>
                </c:pt>
                <c:pt idx="146">
                  <c:v>-4.5998962102581649</c:v>
                </c:pt>
                <c:pt idx="147">
                  <c:v>-3.4516456620721296</c:v>
                </c:pt>
                <c:pt idx="148">
                  <c:v>-2.301919503453425</c:v>
                </c:pt>
                <c:pt idx="149">
                  <c:v>-1.1512068071264505</c:v>
                </c:pt>
                <c:pt idx="150">
                  <c:v>-1.151289623710297E-3</c:v>
                </c:pt>
              </c:numCache>
            </c:numRef>
          </c:xVal>
          <c:yVal>
            <c:numRef>
              <c:f>TraySol!$S$40:$S$190</c:f>
              <c:numCache>
                <c:formatCode>0.00</c:formatCode>
                <c:ptCount val="151"/>
                <c:pt idx="0">
                  <c:v>-54.407700845040551</c:v>
                </c:pt>
                <c:pt idx="1">
                  <c:v>-53.775042392495777</c:v>
                </c:pt>
                <c:pt idx="2">
                  <c:v>-53.133546279096464</c:v>
                </c:pt>
                <c:pt idx="3">
                  <c:v>-52.483716500278064</c:v>
                </c:pt>
                <c:pt idx="4">
                  <c:v>-51.826030337622825</c:v>
                </c:pt>
                <c:pt idx="5">
                  <c:v>-51.16093963074286</c:v>
                </c:pt>
                <c:pt idx="6">
                  <c:v>-50.488872055008557</c:v>
                </c:pt>
                <c:pt idx="7">
                  <c:v>-49.810232389613105</c:v>
                </c:pt>
                <c:pt idx="8">
                  <c:v>-49.125403763784021</c:v>
                </c:pt>
                <c:pt idx="9">
                  <c:v>-48.434748871773621</c:v>
                </c:pt>
                <c:pt idx="10">
                  <c:v>-47.73861114962321</c:v>
                </c:pt>
                <c:pt idx="11">
                  <c:v>-47.037315908665931</c:v>
                </c:pt>
                <c:pt idx="12">
                  <c:v>-46.331171422349058</c:v>
                </c:pt>
                <c:pt idx="13">
                  <c:v>-45.62046996427776</c:v>
                </c:pt>
                <c:pt idx="14">
                  <c:v>-44.905488796443677</c:v>
                </c:pt>
                <c:pt idx="15">
                  <c:v>-44.18649110744758</c:v>
                </c:pt>
                <c:pt idx="16">
                  <c:v>-43.463726901187101</c:v>
                </c:pt>
                <c:pt idx="17">
                  <c:v>-42.737433836993347</c:v>
                </c:pt>
                <c:pt idx="18">
                  <c:v>-42.007838022582035</c:v>
                </c:pt>
                <c:pt idx="19">
                  <c:v>-41.275154761468343</c:v>
                </c:pt>
                <c:pt idx="20">
                  <c:v>-40.539589256691158</c:v>
                </c:pt>
                <c:pt idx="21">
                  <c:v>-39.801337272819666</c:v>
                </c:pt>
                <c:pt idx="22">
                  <c:v>-39.060585758292262</c:v>
                </c:pt>
                <c:pt idx="23">
                  <c:v>-38.317513430166713</c:v>
                </c:pt>
                <c:pt idx="24">
                  <c:v>-37.572291323359337</c:v>
                </c:pt>
                <c:pt idx="25">
                  <c:v>-36.825083306421789</c:v>
                </c:pt>
                <c:pt idx="26">
                  <c:v>-36.076046565855592</c:v>
                </c:pt>
                <c:pt idx="27">
                  <c:v>-35.325332060903406</c:v>
                </c:pt>
                <c:pt idx="28">
                  <c:v>-34.573084950680638</c:v>
                </c:pt>
                <c:pt idx="29">
                  <c:v>-33.81944499543394</c:v>
                </c:pt>
                <c:pt idx="30">
                  <c:v>-33.064546933626374</c:v>
                </c:pt>
                <c:pt idx="31">
                  <c:v>-32.308520836465277</c:v>
                </c:pt>
                <c:pt idx="32">
                  <c:v>-31.551492441400399</c:v>
                </c:pt>
                <c:pt idx="33">
                  <c:v>-30.793583466035273</c:v>
                </c:pt>
                <c:pt idx="34">
                  <c:v>-30.03491190380997</c:v>
                </c:pt>
                <c:pt idx="35">
                  <c:v>-29.275592302732306</c:v>
                </c:pt>
                <c:pt idx="36">
                  <c:v>-28.515736028356116</c:v>
                </c:pt>
                <c:pt idx="37">
                  <c:v>-27.755451512129284</c:v>
                </c:pt>
                <c:pt idx="38">
                  <c:v>-26.994844486163601</c:v>
                </c:pt>
                <c:pt idx="39">
                  <c:v>-26.234018205409825</c:v>
                </c:pt>
                <c:pt idx="40">
                  <c:v>-25.47307365815702</c:v>
                </c:pt>
                <c:pt idx="41">
                  <c:v>-24.712109765715539</c:v>
                </c:pt>
                <c:pt idx="42">
                  <c:v>-23.9512235720847</c:v>
                </c:pt>
                <c:pt idx="43">
                  <c:v>-23.190510424354002</c:v>
                </c:pt>
                <c:pt idx="44">
                  <c:v>-22.430064144535876</c:v>
                </c:pt>
                <c:pt idx="45">
                  <c:v>-21.66997719348123</c:v>
                </c:pt>
                <c:pt idx="46">
                  <c:v>-20.910340827485342</c:v>
                </c:pt>
                <c:pt idx="47">
                  <c:v>-20.151245248150829</c:v>
                </c:pt>
                <c:pt idx="48">
                  <c:v>-19.392779746035799</c:v>
                </c:pt>
                <c:pt idx="49">
                  <c:v>-18.635032838579804</c:v>
                </c:pt>
                <c:pt idx="50">
                  <c:v>-17.878092402767265</c:v>
                </c:pt>
                <c:pt idx="51">
                  <c:v>-17.122045802956464</c:v>
                </c:pt>
                <c:pt idx="52">
                  <c:v>-16.366980014273068</c:v>
                </c:pt>
                <c:pt idx="53">
                  <c:v>-15.612981741940956</c:v>
                </c:pt>
                <c:pt idx="54">
                  <c:v>-14.860137536896175</c:v>
                </c:pt>
                <c:pt idx="55">
                  <c:v>-14.108533908007388</c:v>
                </c:pt>
                <c:pt idx="56">
                  <c:v>-13.358257431203214</c:v>
                </c:pt>
                <c:pt idx="57">
                  <c:v>-12.609394855785524</c:v>
                </c:pt>
                <c:pt idx="58">
                  <c:v>-11.862033208188592</c:v>
                </c:pt>
                <c:pt idx="59">
                  <c:v>-11.116259893424541</c:v>
                </c:pt>
                <c:pt idx="60">
                  <c:v>-10.372162794438054</c:v>
                </c:pt>
                <c:pt idx="61">
                  <c:v>-9.6298303695761689</c:v>
                </c:pt>
                <c:pt idx="62">
                  <c:v>-8.8893517483625999</c:v>
                </c:pt>
                <c:pt idx="63">
                  <c:v>-8.1508168257504678</c:v>
                </c:pt>
                <c:pt idx="64">
                  <c:v>-7.4143163550120619</c:v>
                </c:pt>
                <c:pt idx="65">
                  <c:v>-6.6799420394096813</c:v>
                </c:pt>
                <c:pt idx="66">
                  <c:v>-5.9477866227767748</c:v>
                </c:pt>
                <c:pt idx="67">
                  <c:v>-5.2179439791249536</c:v>
                </c:pt>
                <c:pt idx="68">
                  <c:v>-4.4905092013778471</c:v>
                </c:pt>
                <c:pt idx="69">
                  <c:v>-3.765578689319085</c:v>
                </c:pt>
                <c:pt idx="70">
                  <c:v>-3.0432502368275749</c:v>
                </c:pt>
                <c:pt idx="71">
                  <c:v>-2.3236231184588405</c:v>
                </c:pt>
                <c:pt idx="72">
                  <c:v>-1.6067981754170404</c:v>
                </c:pt>
                <c:pt idx="73">
                  <c:v>-0.8928779009474539</c:v>
                </c:pt>
                <c:pt idx="74">
                  <c:v>-0.18196652516398615</c:v>
                </c:pt>
                <c:pt idx="75">
                  <c:v>0.52582990068913205</c:v>
                </c:pt>
                <c:pt idx="76">
                  <c:v>1.2304034205583605</c:v>
                </c:pt>
                <c:pt idx="77">
                  <c:v>1.9316440905187591</c:v>
                </c:pt>
                <c:pt idx="78">
                  <c:v>2.6294398963795658</c:v>
                </c:pt>
                <c:pt idx="79">
                  <c:v>3.3236766720274176</c:v>
                </c:pt>
                <c:pt idx="80">
                  <c:v>4.0142380185956057</c:v>
                </c:pt>
                <c:pt idx="81">
                  <c:v>4.7010052245682203</c:v>
                </c:pt>
                <c:pt idx="82">
                  <c:v>5.3838571869490437</c:v>
                </c:pt>
                <c:pt idx="83">
                  <c:v>6.0626703336468779</c:v>
                </c:pt>
                <c:pt idx="84">
                  <c:v>6.7373185472529258</c:v>
                </c:pt>
                <c:pt idx="85">
                  <c:v>7.4076730904094035</c:v>
                </c:pt>
                <c:pt idx="86">
                  <c:v>8.0736025329950394</c:v>
                </c:pt>
                <c:pt idx="87">
                  <c:v>8.7349726813794035</c:v>
                </c:pt>
                <c:pt idx="88">
                  <c:v>9.3916465100263622</c:v>
                </c:pt>
                <c:pt idx="89">
                  <c:v>10.043484095756625</c:v>
                </c:pt>
                <c:pt idx="90">
                  <c:v>10.690342555009337</c:v>
                </c:pt>
                <c:pt idx="91">
                  <c:v>11.332075984475438</c:v>
                </c:pt>
                <c:pt idx="92">
                  <c:v>11.968535405507566</c:v>
                </c:pt>
                <c:pt idx="93">
                  <c:v>12.599568712746276</c:v>
                </c:pt>
                <c:pt idx="94">
                  <c:v>13.225020627436493</c:v>
                </c:pt>
                <c:pt idx="95">
                  <c:v>13.844732655944966</c:v>
                </c:pt>
                <c:pt idx="96">
                  <c:v>14.458543054024958</c:v>
                </c:pt>
                <c:pt idx="97">
                  <c:v>15.066286797412005</c:v>
                </c:pt>
                <c:pt idx="98">
                  <c:v>15.667795559371228</c:v>
                </c:pt>
                <c:pt idx="99">
                  <c:v>16.262897695853681</c:v>
                </c:pt>
                <c:pt idx="100">
                  <c:v>16.851418238955063</c:v>
                </c:pt>
                <c:pt idx="101">
                  <c:v>17.433178899406002</c:v>
                </c:pt>
                <c:pt idx="102">
                  <c:v>18.007998078856119</c:v>
                </c:pt>
                <c:pt idx="103">
                  <c:v>18.575690892746351</c:v>
                </c:pt>
                <c:pt idx="104">
                  <c:v>19.136069204592673</c:v>
                </c:pt>
                <c:pt idx="105">
                  <c:v>19.688941672530049</c:v>
                </c:pt>
                <c:pt idx="106">
                  <c:v>20.234113808986919</c:v>
                </c:pt>
                <c:pt idx="107">
                  <c:v>20.771388054377482</c:v>
                </c:pt>
                <c:pt idx="108">
                  <c:v>21.300563865708725</c:v>
                </c:pt>
                <c:pt idx="109">
                  <c:v>21.821437821004196</c:v>
                </c:pt>
                <c:pt idx="110">
                  <c:v>22.333803740441923</c:v>
                </c:pt>
                <c:pt idx="111">
                  <c:v>22.837452825090821</c:v>
                </c:pt>
                <c:pt idx="112">
                  <c:v>23.332173814108117</c:v>
                </c:pt>
                <c:pt idx="113">
                  <c:v>23.817753161225397</c:v>
                </c:pt>
                <c:pt idx="114">
                  <c:v>24.293975231305936</c:v>
                </c:pt>
                <c:pt idx="115">
                  <c:v>24.760622517695893</c:v>
                </c:pt>
                <c:pt idx="116">
                  <c:v>25.217475881019396</c:v>
                </c:pt>
                <c:pt idx="117">
                  <c:v>25.664314809978208</c:v>
                </c:pt>
                <c:pt idx="118">
                  <c:v>26.100917704612584</c:v>
                </c:pt>
                <c:pt idx="119">
                  <c:v>26.527062182358392</c:v>
                </c:pt>
                <c:pt idx="120">
                  <c:v>26.942525407097222</c:v>
                </c:pt>
                <c:pt idx="121">
                  <c:v>27.347084441240156</c:v>
                </c:pt>
                <c:pt idx="122">
                  <c:v>27.740516620713066</c:v>
                </c:pt>
                <c:pt idx="123">
                  <c:v>28.122599952520027</c:v>
                </c:pt>
                <c:pt idx="124">
                  <c:v>28.493113534355807</c:v>
                </c:pt>
                <c:pt idx="125">
                  <c:v>28.851837995515474</c:v>
                </c:pt>
                <c:pt idx="126">
                  <c:v>29.198555958113587</c:v>
                </c:pt>
                <c:pt idx="127">
                  <c:v>29.533052517377655</c:v>
                </c:pt>
                <c:pt idx="128">
                  <c:v>29.85511573952374</c:v>
                </c:pt>
                <c:pt idx="129">
                  <c:v>30.164537175457902</c:v>
                </c:pt>
                <c:pt idx="130">
                  <c:v>30.461112388280561</c:v>
                </c:pt>
                <c:pt idx="131">
                  <c:v>30.744641492305263</c:v>
                </c:pt>
                <c:pt idx="132">
                  <c:v>31.014929701041353</c:v>
                </c:pt>
                <c:pt idx="133">
                  <c:v>31.271787881338732</c:v>
                </c:pt>
                <c:pt idx="134">
                  <c:v>31.515033110655878</c:v>
                </c:pt>
                <c:pt idx="135">
                  <c:v>31.744489234193374</c:v>
                </c:pt>
                <c:pt idx="136">
                  <c:v>31.95998741844334</c:v>
                </c:pt>
                <c:pt idx="137">
                  <c:v>32.161366697539627</c:v>
                </c:pt>
                <c:pt idx="138">
                  <c:v>32.348474508666108</c:v>
                </c:pt>
                <c:pt idx="139">
                  <c:v>32.521167212689136</c:v>
                </c:pt>
                <c:pt idx="140">
                  <c:v>32.679310596134542</c:v>
                </c:pt>
                <c:pt idx="141">
                  <c:v>32.82278035062869</c:v>
                </c:pt>
                <c:pt idx="142">
                  <c:v>32.951462525973341</c:v>
                </c:pt>
                <c:pt idx="143">
                  <c:v>33.065253953125207</c:v>
                </c:pt>
                <c:pt idx="144">
                  <c:v>33.164062633504003</c:v>
                </c:pt>
                <c:pt idx="145">
                  <c:v>33.247808091258563</c:v>
                </c:pt>
                <c:pt idx="146">
                  <c:v>33.316421685376902</c:v>
                </c:pt>
                <c:pt idx="147">
                  <c:v>33.36984687883043</c:v>
                </c:pt>
                <c:pt idx="148">
                  <c:v>33.40803946229174</c:v>
                </c:pt>
                <c:pt idx="149">
                  <c:v>33.430967730354176</c:v>
                </c:pt>
                <c:pt idx="150">
                  <c:v>33.43861260095958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D617-405F-8A99-3CB001111DAC}"/>
            </c:ext>
          </c:extLst>
        </c:ser>
        <c:ser>
          <c:idx val="58"/>
          <c:order val="50"/>
          <c:tx>
            <c:strRef>
              <c:f>TraySol!$Z$9</c:f>
              <c:strCache>
                <c:ptCount val="1"/>
                <c:pt idx="0">
                  <c:v>w = -9</c:v>
                </c:pt>
              </c:strCache>
            </c:strRef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TraySol!$V$55:$V$59</c:f>
              <c:numCache>
                <c:formatCode>0.00</c:formatCode>
                <c:ptCount val="5"/>
                <c:pt idx="0">
                  <c:v>-138.12771209680267</c:v>
                </c:pt>
                <c:pt idx="1">
                  <c:v>-131.09297235306937</c:v>
                </c:pt>
                <c:pt idx="2">
                  <c:v>-122.97487095385655</c:v>
                </c:pt>
                <c:pt idx="3">
                  <c:v>-113.04629928341829</c:v>
                </c:pt>
                <c:pt idx="4">
                  <c:v>-100.31299969864267</c:v>
                </c:pt>
              </c:numCache>
            </c:numRef>
          </c:xVal>
          <c:yVal>
            <c:numRef>
              <c:f>TraySol!$Z$55:$Z$59</c:f>
              <c:numCache>
                <c:formatCode>0.00</c:formatCode>
                <c:ptCount val="5"/>
                <c:pt idx="0">
                  <c:v>-13.618974436266711</c:v>
                </c:pt>
                <c:pt idx="1">
                  <c:v>-23.267142849929328</c:v>
                </c:pt>
                <c:pt idx="2">
                  <c:v>-32.55362719704938</c:v>
                </c:pt>
                <c:pt idx="3">
                  <c:v>-41.201070505360718</c:v>
                </c:pt>
                <c:pt idx="4">
                  <c:v>-48.74911014217389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D617-405F-8A99-3CB001111DAC}"/>
            </c:ext>
          </c:extLst>
        </c:ser>
        <c:ser>
          <c:idx val="59"/>
          <c:order val="51"/>
          <c:tx>
            <c:strRef>
              <c:f>TraySol!$Y$9</c:f>
              <c:strCache>
                <c:ptCount val="1"/>
                <c:pt idx="0">
                  <c:v>w = -10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TraySol!$V$40:$V$44</c:f>
              <c:numCache>
                <c:formatCode>0.00</c:formatCode>
                <c:ptCount val="5"/>
                <c:pt idx="0">
                  <c:v>-150.72646176483875</c:v>
                </c:pt>
                <c:pt idx="1">
                  <c:v>-145.21470100381231</c:v>
                </c:pt>
                <c:pt idx="2">
                  <c:v>-138.33425314424704</c:v>
                </c:pt>
                <c:pt idx="3">
                  <c:v>-128.93318421989724</c:v>
                </c:pt>
                <c:pt idx="4">
                  <c:v>-114.86986546135728</c:v>
                </c:pt>
              </c:numCache>
            </c:numRef>
          </c:xVal>
          <c:yVal>
            <c:numRef>
              <c:f>TraySol!$Y$40:$Y$44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D617-405F-8A99-3CB001111DAC}"/>
            </c:ext>
          </c:extLst>
        </c:ser>
        <c:ser>
          <c:idx val="60"/>
          <c:order val="52"/>
          <c:tx>
            <c:strRef>
              <c:f>TraySol!$AR$9</c:f>
              <c:strCache>
                <c:ptCount val="1"/>
                <c:pt idx="0">
                  <c:v>w = 9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TraySol!$V$326:$V$330</c:f>
              <c:numCache>
                <c:formatCode>0.00</c:formatCode>
                <c:ptCount val="5"/>
                <c:pt idx="0">
                  <c:v>138.12771209680267</c:v>
                </c:pt>
                <c:pt idx="1">
                  <c:v>131.09297235306937</c:v>
                </c:pt>
                <c:pt idx="2">
                  <c:v>122.97487095385655</c:v>
                </c:pt>
                <c:pt idx="3">
                  <c:v>113.04629928341829</c:v>
                </c:pt>
                <c:pt idx="4">
                  <c:v>100.31299969864267</c:v>
                </c:pt>
              </c:numCache>
            </c:numRef>
          </c:xVal>
          <c:yVal>
            <c:numRef>
              <c:f>TraySol!$AR$326:$AR$330</c:f>
              <c:numCache>
                <c:formatCode>0.00</c:formatCode>
                <c:ptCount val="5"/>
                <c:pt idx="0">
                  <c:v>-13.618974436266711</c:v>
                </c:pt>
                <c:pt idx="1">
                  <c:v>-23.267142849929328</c:v>
                </c:pt>
                <c:pt idx="2">
                  <c:v>-32.55362719704938</c:v>
                </c:pt>
                <c:pt idx="3">
                  <c:v>-41.201070505360718</c:v>
                </c:pt>
                <c:pt idx="4">
                  <c:v>-48.74911014217389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4-D617-405F-8A99-3CB001111DAC}"/>
            </c:ext>
          </c:extLst>
        </c:ser>
        <c:ser>
          <c:idx val="61"/>
          <c:order val="53"/>
          <c:tx>
            <c:strRef>
              <c:f>TraySol!$AS$9</c:f>
              <c:strCache>
                <c:ptCount val="1"/>
                <c:pt idx="0">
                  <c:v>w = 10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TraySol!$V$341:$V$345</c:f>
              <c:numCache>
                <c:formatCode>0.00</c:formatCode>
                <c:ptCount val="5"/>
                <c:pt idx="0">
                  <c:v>150.72646176483875</c:v>
                </c:pt>
                <c:pt idx="1">
                  <c:v>145.21470100381231</c:v>
                </c:pt>
                <c:pt idx="2">
                  <c:v>138.33425314424704</c:v>
                </c:pt>
                <c:pt idx="3">
                  <c:v>128.93318421989724</c:v>
                </c:pt>
                <c:pt idx="4">
                  <c:v>114.86986546135728</c:v>
                </c:pt>
              </c:numCache>
            </c:numRef>
          </c:xVal>
          <c:yVal>
            <c:numRef>
              <c:f>TraySol!$AS$341:$AS$345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D617-405F-8A99-3CB001111DAC}"/>
            </c:ext>
          </c:extLst>
        </c:ser>
        <c:ser>
          <c:idx val="62"/>
          <c:order val="54"/>
          <c:tx>
            <c:strRef>
              <c:f>TraySol!$X$9</c:f>
              <c:strCache>
                <c:ptCount val="1"/>
                <c:pt idx="0">
                  <c:v>w = -11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TraySol!$V$25:$V$29</c:f>
              <c:numCache>
                <c:formatCode>0.00</c:formatCode>
                <c:ptCount val="5"/>
                <c:pt idx="0">
                  <c:v>-164.86298975976919</c:v>
                </c:pt>
                <c:pt idx="1">
                  <c:v>-161.74392139890696</c:v>
                </c:pt>
                <c:pt idx="2">
                  <c:v>-157.55927598493125</c:v>
                </c:pt>
                <c:pt idx="3">
                  <c:v>-151.0943850580455</c:v>
                </c:pt>
                <c:pt idx="4">
                  <c:v>-138.89011500559741</c:v>
                </c:pt>
              </c:numCache>
            </c:numRef>
          </c:xVal>
          <c:yVal>
            <c:numRef>
              <c:f>TraySol!$X$25:$X$29</c:f>
              <c:numCache>
                <c:formatCode>0.00</c:formatCode>
                <c:ptCount val="5"/>
                <c:pt idx="0">
                  <c:v>-24.591836544320088</c:v>
                </c:pt>
                <c:pt idx="1">
                  <c:v>-36.005527493102051</c:v>
                </c:pt>
                <c:pt idx="2">
                  <c:v>-47.310842886169894</c:v>
                </c:pt>
                <c:pt idx="3">
                  <c:v>-58.380447943724448</c:v>
                </c:pt>
                <c:pt idx="4">
                  <c:v>-68.830604058393163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D617-405F-8A99-3CB001111DAC}"/>
            </c:ext>
          </c:extLst>
        </c:ser>
        <c:ser>
          <c:idx val="63"/>
          <c:order val="55"/>
          <c:tx>
            <c:strRef>
              <c:f>TraySol!$AT$9</c:f>
              <c:strCache>
                <c:ptCount val="1"/>
                <c:pt idx="0">
                  <c:v>w = 11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TraySol!$V$356:$V$360</c:f>
              <c:numCache>
                <c:formatCode>0.00</c:formatCode>
                <c:ptCount val="5"/>
                <c:pt idx="0">
                  <c:v>164.86298975976919</c:v>
                </c:pt>
                <c:pt idx="1">
                  <c:v>161.74392139890696</c:v>
                </c:pt>
                <c:pt idx="2">
                  <c:v>157.55927598493125</c:v>
                </c:pt>
                <c:pt idx="3">
                  <c:v>151.0943850580455</c:v>
                </c:pt>
                <c:pt idx="4">
                  <c:v>138.89011500559741</c:v>
                </c:pt>
              </c:numCache>
            </c:numRef>
          </c:xVal>
          <c:yVal>
            <c:numRef>
              <c:f>TraySol!$AT$356:$AT$360</c:f>
              <c:numCache>
                <c:formatCode>0.00</c:formatCode>
                <c:ptCount val="5"/>
                <c:pt idx="0">
                  <c:v>-24.591836544320088</c:v>
                </c:pt>
                <c:pt idx="1">
                  <c:v>-36.005527493102051</c:v>
                </c:pt>
                <c:pt idx="2">
                  <c:v>-47.310842886169894</c:v>
                </c:pt>
                <c:pt idx="3">
                  <c:v>-58.380447943724448</c:v>
                </c:pt>
                <c:pt idx="4">
                  <c:v>-68.830604058393163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D617-405F-8A99-3CB001111DAC}"/>
            </c:ext>
          </c:extLst>
        </c:ser>
        <c:ser>
          <c:idx val="64"/>
          <c:order val="56"/>
          <c:tx>
            <c:strRef>
              <c:f>TraySol!$W$9</c:f>
              <c:strCache>
                <c:ptCount val="1"/>
                <c:pt idx="0">
                  <c:v>w = -12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TraySol!$V$10:$V$14</c:f>
              <c:numCache>
                <c:formatCode>0.00</c:formatCode>
                <c:ptCount val="5"/>
                <c:pt idx="0">
                  <c:v>-179.99897841996292</c:v>
                </c:pt>
                <c:pt idx="1">
                  <c:v>-179.99876041239676</c:v>
                </c:pt>
                <c:pt idx="2">
                  <c:v>-179.99845865502817</c:v>
                </c:pt>
                <c:pt idx="3">
                  <c:v>-179.99796270858758</c:v>
                </c:pt>
                <c:pt idx="4">
                  <c:v>-179.99686218821742</c:v>
                </c:pt>
              </c:numCache>
            </c:numRef>
          </c:xVal>
          <c:yVal>
            <c:numRef>
              <c:f>TraySol!$W$10:$W$14</c:f>
              <c:numCache>
                <c:formatCode>0.00</c:formatCode>
                <c:ptCount val="5"/>
                <c:pt idx="0">
                  <c:v>-26.09999999321596</c:v>
                </c:pt>
                <c:pt idx="1">
                  <c:v>-37.824999991768223</c:v>
                </c:pt>
                <c:pt idx="2">
                  <c:v>-49.549999989764331</c:v>
                </c:pt>
                <c:pt idx="3">
                  <c:v>-61.274999986470874</c:v>
                </c:pt>
                <c:pt idx="4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D617-405F-8A99-3CB001111DAC}"/>
            </c:ext>
          </c:extLst>
        </c:ser>
        <c:ser>
          <c:idx val="65"/>
          <c:order val="57"/>
          <c:tx>
            <c:strRef>
              <c:f>TraySol!$AU$9</c:f>
              <c:strCache>
                <c:ptCount val="1"/>
                <c:pt idx="0">
                  <c:v>w = 12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TraySol!$V$371:$V$375</c:f>
              <c:numCache>
                <c:formatCode>0.00</c:formatCode>
                <c:ptCount val="5"/>
                <c:pt idx="0">
                  <c:v>179.99897841996292</c:v>
                </c:pt>
                <c:pt idx="1">
                  <c:v>179.99876041239676</c:v>
                </c:pt>
                <c:pt idx="2">
                  <c:v>179.99845865502817</c:v>
                </c:pt>
                <c:pt idx="3">
                  <c:v>179.99796270858758</c:v>
                </c:pt>
                <c:pt idx="4">
                  <c:v>179.99686218821742</c:v>
                </c:pt>
              </c:numCache>
            </c:numRef>
          </c:xVal>
          <c:yVal>
            <c:numRef>
              <c:f>TraySol!$AU$371:$AU$375</c:f>
              <c:numCache>
                <c:formatCode>General</c:formatCode>
                <c:ptCount val="5"/>
                <c:pt idx="0" formatCode="0.00">
                  <c:v>-26.09999999321596</c:v>
                </c:pt>
                <c:pt idx="1">
                  <c:v>-37.824999991768223</c:v>
                </c:pt>
                <c:pt idx="2">
                  <c:v>-49.549999989764331</c:v>
                </c:pt>
                <c:pt idx="3">
                  <c:v>-61.274999986470874</c:v>
                </c:pt>
                <c:pt idx="4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D617-405F-8A99-3CB001111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656832"/>
        <c:axId val="247658368"/>
      </c:scatterChart>
      <c:valAx>
        <c:axId val="247653120"/>
        <c:scaling>
          <c:orientation val="minMax"/>
          <c:max val="180"/>
          <c:min val="-180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 sz="1400"/>
                  <a:t>Acimut (º)</a:t>
                </a:r>
              </a:p>
            </c:rich>
          </c:tx>
          <c:layout>
            <c:manualLayout>
              <c:xMode val="edge"/>
              <c:yMode val="edge"/>
              <c:x val="0.44127036561203709"/>
              <c:y val="0.9243132672186825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38100">
            <a:solidFill>
              <a:srgbClr val="000000"/>
            </a:solidFill>
            <a:prstDash val="solid"/>
          </a:ln>
        </c:spPr>
        <c:txPr>
          <a:bodyPr rot="0" vert="horz" anchor="b" anchorCtr="0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47655040"/>
        <c:crosses val="autoZero"/>
        <c:crossBetween val="midCat"/>
        <c:majorUnit val="30"/>
      </c:valAx>
      <c:valAx>
        <c:axId val="247655040"/>
        <c:scaling>
          <c:orientation val="minMax"/>
          <c:max val="90"/>
          <c:min val="-9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47653120"/>
        <c:crossesAt val="0"/>
        <c:crossBetween val="midCat"/>
        <c:majorUnit val="20"/>
      </c:valAx>
      <c:valAx>
        <c:axId val="247656832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247658368"/>
        <c:crossesAt val="0"/>
        <c:crossBetween val="midCat"/>
      </c:valAx>
      <c:valAx>
        <c:axId val="247658368"/>
        <c:scaling>
          <c:orientation val="minMax"/>
          <c:max val="90"/>
          <c:min val="-90"/>
        </c:scaling>
        <c:delete val="0"/>
        <c:axPos val="l"/>
        <c:numFmt formatCode="0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400"/>
            </a:pPr>
            <a:endParaRPr lang="es-ES"/>
          </a:p>
        </c:txPr>
        <c:crossAx val="247656832"/>
        <c:crosses val="autoZero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 verticalDpi="36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Elevación (º) - Murete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SVER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-120.43057853595667</c:v>
              </c:pt>
              <c:pt idx="1">
                <c:v>-117.27459119182373</c:v>
              </c:pt>
              <c:pt idx="2">
                <c:v>-114.20781474267177</c:v>
              </c:pt>
              <c:pt idx="3">
                <c:v>-111.2119080078006</c:v>
              </c:pt>
              <c:pt idx="4">
                <c:v>-108.26761155003778</c:v>
              </c:pt>
              <c:pt idx="5">
                <c:v>-105.35446272668727</c:v>
              </c:pt>
              <c:pt idx="6">
                <c:v>-102.45033347096093</c:v>
              </c:pt>
              <c:pt idx="7">
                <c:v>-99.530757079178201</c:v>
              </c:pt>
              <c:pt idx="8">
                <c:v>-96.567984194419665</c:v>
              </c:pt>
              <c:pt idx="9">
                <c:v>-93.529671322983191</c:v>
              </c:pt>
              <c:pt idx="10">
                <c:v>-90.377051543070152</c:v>
              </c:pt>
              <c:pt idx="11">
                <c:v>-87.062357540254055</c:v>
              </c:pt>
              <c:pt idx="12">
                <c:v>-83.525149557190844</c:v>
              </c:pt>
              <c:pt idx="13">
                <c:v>-79.687032864536079</c:v>
              </c:pt>
              <c:pt idx="14">
                <c:v>-75.444032978921143</c:v>
              </c:pt>
              <c:pt idx="15">
                <c:v>-70.65570266127159</c:v>
              </c:pt>
              <c:pt idx="16">
                <c:v>-65.13017880427428</c:v>
              </c:pt>
              <c:pt idx="17">
                <c:v>-58.605978961855875</c:v>
              </c:pt>
              <c:pt idx="18">
                <c:v>-50.737543833375611</c:v>
              </c:pt>
              <c:pt idx="19">
                <c:v>-41.109973506254263</c:v>
              </c:pt>
              <c:pt idx="20">
                <c:v>-29.347665738208079</c:v>
              </c:pt>
              <c:pt idx="21">
                <c:v>-15.409204971007536</c:v>
              </c:pt>
              <c:pt idx="22">
                <c:v>9.405984748574546E-2</c:v>
              </c:pt>
              <c:pt idx="23">
                <c:v>15.409204971007536</c:v>
              </c:pt>
              <c:pt idx="24">
                <c:v>29.347665738208079</c:v>
              </c:pt>
              <c:pt idx="25">
                <c:v>41.109973506254263</c:v>
              </c:pt>
              <c:pt idx="26">
                <c:v>50.737543833375611</c:v>
              </c:pt>
              <c:pt idx="27">
                <c:v>58.605978961855875</c:v>
              </c:pt>
              <c:pt idx="28">
                <c:v>65.13017880427428</c:v>
              </c:pt>
              <c:pt idx="29">
                <c:v>70.65570266127159</c:v>
              </c:pt>
              <c:pt idx="30">
                <c:v>75.444032978921143</c:v>
              </c:pt>
              <c:pt idx="31">
                <c:v>79.687032864536079</c:v>
              </c:pt>
              <c:pt idx="32">
                <c:v>83.525149557190844</c:v>
              </c:pt>
              <c:pt idx="33">
                <c:v>87.062357540254055</c:v>
              </c:pt>
              <c:pt idx="34">
                <c:v>90.377051543070152</c:v>
              </c:pt>
              <c:pt idx="35">
                <c:v>93.529671322983191</c:v>
              </c:pt>
              <c:pt idx="36">
                <c:v>96.567984194419665</c:v>
              </c:pt>
              <c:pt idx="37">
                <c:v>99.530757079178201</c:v>
              </c:pt>
              <c:pt idx="38">
                <c:v>102.45033347096093</c:v>
              </c:pt>
              <c:pt idx="39">
                <c:v>105.35446272668727</c:v>
              </c:pt>
              <c:pt idx="40">
                <c:v>108.26761155003778</c:v>
              </c:pt>
              <c:pt idx="41">
                <c:v>111.2119080078006</c:v>
              </c:pt>
              <c:pt idx="42">
                <c:v>114.20781474267177</c:v>
              </c:pt>
              <c:pt idx="43">
                <c:v>117.27459119182373</c:v>
              </c:pt>
              <c:pt idx="44">
                <c:v>120.43057853595667</c:v>
              </c:pt>
            </c:numLit>
          </c:xVal>
          <c:yVal>
            <c:numLit>
              <c:formatCode>General</c:formatCode>
              <c:ptCount val="45"/>
              <c:pt idx="0">
                <c:v>1.1122281834680905</c:v>
              </c:pt>
              <c:pt idx="1">
                <c:v>4.4446131431201508</c:v>
              </c:pt>
              <c:pt idx="2">
                <c:v>7.8716847919579465</c:v>
              </c:pt>
              <c:pt idx="3">
                <c:v>11.381295181489165</c:v>
              </c:pt>
              <c:pt idx="4">
                <c:v>14.96225506826525</c:v>
              </c:pt>
              <c:pt idx="5">
                <c:v>18.60415353598799</c:v>
              </c:pt>
              <c:pt idx="6">
                <c:v>22.297159851045961</c:v>
              </c:pt>
              <c:pt idx="7">
                <c:v>26.031802472656786</c:v>
              </c:pt>
              <c:pt idx="8">
                <c:v>29.798714232103201</c:v>
              </c:pt>
              <c:pt idx="9">
                <c:v>33.588324941498392</c:v>
              </c:pt>
              <c:pt idx="10">
                <c:v>37.390471403401939</c:v>
              </c:pt>
              <c:pt idx="11">
                <c:v>41.193877220982529</c:v>
              </c:pt>
              <c:pt idx="12">
                <c:v>44.985426352816624</c:v>
              </c:pt>
              <c:pt idx="13">
                <c:v>48.749107256304733</c:v>
              </c:pt>
              <c:pt idx="14">
                <c:v>52.464425957297166</c:v>
              </c:pt>
              <c:pt idx="15">
                <c:v>56.103957356597739</c:v>
              </c:pt>
              <c:pt idx="16">
                <c:v>59.629504019472414</c:v>
              </c:pt>
              <c:pt idx="17">
                <c:v>62.986074075283803</c:v>
              </c:pt>
              <c:pt idx="18">
                <c:v>66.092772708605679</c:v>
              </c:pt>
              <c:pt idx="19">
                <c:v>68.830603467007322</c:v>
              </c:pt>
              <c:pt idx="20">
                <c:v>71.031727366542412</c:v>
              </c:pt>
              <c:pt idx="21">
                <c:v>72.486903370480206</c:v>
              </c:pt>
              <c:pt idx="22">
                <c:v>73</c:v>
              </c:pt>
              <c:pt idx="23">
                <c:v>72.486903370480206</c:v>
              </c:pt>
              <c:pt idx="24">
                <c:v>71.031727366542412</c:v>
              </c:pt>
              <c:pt idx="25">
                <c:v>68.830603467007322</c:v>
              </c:pt>
              <c:pt idx="26">
                <c:v>66.092772708605679</c:v>
              </c:pt>
              <c:pt idx="27">
                <c:v>62.986074075283803</c:v>
              </c:pt>
              <c:pt idx="28">
                <c:v>59.629504019472414</c:v>
              </c:pt>
              <c:pt idx="29">
                <c:v>56.103957356597739</c:v>
              </c:pt>
              <c:pt idx="30">
                <c:v>52.464425957297166</c:v>
              </c:pt>
              <c:pt idx="31">
                <c:v>48.749107256304733</c:v>
              </c:pt>
              <c:pt idx="32">
                <c:v>44.985426352816624</c:v>
              </c:pt>
              <c:pt idx="33">
                <c:v>41.193877220982529</c:v>
              </c:pt>
              <c:pt idx="34">
                <c:v>37.390471403401939</c:v>
              </c:pt>
              <c:pt idx="35">
                <c:v>33.588324941498392</c:v>
              </c:pt>
              <c:pt idx="36">
                <c:v>29.798714232103201</c:v>
              </c:pt>
              <c:pt idx="37">
                <c:v>26.031802472656786</c:v>
              </c:pt>
              <c:pt idx="38">
                <c:v>22.297159851045961</c:v>
              </c:pt>
              <c:pt idx="39">
                <c:v>18.60415353598799</c:v>
              </c:pt>
              <c:pt idx="40">
                <c:v>14.96225506826525</c:v>
              </c:pt>
              <c:pt idx="41">
                <c:v>11.381295181489165</c:v>
              </c:pt>
              <c:pt idx="42">
                <c:v>7.8716847919579465</c:v>
              </c:pt>
              <c:pt idx="43">
                <c:v>4.4446131431201508</c:v>
              </c:pt>
              <c:pt idx="44">
                <c:v>1.1122281834680905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C9C1-40C6-B207-4937212E3BA0}"/>
            </c:ext>
          </c:extLst>
        </c:ser>
        <c:ser>
          <c:idx val="1"/>
          <c:order val="1"/>
          <c:tx>
            <c:v/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-112.0090869373051</c:v>
              </c:pt>
              <c:pt idx="1">
                <c:v>-108.64177972738281</c:v>
              </c:pt>
              <c:pt idx="2">
                <c:v>-105.36405967997318</c:v>
              </c:pt>
              <c:pt idx="3">
                <c:v>-102.15036887873229</c:v>
              </c:pt>
              <c:pt idx="4">
                <c:v>-98.974963817236073</c:v>
              </c:pt>
              <c:pt idx="5">
                <c:v>-95.811471058007584</c:v>
              </c:pt>
              <c:pt idx="6">
                <c:v>-92.632308983620405</c:v>
              </c:pt>
              <c:pt idx="7">
                <c:v>-89.407968822562694</c:v>
              </c:pt>
              <c:pt idx="8">
                <c:v>-86.106135647941272</c:v>
              </c:pt>
              <c:pt idx="9">
                <c:v>-82.690620894644127</c:v>
              </c:pt>
              <c:pt idx="10">
                <c:v>-79.120074807770592</c:v>
              </c:pt>
              <c:pt idx="11">
                <c:v>-75.346456889385763</c:v>
              </c:pt>
              <c:pt idx="12">
                <c:v>-71.313279593237127</c:v>
              </c:pt>
              <c:pt idx="13">
                <c:v>-66.953734913008546</c:v>
              </c:pt>
              <c:pt idx="14">
                <c:v>-62.189020783797623</c:v>
              </c:pt>
              <c:pt idx="15">
                <c:v>-56.927598553152933</c:v>
              </c:pt>
              <c:pt idx="16">
                <c:v>-51.066863608643757</c:v>
              </c:pt>
              <c:pt idx="17">
                <c:v>-44.499883284150933</c:v>
              </c:pt>
              <c:pt idx="18">
                <c:v>-37.131183610383005</c:v>
              </c:pt>
              <c:pt idx="19">
                <c:v>-28.905708517617427</c:v>
              </c:pt>
              <c:pt idx="20">
                <c:v>-19.850798509124019</c:v>
              </c:pt>
              <c:pt idx="21">
                <c:v>-10.118717946766056</c:v>
              </c:pt>
              <c:pt idx="22">
                <c:v>7.5790934444781147E-2</c:v>
              </c:pt>
              <c:pt idx="23">
                <c:v>10.118717946766056</c:v>
              </c:pt>
              <c:pt idx="24">
                <c:v>19.850798509124019</c:v>
              </c:pt>
              <c:pt idx="25">
                <c:v>28.905708517617427</c:v>
              </c:pt>
              <c:pt idx="26">
                <c:v>37.131183610383005</c:v>
              </c:pt>
              <c:pt idx="27">
                <c:v>44.499883284150933</c:v>
              </c:pt>
              <c:pt idx="28">
                <c:v>51.066863608643757</c:v>
              </c:pt>
              <c:pt idx="29">
                <c:v>56.927598553152933</c:v>
              </c:pt>
              <c:pt idx="30">
                <c:v>62.189020783797623</c:v>
              </c:pt>
              <c:pt idx="31">
                <c:v>66.953734913008546</c:v>
              </c:pt>
              <c:pt idx="32">
                <c:v>71.313279593237127</c:v>
              </c:pt>
              <c:pt idx="33">
                <c:v>75.346456889385763</c:v>
              </c:pt>
              <c:pt idx="34">
                <c:v>79.120074807770592</c:v>
              </c:pt>
              <c:pt idx="35">
                <c:v>82.690620894644127</c:v>
              </c:pt>
              <c:pt idx="36">
                <c:v>86.106135647941272</c:v>
              </c:pt>
              <c:pt idx="37">
                <c:v>89.407968822562694</c:v>
              </c:pt>
              <c:pt idx="38">
                <c:v>92.632308983620405</c:v>
              </c:pt>
              <c:pt idx="39">
                <c:v>95.811471058007584</c:v>
              </c:pt>
              <c:pt idx="40">
                <c:v>98.974963817236073</c:v>
              </c:pt>
              <c:pt idx="41">
                <c:v>102.15036887873229</c:v>
              </c:pt>
              <c:pt idx="42">
                <c:v>105.36405967997318</c:v>
              </c:pt>
              <c:pt idx="43">
                <c:v>108.64177972738281</c:v>
              </c:pt>
              <c:pt idx="44">
                <c:v>112.0090869373051</c:v>
              </c:pt>
            </c:numLit>
          </c:xVal>
          <c:yVal>
            <c:numLit>
              <c:formatCode>General</c:formatCode>
              <c:ptCount val="45"/>
              <c:pt idx="0">
                <c:v>-7.0649827951411766</c:v>
              </c:pt>
              <c:pt idx="1">
                <c:v>-3.4973462249925689</c:v>
              </c:pt>
              <c:pt idx="2">
                <c:v>0.14083430373808881</c:v>
              </c:pt>
              <c:pt idx="3">
                <c:v>3.8361272186141804</c:v>
              </c:pt>
              <c:pt idx="4">
                <c:v>7.5760639648109134</c:v>
              </c:pt>
              <c:pt idx="5">
                <c:v>11.348814521113212</c:v>
              </c:pt>
              <c:pt idx="6">
                <c:v>15.142853686892281</c:v>
              </c:pt>
              <c:pt idx="7">
                <c:v>18.946605457840306</c:v>
              </c:pt>
              <c:pt idx="8">
                <c:v>22.748047526201717</c:v>
              </c:pt>
              <c:pt idx="9">
                <c:v>26.534251784881782</c:v>
              </c:pt>
              <c:pt idx="10">
                <c:v>30.290829059700023</c:v>
              </c:pt>
              <c:pt idx="11">
                <c:v>34.001236825009457</c:v>
              </c:pt>
              <c:pt idx="12">
                <c:v>37.645897881831829</c:v>
              </c:pt>
              <c:pt idx="13">
                <c:v>41.20106849807771</c:v>
              </c:pt>
              <c:pt idx="14">
                <c:v>44.637393871308497</c:v>
              </c:pt>
              <c:pt idx="15">
                <c:v>47.918115194867823</c:v>
              </c:pt>
              <c:pt idx="16">
                <c:v>50.996984856768442</c:v>
              </c:pt>
              <c:pt idx="17">
                <c:v>53.816175260473386</c:v>
              </c:pt>
              <c:pt idx="18">
                <c:v>56.304930177032794</c:v>
              </c:pt>
              <c:pt idx="19">
                <c:v>58.380447619660018</c:v>
              </c:pt>
              <c:pt idx="20">
                <c:v>59.953220546857715</c:v>
              </c:pt>
              <c:pt idx="21">
                <c:v>60.938784857429397</c:v>
              </c:pt>
              <c:pt idx="22">
                <c:v>61.274999999999999</c:v>
              </c:pt>
              <c:pt idx="23">
                <c:v>60.938784857429397</c:v>
              </c:pt>
              <c:pt idx="24">
                <c:v>59.953220546857715</c:v>
              </c:pt>
              <c:pt idx="25">
                <c:v>58.380447619660018</c:v>
              </c:pt>
              <c:pt idx="26">
                <c:v>56.304930177032794</c:v>
              </c:pt>
              <c:pt idx="27">
                <c:v>53.816175260473386</c:v>
              </c:pt>
              <c:pt idx="28">
                <c:v>50.996984856768442</c:v>
              </c:pt>
              <c:pt idx="29">
                <c:v>47.918115194867823</c:v>
              </c:pt>
              <c:pt idx="30">
                <c:v>44.637393871308497</c:v>
              </c:pt>
              <c:pt idx="31">
                <c:v>41.20106849807771</c:v>
              </c:pt>
              <c:pt idx="32">
                <c:v>37.645897881831829</c:v>
              </c:pt>
              <c:pt idx="33">
                <c:v>34.001236825009457</c:v>
              </c:pt>
              <c:pt idx="34">
                <c:v>30.290829059700023</c:v>
              </c:pt>
              <c:pt idx="35">
                <c:v>26.534251784881782</c:v>
              </c:pt>
              <c:pt idx="36">
                <c:v>22.748047526201717</c:v>
              </c:pt>
              <c:pt idx="37">
                <c:v>18.946605457840306</c:v>
              </c:pt>
              <c:pt idx="38">
                <c:v>15.142853686892281</c:v>
              </c:pt>
              <c:pt idx="39">
                <c:v>11.348814521113212</c:v>
              </c:pt>
              <c:pt idx="40">
                <c:v>7.5760639648109134</c:v>
              </c:pt>
              <c:pt idx="41">
                <c:v>3.8361272186141804</c:v>
              </c:pt>
              <c:pt idx="42">
                <c:v>0.14083430373808881</c:v>
              </c:pt>
              <c:pt idx="43">
                <c:v>-3.4973462249925689</c:v>
              </c:pt>
              <c:pt idx="44">
                <c:v>-7.0649827951411766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9C1-40C6-B207-4937212E3BA0}"/>
            </c:ext>
          </c:extLst>
        </c:ser>
        <c:ser>
          <c:idx val="2"/>
          <c:order val="2"/>
          <c:tx>
            <c:v>EQUI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-103.28635457119307</c:v>
              </c:pt>
              <c:pt idx="1">
                <c:v>-99.861833095684403</c:v>
              </c:pt>
              <c:pt idx="2">
                <c:v>-96.526183021343954</c:v>
              </c:pt>
              <c:pt idx="3">
                <c:v>-93.24871698235431</c:v>
              </c:pt>
              <c:pt idx="4">
                <c:v>-90.000022539697056</c:v>
              </c:pt>
              <c:pt idx="5">
                <c:v>-86.751328182374635</c:v>
              </c:pt>
              <c:pt idx="6">
                <c:v>-83.473862405609211</c:v>
              </c:pt>
              <c:pt idx="7">
                <c:v>-80.138212789850982</c:v>
              </c:pt>
              <c:pt idx="8">
                <c:v>-76.713692004586093</c:v>
              </c:pt>
              <c:pt idx="9">
                <c:v>-73.167725876413144</c:v>
              </c:pt>
              <c:pt idx="10">
                <c:v>-69.465297047781206</c:v>
              </c:pt>
              <c:pt idx="11">
                <c:v>-65.568510289704605</c:v>
              </c:pt>
              <c:pt idx="12">
                <c:v>-61.436398042782628</c:v>
              </c:pt>
              <c:pt idx="13">
                <c:v>-57.02516365140503</c:v>
              </c:pt>
              <c:pt idx="14">
                <c:v>-52.289167837433396</c:v>
              </c:pt>
              <c:pt idx="15">
                <c:v>-47.1830901245227</c:v>
              </c:pt>
              <c:pt idx="16">
                <c:v>-41.665795717066281</c:v>
              </c:pt>
              <c:pt idx="17">
                <c:v>-35.706399779862451</c:v>
              </c:pt>
              <c:pt idx="18">
                <c:v>-29.292650210354328</c:v>
              </c:pt>
              <c:pt idx="19">
                <c:v>-22.440818730270184</c:v>
              </c:pt>
              <c:pt idx="20">
                <c:v>-15.204764045469158</c:v>
              </c:pt>
              <c:pt idx="21">
                <c:v>-7.6802988749632366</c:v>
              </c:pt>
              <c:pt idx="22">
                <c:v>-6.5923567923793835E-2</c:v>
              </c:pt>
              <c:pt idx="23">
                <c:v>7.6802988749632366</c:v>
              </c:pt>
              <c:pt idx="24">
                <c:v>15.204764045469158</c:v>
              </c:pt>
              <c:pt idx="25">
                <c:v>22.440818730270184</c:v>
              </c:pt>
              <c:pt idx="26">
                <c:v>29.292650210354328</c:v>
              </c:pt>
              <c:pt idx="27">
                <c:v>35.706399779862451</c:v>
              </c:pt>
              <c:pt idx="28">
                <c:v>41.665795717066281</c:v>
              </c:pt>
              <c:pt idx="29">
                <c:v>47.1830901245227</c:v>
              </c:pt>
              <c:pt idx="30">
                <c:v>52.289167837433396</c:v>
              </c:pt>
              <c:pt idx="31">
                <c:v>57.02516365140503</c:v>
              </c:pt>
              <c:pt idx="32">
                <c:v>61.436398042782628</c:v>
              </c:pt>
              <c:pt idx="33">
                <c:v>65.568510289704605</c:v>
              </c:pt>
              <c:pt idx="34">
                <c:v>69.465297047781206</c:v>
              </c:pt>
              <c:pt idx="35">
                <c:v>73.167725876413144</c:v>
              </c:pt>
              <c:pt idx="36">
                <c:v>76.713692004586093</c:v>
              </c:pt>
              <c:pt idx="37">
                <c:v>80.138212789850982</c:v>
              </c:pt>
              <c:pt idx="38">
                <c:v>83.473862405609211</c:v>
              </c:pt>
              <c:pt idx="39">
                <c:v>86.751328182374635</c:v>
              </c:pt>
              <c:pt idx="40">
                <c:v>90.000022539697056</c:v>
              </c:pt>
              <c:pt idx="41">
                <c:v>93.24871698235431</c:v>
              </c:pt>
              <c:pt idx="42">
                <c:v>96.526183021343954</c:v>
              </c:pt>
              <c:pt idx="43">
                <c:v>99.861833095684403</c:v>
              </c:pt>
              <c:pt idx="44">
                <c:v>103.28635457119307</c:v>
              </c:pt>
            </c:numLit>
          </c:xVal>
          <c:yVal>
            <c:numLit>
              <c:formatCode>General</c:formatCode>
              <c:ptCount val="45"/>
              <c:pt idx="0">
                <c:v>-15.085965719792412</c:v>
              </c:pt>
              <c:pt idx="1">
                <c:v>-11.358908803106416</c:v>
              </c:pt>
              <c:pt idx="2">
                <c:v>-7.5933630774351144</c:v>
              </c:pt>
              <c:pt idx="3">
                <c:v>-3.8028310991323906</c:v>
              </c:pt>
              <c:pt idx="4">
                <c:v>-4.4755438608490294E-6</c:v>
              </c:pt>
              <c:pt idx="5">
                <c:v>3.8028221022491522</c:v>
              </c:pt>
              <c:pt idx="6">
                <c:v>7.5933539416896991</c:v>
              </c:pt>
              <c:pt idx="7">
                <c:v>11.358899430940895</c:v>
              </c:pt>
              <c:pt idx="8">
                <c:v>15.085956005950351</c:v>
              </c:pt>
              <c:pt idx="9">
                <c:v>18.759762270735692</c:v>
              </c:pt>
              <c:pt idx="10">
                <c:v>22.363800843512081</c:v>
              </c:pt>
              <c:pt idx="11">
                <c:v>25.879239968521802</c:v>
              </c:pt>
              <c:pt idx="12">
                <c:v>29.284309847833278</c:v>
              </c:pt>
              <c:pt idx="13">
                <c:v>32.553625802489549</c:v>
              </c:pt>
              <c:pt idx="14">
                <c:v>35.657500456654191</c:v>
              </c:pt>
              <c:pt idx="15">
                <c:v>38.561338380467234</c:v>
              </c:pt>
              <c:pt idx="16">
                <c:v>41.225285151287125</c:v>
              </c:pt>
              <c:pt idx="17">
                <c:v>43.604405946858542</c:v>
              </c:pt>
              <c:pt idx="18">
                <c:v>45.649769728766856</c:v>
              </c:pt>
              <c:pt idx="19">
                <c:v>47.310842689573477</c:v>
              </c:pt>
              <c:pt idx="20">
                <c:v>48.539429720399347</c:v>
              </c:pt>
              <c:pt idx="21">
                <c:v>49.294935800159763</c:v>
              </c:pt>
              <c:pt idx="22">
                <c:v>49.550000000000004</c:v>
              </c:pt>
              <c:pt idx="23">
                <c:v>49.294935800159763</c:v>
              </c:pt>
              <c:pt idx="24">
                <c:v>48.539429720399347</c:v>
              </c:pt>
              <c:pt idx="25">
                <c:v>47.310842689573477</c:v>
              </c:pt>
              <c:pt idx="26">
                <c:v>45.649769728766856</c:v>
              </c:pt>
              <c:pt idx="27">
                <c:v>43.604405946858542</c:v>
              </c:pt>
              <c:pt idx="28">
                <c:v>41.225285151287125</c:v>
              </c:pt>
              <c:pt idx="29">
                <c:v>38.561338380467234</c:v>
              </c:pt>
              <c:pt idx="30">
                <c:v>35.657500456654191</c:v>
              </c:pt>
              <c:pt idx="31">
                <c:v>32.553625802489549</c:v>
              </c:pt>
              <c:pt idx="32">
                <c:v>29.284309847833278</c:v>
              </c:pt>
              <c:pt idx="33">
                <c:v>25.879239968521802</c:v>
              </c:pt>
              <c:pt idx="34">
                <c:v>22.363800843512081</c:v>
              </c:pt>
              <c:pt idx="35">
                <c:v>18.759762270735692</c:v>
              </c:pt>
              <c:pt idx="36">
                <c:v>15.085956005950351</c:v>
              </c:pt>
              <c:pt idx="37">
                <c:v>11.358899430940895</c:v>
              </c:pt>
              <c:pt idx="38">
                <c:v>7.5933539416896991</c:v>
              </c:pt>
              <c:pt idx="39">
                <c:v>3.8028221022491522</c:v>
              </c:pt>
              <c:pt idx="40">
                <c:v>-4.4755438608490294E-6</c:v>
              </c:pt>
              <c:pt idx="41">
                <c:v>-3.8028310991323906</c:v>
              </c:pt>
              <c:pt idx="42">
                <c:v>-7.5933630774351144</c:v>
              </c:pt>
              <c:pt idx="43">
                <c:v>-11.358908803106416</c:v>
              </c:pt>
              <c:pt idx="44">
                <c:v>-15.085965719792412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9C1-40C6-B207-4937212E3BA0}"/>
            </c:ext>
          </c:extLst>
        </c:ser>
        <c:ser>
          <c:idx val="3"/>
          <c:order val="3"/>
          <c:tx>
            <c:v/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-93.893909762664862</c:v>
              </c:pt>
              <c:pt idx="1">
                <c:v>-90.592076290294457</c:v>
              </c:pt>
              <c:pt idx="2">
                <c:v>-87.367736017755902</c:v>
              </c:pt>
              <c:pt idx="3">
                <c:v>-84.188574000483555</c:v>
              </c:pt>
              <c:pt idx="4">
                <c:v>-81.025081462541209</c:v>
              </c:pt>
              <c:pt idx="5">
                <c:v>-77.849676793820066</c:v>
              </c:pt>
              <c:pt idx="6">
                <c:v>-74.635986575989079</c:v>
              </c:pt>
              <c:pt idx="7">
                <c:v>-71.358267335160065</c:v>
              </c:pt>
              <c:pt idx="8">
                <c:v>-67.990961204124659</c:v>
              </c:pt>
              <c:pt idx="9">
                <c:v>-64.508393801447482</c:v>
              </c:pt>
              <c:pt idx="10">
                <c:v>-60.884640517557507</c:v>
              </c:pt>
              <c:pt idx="11">
                <c:v>-57.09360809438121</c:v>
              </c:pt>
              <c:pt idx="12">
                <c:v>-53.10940090269029</c:v>
              </c:pt>
              <c:pt idx="13">
                <c:v>-48.907062220168982</c:v>
              </c:pt>
              <c:pt idx="14">
                <c:v>-44.463792268349323</c:v>
              </c:pt>
              <c:pt idx="15">
                <c:v>-39.76073248793206</c:v>
              </c:pt>
              <c:pt idx="16">
                <c:v>-34.785348091728501</c:v>
              </c:pt>
              <c:pt idx="17">
                <c:v>-29.534313929189619</c:v>
              </c:pt>
              <c:pt idx="18">
                <c:v>-24.016598702921492</c:v>
              </c:pt>
              <c:pt idx="19">
                <c:v>-18.25617359235002</c:v>
              </c:pt>
              <c:pt idx="20">
                <c:v>-12.293535693165287</c:v>
              </c:pt>
              <c:pt idx="21">
                <c:v>-6.1852188601811138</c:v>
              </c:pt>
              <c:pt idx="22">
                <c:v>-5.9119309369475612E-2</c:v>
              </c:pt>
              <c:pt idx="23">
                <c:v>6.1852188601811138</c:v>
              </c:pt>
              <c:pt idx="24">
                <c:v>12.293535693165287</c:v>
              </c:pt>
              <c:pt idx="25">
                <c:v>18.25617359235002</c:v>
              </c:pt>
              <c:pt idx="26">
                <c:v>24.016598702921492</c:v>
              </c:pt>
              <c:pt idx="27">
                <c:v>29.534313929189619</c:v>
              </c:pt>
              <c:pt idx="28">
                <c:v>34.785348091728501</c:v>
              </c:pt>
              <c:pt idx="29">
                <c:v>39.76073248793206</c:v>
              </c:pt>
              <c:pt idx="30">
                <c:v>44.463792268349323</c:v>
              </c:pt>
              <c:pt idx="31">
                <c:v>48.907062220168982</c:v>
              </c:pt>
              <c:pt idx="32">
                <c:v>53.10940090269029</c:v>
              </c:pt>
              <c:pt idx="33">
                <c:v>57.09360809438121</c:v>
              </c:pt>
              <c:pt idx="34">
                <c:v>60.884640517557507</c:v>
              </c:pt>
              <c:pt idx="35">
                <c:v>64.508393801447482</c:v>
              </c:pt>
              <c:pt idx="36">
                <c:v>67.990961204124659</c:v>
              </c:pt>
              <c:pt idx="37">
                <c:v>71.358267335160065</c:v>
              </c:pt>
              <c:pt idx="38">
                <c:v>74.635986575989079</c:v>
              </c:pt>
              <c:pt idx="39">
                <c:v>77.849676793820066</c:v>
              </c:pt>
              <c:pt idx="40">
                <c:v>81.025081462541209</c:v>
              </c:pt>
              <c:pt idx="41">
                <c:v>84.188574000483555</c:v>
              </c:pt>
              <c:pt idx="42">
                <c:v>87.367736017755902</c:v>
              </c:pt>
              <c:pt idx="43">
                <c:v>90.592076290294457</c:v>
              </c:pt>
              <c:pt idx="44">
                <c:v>93.893909762664862</c:v>
              </c:pt>
            </c:numLit>
          </c:xVal>
          <c:yVal>
            <c:numLit>
              <c:formatCode>General</c:formatCode>
              <c:ptCount val="45"/>
              <c:pt idx="0">
                <c:v>-22.74805654307356</c:v>
              </c:pt>
              <c:pt idx="1">
                <c:v>-18.946614410449428</c:v>
              </c:pt>
              <c:pt idx="2">
                <c:v>-15.14286266804848</c:v>
              </c:pt>
              <c:pt idx="3">
                <c:v>-11.348823618660575</c:v>
              </c:pt>
              <c:pt idx="4">
                <c:v>-7.5760732647950704</c:v>
              </c:pt>
              <c:pt idx="5">
                <c:v>-3.8361368080692415</c:v>
              </c:pt>
              <c:pt idx="6">
                <c:v>-0.14084427324894477</c:v>
              </c:pt>
              <c:pt idx="7">
                <c:v>3.4973357788379928</c:v>
              </c:pt>
              <c:pt idx="8">
                <c:v>7.0649717673341428</c:v>
              </c:pt>
              <c:pt idx="9">
                <c:v>10.547346328266116</c:v>
              </c:pt>
              <c:pt idx="10">
                <c:v>13.92813371468543</c:v>
              </c:pt>
              <c:pt idx="11">
                <c:v>17.189083543049023</c:v>
              </c:pt>
              <c:pt idx="12">
                <c:v>20.309727708255835</c:v>
              </c:pt>
              <c:pt idx="13">
                <c:v>23.267141844051764</c:v>
              </c:pt>
              <c:pt idx="14">
                <c:v>26.035811609128309</c:v>
              </c:pt>
              <c:pt idx="15">
                <c:v>28.587676212728489</c:v>
              </c:pt>
              <c:pt idx="16">
                <c:v>30.892442742303977</c:v>
              </c:pt>
              <c:pt idx="17">
                <c:v>32.918275927987537</c:v>
              </c:pt>
              <c:pt idx="18">
                <c:v>34.632954257173843</c:v>
              </c:pt>
              <c:pt idx="19">
                <c:v>36.005527361511525</c:v>
              </c:pt>
              <c:pt idx="20">
                <c:v>37.008400534339927</c:v>
              </c:pt>
              <c:pt idx="21">
                <c:v>37.61962161526484</c:v>
              </c:pt>
              <c:pt idx="22">
                <c:v>37.82500000000001</c:v>
              </c:pt>
              <c:pt idx="23">
                <c:v>37.61962161526484</c:v>
              </c:pt>
              <c:pt idx="24">
                <c:v>37.008400534339927</c:v>
              </c:pt>
              <c:pt idx="25">
                <c:v>36.005527361511525</c:v>
              </c:pt>
              <c:pt idx="26">
                <c:v>34.632954257173843</c:v>
              </c:pt>
              <c:pt idx="27">
                <c:v>32.918275927987537</c:v>
              </c:pt>
              <c:pt idx="28">
                <c:v>30.892442742303977</c:v>
              </c:pt>
              <c:pt idx="29">
                <c:v>28.587676212728489</c:v>
              </c:pt>
              <c:pt idx="30">
                <c:v>26.035811609128309</c:v>
              </c:pt>
              <c:pt idx="31">
                <c:v>23.267141844051764</c:v>
              </c:pt>
              <c:pt idx="32">
                <c:v>20.309727708255835</c:v>
              </c:pt>
              <c:pt idx="33">
                <c:v>17.189083543049023</c:v>
              </c:pt>
              <c:pt idx="34">
                <c:v>13.92813371468543</c:v>
              </c:pt>
              <c:pt idx="35">
                <c:v>10.547346328266116</c:v>
              </c:pt>
              <c:pt idx="36">
                <c:v>7.0649717673341428</c:v>
              </c:pt>
              <c:pt idx="37">
                <c:v>3.4973357788379928</c:v>
              </c:pt>
              <c:pt idx="38">
                <c:v>-0.14084427324894477</c:v>
              </c:pt>
              <c:pt idx="39">
                <c:v>-3.8361368080692415</c:v>
              </c:pt>
              <c:pt idx="40">
                <c:v>-7.5760732647950704</c:v>
              </c:pt>
              <c:pt idx="41">
                <c:v>-11.348823618660575</c:v>
              </c:pt>
              <c:pt idx="42">
                <c:v>-15.14286266804848</c:v>
              </c:pt>
              <c:pt idx="43">
                <c:v>-18.946614410449428</c:v>
              </c:pt>
              <c:pt idx="44">
                <c:v>-22.74805654307356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C9C1-40C6-B207-4937212E3BA0}"/>
            </c:ext>
          </c:extLst>
        </c:ser>
        <c:ser>
          <c:idx val="4"/>
          <c:order val="4"/>
          <c:tx>
            <c:v>SINV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-83.432060493366222</c:v>
              </c:pt>
              <c:pt idx="1">
                <c:v>-80.469287680806133</c:v>
              </c:pt>
              <c:pt idx="2">
                <c:v>-77.54971150624803</c:v>
              </c:pt>
              <c:pt idx="3">
                <c:v>-74.645582613099464</c:v>
              </c:pt>
              <c:pt idx="4">
                <c:v>-71.732434307474094</c:v>
              </c:pt>
              <c:pt idx="5">
                <c:v>-68.788138541750172</c:v>
              </c:pt>
              <c:pt idx="6">
                <c:v>-65.792232702789377</c:v>
              </c:pt>
              <c:pt idx="7">
                <c:v>-62.725457395520912</c:v>
              </c:pt>
              <c:pt idx="8">
                <c:v>-59.569471497411769</c:v>
              </c:pt>
              <c:pt idx="9">
                <c:v>-56.306729858472437</c:v>
              </c:pt>
              <c:pt idx="10">
                <c:v>-52.920523213917171</c:v>
              </c:pt>
              <c:pt idx="11">
                <c:v>-49.395189850457768</c:v>
              </c:pt>
              <c:pt idx="12">
                <c:v>-45.716513736207098</c:v>
              </c:pt>
              <c:pt idx="13">
                <c:v>-41.872322372602753</c:v>
              </c:pt>
              <c:pt idx="14">
                <c:v>-37.853286691862436</c:v>
              </c:pt>
              <c:pt idx="15">
                <c:v>-33.653901631600597</c:v>
              </c:pt>
              <c:pt idx="16">
                <c:v>-29.273587356115293</c:v>
              </c:pt>
              <c:pt idx="17">
                <c:v>-24.717798850835489</c:v>
              </c:pt>
              <c:pt idx="18">
                <c:v>-19.998974039543015</c:v>
              </c:pt>
              <c:pt idx="19">
                <c:v>-15.13710529397088</c:v>
              </c:pt>
              <c:pt idx="20">
                <c:v>-10.159713303425157</c:v>
              </c:pt>
              <c:pt idx="21">
                <c:v>-5.1010857859223746</c:v>
              </c:pt>
              <c:pt idx="22">
                <c:v>-5.3669459086361948E-2</c:v>
              </c:pt>
              <c:pt idx="23">
                <c:v>5.1010857859223746</c:v>
              </c:pt>
              <c:pt idx="24">
                <c:v>10.159713303425157</c:v>
              </c:pt>
              <c:pt idx="25">
                <c:v>15.13710529397088</c:v>
              </c:pt>
              <c:pt idx="26">
                <c:v>19.998974039543015</c:v>
              </c:pt>
              <c:pt idx="27">
                <c:v>24.717798850835489</c:v>
              </c:pt>
              <c:pt idx="28">
                <c:v>29.273587356115293</c:v>
              </c:pt>
              <c:pt idx="29">
                <c:v>33.653901631600597</c:v>
              </c:pt>
              <c:pt idx="30">
                <c:v>37.853286691862436</c:v>
              </c:pt>
              <c:pt idx="31">
                <c:v>41.872322372602753</c:v>
              </c:pt>
              <c:pt idx="32">
                <c:v>45.716513736207098</c:v>
              </c:pt>
              <c:pt idx="33">
                <c:v>49.395189850457768</c:v>
              </c:pt>
              <c:pt idx="34">
                <c:v>52.920523213917171</c:v>
              </c:pt>
              <c:pt idx="35">
                <c:v>56.306729858472437</c:v>
              </c:pt>
              <c:pt idx="36">
                <c:v>59.569471497411769</c:v>
              </c:pt>
              <c:pt idx="37">
                <c:v>62.725457395520912</c:v>
              </c:pt>
              <c:pt idx="38">
                <c:v>65.792232702789377</c:v>
              </c:pt>
              <c:pt idx="39">
                <c:v>68.788138541750172</c:v>
              </c:pt>
              <c:pt idx="40">
                <c:v>71.732434307474094</c:v>
              </c:pt>
              <c:pt idx="41">
                <c:v>74.645582613099464</c:v>
              </c:pt>
              <c:pt idx="42">
                <c:v>77.54971150624803</c:v>
              </c:pt>
              <c:pt idx="43">
                <c:v>80.469287680806133</c:v>
              </c:pt>
              <c:pt idx="44">
                <c:v>83.432060493366222</c:v>
              </c:pt>
            </c:numLit>
          </c:xVal>
          <c:yVal>
            <c:numLit>
              <c:formatCode>General</c:formatCode>
              <c:ptCount val="45"/>
              <c:pt idx="0">
                <c:v>-29.79872337021915</c:v>
              </c:pt>
              <c:pt idx="1">
                <c:v>-26.031811817088609</c:v>
              </c:pt>
              <c:pt idx="2">
                <c:v>-22.297169472284168</c:v>
              </c:pt>
              <c:pt idx="3">
                <c:v>-18.604163504234634</c:v>
              </c:pt>
              <c:pt idx="4">
                <c:v>-14.962265455509979</c:v>
              </c:pt>
              <c:pt idx="5">
                <c:v>-11.381306063273186</c:v>
              </c:pt>
              <c:pt idx="6">
                <c:v>-7.8716962489337732</c:v>
              </c:pt>
              <c:pt idx="7">
                <c:v>-4.4446252624661469</c:v>
              </c:pt>
              <c:pt idx="8">
                <c:v>-1.1122410601757906</c:v>
              </c:pt>
              <c:pt idx="9">
                <c:v>2.1121871444768914</c:v>
              </c:pt>
              <c:pt idx="10">
                <c:v>5.2141292980419109</c:v>
              </c:pt>
              <c:pt idx="11">
                <c:v>8.1776884880331124</c:v>
              </c:pt>
              <c:pt idx="12">
                <c:v>10.985545054435306</c:v>
              </c:pt>
              <c:pt idx="13">
                <c:v>13.618973629906449</c:v>
              </c:pt>
              <c:pt idx="14">
                <c:v>16.057961564142062</c:v>
              </c:pt>
              <c:pt idx="15">
                <c:v>18.28146065998817</c:v>
              </c:pt>
              <c:pt idx="16">
                <c:v>20.26780296212192</c:v>
              </c:pt>
              <c:pt idx="17">
                <c:v>21.995302409526928</c:v>
              </c:pt>
              <c:pt idx="18">
                <c:v>23.443044665446862</c:v>
              </c:pt>
              <c:pt idx="19">
                <c:v>24.591836442869862</c:v>
              </c:pt>
              <c:pt idx="20">
                <c:v>25.425246205634465</c:v>
              </c:pt>
              <c:pt idx="21">
                <c:v>25.930628751570282</c:v>
              </c:pt>
              <c:pt idx="22">
                <c:v>26.1</c:v>
              </c:pt>
              <c:pt idx="23">
                <c:v>25.930628751570282</c:v>
              </c:pt>
              <c:pt idx="24">
                <c:v>25.425246205634465</c:v>
              </c:pt>
              <c:pt idx="25">
                <c:v>24.591836442869862</c:v>
              </c:pt>
              <c:pt idx="26">
                <c:v>23.443044665446862</c:v>
              </c:pt>
              <c:pt idx="27">
                <c:v>21.995302409526928</c:v>
              </c:pt>
              <c:pt idx="28">
                <c:v>20.26780296212192</c:v>
              </c:pt>
              <c:pt idx="29">
                <c:v>18.28146065998817</c:v>
              </c:pt>
              <c:pt idx="30">
                <c:v>16.057961564142062</c:v>
              </c:pt>
              <c:pt idx="31">
                <c:v>13.618973629906449</c:v>
              </c:pt>
              <c:pt idx="32">
                <c:v>10.985545054435306</c:v>
              </c:pt>
              <c:pt idx="33">
                <c:v>8.1776884880331124</c:v>
              </c:pt>
              <c:pt idx="34">
                <c:v>5.2141292980419109</c:v>
              </c:pt>
              <c:pt idx="35">
                <c:v>2.1121871444768914</c:v>
              </c:pt>
              <c:pt idx="36">
                <c:v>-1.1122410601757906</c:v>
              </c:pt>
              <c:pt idx="37">
                <c:v>-4.4446252624661469</c:v>
              </c:pt>
              <c:pt idx="38">
                <c:v>-7.8716962489337732</c:v>
              </c:pt>
              <c:pt idx="39">
                <c:v>-11.381306063273186</c:v>
              </c:pt>
              <c:pt idx="40">
                <c:v>-14.962265455509979</c:v>
              </c:pt>
              <c:pt idx="41">
                <c:v>-18.604163504234634</c:v>
              </c:pt>
              <c:pt idx="42">
                <c:v>-22.297169472284168</c:v>
              </c:pt>
              <c:pt idx="43">
                <c:v>-26.031811817088609</c:v>
              </c:pt>
              <c:pt idx="44">
                <c:v>-29.79872337021915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C9C1-40C6-B207-4937212E3BA0}"/>
            </c:ext>
          </c:extLst>
        </c:ser>
        <c:ser>
          <c:idx val="5"/>
          <c:order val="5"/>
          <c:tx>
            <c:v>W=-1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-41.109973506254263</c:v>
              </c:pt>
              <c:pt idx="1">
                <c:v>-28.905708517617427</c:v>
              </c:pt>
              <c:pt idx="2">
                <c:v>-22.440818730270184</c:v>
              </c:pt>
              <c:pt idx="3">
                <c:v>-18.25617359235002</c:v>
              </c:pt>
              <c:pt idx="4">
                <c:v>-15.13710529397088</c:v>
              </c:pt>
            </c:numLit>
          </c:xVal>
          <c:yVal>
            <c:numLit>
              <c:formatCode>General</c:formatCode>
              <c:ptCount val="5"/>
              <c:pt idx="0">
                <c:v>68.830603467007322</c:v>
              </c:pt>
              <c:pt idx="1">
                <c:v>58.380447619660018</c:v>
              </c:pt>
              <c:pt idx="2">
                <c:v>47.310842689573477</c:v>
              </c:pt>
              <c:pt idx="3">
                <c:v>36.005527361511525</c:v>
              </c:pt>
              <c:pt idx="4">
                <c:v>24.591836442869862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C9C1-40C6-B207-4937212E3BA0}"/>
            </c:ext>
          </c:extLst>
        </c:ser>
        <c:ser>
          <c:idx val="6"/>
          <c:order val="6"/>
          <c:tx>
            <c:v>W=-2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-65.13017880427428</c:v>
              </c:pt>
              <c:pt idx="1">
                <c:v>-51.066863608643757</c:v>
              </c:pt>
              <c:pt idx="2">
                <c:v>-41.665795717066281</c:v>
              </c:pt>
              <c:pt idx="3">
                <c:v>-34.785348091728501</c:v>
              </c:pt>
              <c:pt idx="4">
                <c:v>-29.273587356115293</c:v>
              </c:pt>
            </c:numLit>
          </c:xVal>
          <c:yVal>
            <c:numLit>
              <c:formatCode>General</c:formatCode>
              <c:ptCount val="5"/>
              <c:pt idx="0">
                <c:v>59.629504019472414</c:v>
              </c:pt>
              <c:pt idx="1">
                <c:v>50.996984856768442</c:v>
              </c:pt>
              <c:pt idx="2">
                <c:v>41.225285151287125</c:v>
              </c:pt>
              <c:pt idx="3">
                <c:v>30.892442742303977</c:v>
              </c:pt>
              <c:pt idx="4">
                <c:v>20.26780296212192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C9C1-40C6-B207-4937212E3BA0}"/>
            </c:ext>
          </c:extLst>
        </c:ser>
        <c:ser>
          <c:idx val="7"/>
          <c:order val="7"/>
          <c:tx>
            <c:v>W=-3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-79.687032864536079</c:v>
              </c:pt>
              <c:pt idx="1">
                <c:v>-66.953734913008546</c:v>
              </c:pt>
              <c:pt idx="2">
                <c:v>-57.02516365140503</c:v>
              </c:pt>
              <c:pt idx="3">
                <c:v>-48.907062220168982</c:v>
              </c:pt>
              <c:pt idx="4">
                <c:v>-41.872322372602753</c:v>
              </c:pt>
            </c:numLit>
          </c:xVal>
          <c:yVal>
            <c:numLit>
              <c:formatCode>General</c:formatCode>
              <c:ptCount val="5"/>
              <c:pt idx="0">
                <c:v>48.749107256304733</c:v>
              </c:pt>
              <c:pt idx="1">
                <c:v>41.20106849807771</c:v>
              </c:pt>
              <c:pt idx="2">
                <c:v>32.553625802489549</c:v>
              </c:pt>
              <c:pt idx="3">
                <c:v>23.267141844051764</c:v>
              </c:pt>
              <c:pt idx="4">
                <c:v>13.618973629906449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C9C1-40C6-B207-4937212E3BA0}"/>
            </c:ext>
          </c:extLst>
        </c:ser>
        <c:ser>
          <c:idx val="8"/>
          <c:order val="8"/>
          <c:tx>
            <c:v>W=-4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-90.377051543070152</c:v>
              </c:pt>
              <c:pt idx="1">
                <c:v>-79.120074807770592</c:v>
              </c:pt>
              <c:pt idx="2">
                <c:v>-69.465297047781206</c:v>
              </c:pt>
              <c:pt idx="3">
                <c:v>-60.884640517557507</c:v>
              </c:pt>
              <c:pt idx="4">
                <c:v>-52.920523213917171</c:v>
              </c:pt>
            </c:numLit>
          </c:xVal>
          <c:yVal>
            <c:numLit>
              <c:formatCode>General</c:formatCode>
              <c:ptCount val="5"/>
              <c:pt idx="0">
                <c:v>37.390471403401939</c:v>
              </c:pt>
              <c:pt idx="1">
                <c:v>30.290829059700023</c:v>
              </c:pt>
              <c:pt idx="2">
                <c:v>22.363800843512081</c:v>
              </c:pt>
              <c:pt idx="3">
                <c:v>13.92813371468543</c:v>
              </c:pt>
              <c:pt idx="4">
                <c:v>5.2141292980419109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C9C1-40C6-B207-4937212E3BA0}"/>
            </c:ext>
          </c:extLst>
        </c:ser>
        <c:ser>
          <c:idx val="9"/>
          <c:order val="9"/>
          <c:tx>
            <c:v>W=-5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-99.530757079178201</c:v>
              </c:pt>
              <c:pt idx="1">
                <c:v>-89.407968822562694</c:v>
              </c:pt>
              <c:pt idx="2">
                <c:v>-80.138212789850982</c:v>
              </c:pt>
              <c:pt idx="3">
                <c:v>-71.358267335160065</c:v>
              </c:pt>
              <c:pt idx="4">
                <c:v>-62.725457395520912</c:v>
              </c:pt>
            </c:numLit>
          </c:xVal>
          <c:yVal>
            <c:numLit>
              <c:formatCode>General</c:formatCode>
              <c:ptCount val="5"/>
              <c:pt idx="0">
                <c:v>26.031802472656786</c:v>
              </c:pt>
              <c:pt idx="1">
                <c:v>18.946605457840306</c:v>
              </c:pt>
              <c:pt idx="2">
                <c:v>11.358899430940895</c:v>
              </c:pt>
              <c:pt idx="3">
                <c:v>3.4973357788379928</c:v>
              </c:pt>
              <c:pt idx="4">
                <c:v>-4.4446252624661469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C9C1-40C6-B207-4937212E3BA0}"/>
            </c:ext>
          </c:extLst>
        </c:ser>
        <c:ser>
          <c:idx val="10"/>
          <c:order val="10"/>
          <c:tx>
            <c:v>W=-6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-108.26761155003778</c:v>
              </c:pt>
              <c:pt idx="1">
                <c:v>-98.974963817236073</c:v>
              </c:pt>
              <c:pt idx="2">
                <c:v>-90.000022539697056</c:v>
              </c:pt>
              <c:pt idx="3">
                <c:v>-81.025081462541209</c:v>
              </c:pt>
              <c:pt idx="4">
                <c:v>-71.732434307474094</c:v>
              </c:pt>
            </c:numLit>
          </c:xVal>
          <c:yVal>
            <c:numLit>
              <c:formatCode>General</c:formatCode>
              <c:ptCount val="5"/>
              <c:pt idx="0">
                <c:v>14.96225506826525</c:v>
              </c:pt>
              <c:pt idx="1">
                <c:v>7.5760639648109134</c:v>
              </c:pt>
              <c:pt idx="2">
                <c:v>-4.4755438608490294E-6</c:v>
              </c:pt>
              <c:pt idx="3">
                <c:v>-7.5760732647950704</c:v>
              </c:pt>
              <c:pt idx="4">
                <c:v>-14.962265455509979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C9C1-40C6-B207-4937212E3BA0}"/>
            </c:ext>
          </c:extLst>
        </c:ser>
        <c:ser>
          <c:idx val="11"/>
          <c:order val="11"/>
          <c:tx>
            <c:v>W=-7</c:v>
          </c:tx>
          <c:spPr>
            <a:ln w="3175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-117.27459119182373</c:v>
              </c:pt>
              <c:pt idx="1">
                <c:v>-108.64177972738281</c:v>
              </c:pt>
              <c:pt idx="2">
                <c:v>-99.861833095684403</c:v>
              </c:pt>
              <c:pt idx="3">
                <c:v>-90.592076290294457</c:v>
              </c:pt>
              <c:pt idx="4">
                <c:v>-80.469287680806133</c:v>
              </c:pt>
            </c:numLit>
          </c:xVal>
          <c:yVal>
            <c:numLit>
              <c:formatCode>General</c:formatCode>
              <c:ptCount val="5"/>
              <c:pt idx="0">
                <c:v>4.4446131431201508</c:v>
              </c:pt>
              <c:pt idx="1">
                <c:v>-3.4973462249925689</c:v>
              </c:pt>
              <c:pt idx="2">
                <c:v>-11.358908803106416</c:v>
              </c:pt>
              <c:pt idx="3">
                <c:v>-18.946614410449428</c:v>
              </c:pt>
              <c:pt idx="4">
                <c:v>-26.031811817088609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C9C1-40C6-B207-4937212E3BA0}"/>
            </c:ext>
          </c:extLst>
        </c:ser>
        <c:ser>
          <c:idx val="12"/>
          <c:order val="12"/>
          <c:tx>
            <c:v>W=1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41.109973506254263</c:v>
              </c:pt>
              <c:pt idx="1">
                <c:v>28.905708517617427</c:v>
              </c:pt>
              <c:pt idx="2">
                <c:v>22.440818730270184</c:v>
              </c:pt>
              <c:pt idx="3">
                <c:v>18.25617359235002</c:v>
              </c:pt>
              <c:pt idx="4">
                <c:v>15.13710529397088</c:v>
              </c:pt>
            </c:numLit>
          </c:xVal>
          <c:yVal>
            <c:numLit>
              <c:formatCode>General</c:formatCode>
              <c:ptCount val="5"/>
              <c:pt idx="0">
                <c:v>68.830603467007322</c:v>
              </c:pt>
              <c:pt idx="1">
                <c:v>58.380447619660018</c:v>
              </c:pt>
              <c:pt idx="2">
                <c:v>47.310842689573477</c:v>
              </c:pt>
              <c:pt idx="3">
                <c:v>36.005527361511525</c:v>
              </c:pt>
              <c:pt idx="4">
                <c:v>24.591836442869862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C9C1-40C6-B207-4937212E3BA0}"/>
            </c:ext>
          </c:extLst>
        </c:ser>
        <c:ser>
          <c:idx val="13"/>
          <c:order val="13"/>
          <c:tx>
            <c:v>W=2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65.13017880427428</c:v>
              </c:pt>
              <c:pt idx="1">
                <c:v>51.066863608643757</c:v>
              </c:pt>
              <c:pt idx="2">
                <c:v>41.665795717066281</c:v>
              </c:pt>
              <c:pt idx="3">
                <c:v>34.785348091728501</c:v>
              </c:pt>
              <c:pt idx="4">
                <c:v>29.273587356115293</c:v>
              </c:pt>
            </c:numLit>
          </c:xVal>
          <c:yVal>
            <c:numLit>
              <c:formatCode>General</c:formatCode>
              <c:ptCount val="5"/>
              <c:pt idx="0">
                <c:v>59.629504019472414</c:v>
              </c:pt>
              <c:pt idx="1">
                <c:v>50.996984856768442</c:v>
              </c:pt>
              <c:pt idx="2">
                <c:v>41.225285151287125</c:v>
              </c:pt>
              <c:pt idx="3">
                <c:v>30.892442742303977</c:v>
              </c:pt>
              <c:pt idx="4">
                <c:v>20.26780296212192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C9C1-40C6-B207-4937212E3BA0}"/>
            </c:ext>
          </c:extLst>
        </c:ser>
        <c:ser>
          <c:idx val="14"/>
          <c:order val="14"/>
          <c:tx>
            <c:v>W=3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79.687032864536079</c:v>
              </c:pt>
              <c:pt idx="1">
                <c:v>66.953734913008546</c:v>
              </c:pt>
              <c:pt idx="2">
                <c:v>57.02516365140503</c:v>
              </c:pt>
              <c:pt idx="3">
                <c:v>48.907062220168982</c:v>
              </c:pt>
              <c:pt idx="4">
                <c:v>41.872322372602753</c:v>
              </c:pt>
            </c:numLit>
          </c:xVal>
          <c:yVal>
            <c:numLit>
              <c:formatCode>General</c:formatCode>
              <c:ptCount val="5"/>
              <c:pt idx="0">
                <c:v>48.749107256304733</c:v>
              </c:pt>
              <c:pt idx="1">
                <c:v>41.20106849807771</c:v>
              </c:pt>
              <c:pt idx="2">
                <c:v>32.553625802489549</c:v>
              </c:pt>
              <c:pt idx="3">
                <c:v>23.267141844051764</c:v>
              </c:pt>
              <c:pt idx="4">
                <c:v>13.618973629906449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C9C1-40C6-B207-4937212E3BA0}"/>
            </c:ext>
          </c:extLst>
        </c:ser>
        <c:ser>
          <c:idx val="15"/>
          <c:order val="15"/>
          <c:tx>
            <c:v>W=4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90.377051543070152</c:v>
              </c:pt>
              <c:pt idx="1">
                <c:v>79.120074807770592</c:v>
              </c:pt>
              <c:pt idx="2">
                <c:v>69.465297047781206</c:v>
              </c:pt>
              <c:pt idx="3">
                <c:v>60.884640517557507</c:v>
              </c:pt>
              <c:pt idx="4">
                <c:v>52.920523213917171</c:v>
              </c:pt>
            </c:numLit>
          </c:xVal>
          <c:yVal>
            <c:numLit>
              <c:formatCode>General</c:formatCode>
              <c:ptCount val="5"/>
              <c:pt idx="0">
                <c:v>37.390471403401939</c:v>
              </c:pt>
              <c:pt idx="1">
                <c:v>30.290829059700023</c:v>
              </c:pt>
              <c:pt idx="2">
                <c:v>22.363800843512081</c:v>
              </c:pt>
              <c:pt idx="3">
                <c:v>13.92813371468543</c:v>
              </c:pt>
              <c:pt idx="4">
                <c:v>5.2141292980419109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C9C1-40C6-B207-4937212E3BA0}"/>
            </c:ext>
          </c:extLst>
        </c:ser>
        <c:ser>
          <c:idx val="16"/>
          <c:order val="16"/>
          <c:tx>
            <c:v>W=5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99.530757079178201</c:v>
              </c:pt>
              <c:pt idx="1">
                <c:v>89.407968822562694</c:v>
              </c:pt>
              <c:pt idx="2">
                <c:v>80.138212789850982</c:v>
              </c:pt>
              <c:pt idx="3">
                <c:v>71.358267335160065</c:v>
              </c:pt>
              <c:pt idx="4">
                <c:v>62.725457395520912</c:v>
              </c:pt>
            </c:numLit>
          </c:xVal>
          <c:yVal>
            <c:numLit>
              <c:formatCode>General</c:formatCode>
              <c:ptCount val="5"/>
              <c:pt idx="0">
                <c:v>26.031802472656786</c:v>
              </c:pt>
              <c:pt idx="1">
                <c:v>18.946605457840306</c:v>
              </c:pt>
              <c:pt idx="2">
                <c:v>11.358899430940895</c:v>
              </c:pt>
              <c:pt idx="3">
                <c:v>3.4973357788379928</c:v>
              </c:pt>
              <c:pt idx="4">
                <c:v>-4.4446252624661469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C9C1-40C6-B207-4937212E3BA0}"/>
            </c:ext>
          </c:extLst>
        </c:ser>
        <c:ser>
          <c:idx val="17"/>
          <c:order val="17"/>
          <c:tx>
            <c:v>W=6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108.26761155003778</c:v>
              </c:pt>
              <c:pt idx="1">
                <c:v>98.974963817236073</c:v>
              </c:pt>
              <c:pt idx="2">
                <c:v>90.000022539697056</c:v>
              </c:pt>
              <c:pt idx="3">
                <c:v>81.025081462541209</c:v>
              </c:pt>
              <c:pt idx="4">
                <c:v>71.732434307474094</c:v>
              </c:pt>
            </c:numLit>
          </c:xVal>
          <c:yVal>
            <c:numLit>
              <c:formatCode>General</c:formatCode>
              <c:ptCount val="5"/>
              <c:pt idx="0">
                <c:v>14.96225506826525</c:v>
              </c:pt>
              <c:pt idx="1">
                <c:v>7.5760639648109134</c:v>
              </c:pt>
              <c:pt idx="2">
                <c:v>-4.4755438608490294E-6</c:v>
              </c:pt>
              <c:pt idx="3">
                <c:v>-7.5760732647950704</c:v>
              </c:pt>
              <c:pt idx="4">
                <c:v>-14.962265455509979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1-C9C1-40C6-B207-4937212E3BA0}"/>
            </c:ext>
          </c:extLst>
        </c:ser>
        <c:ser>
          <c:idx val="18"/>
          <c:order val="18"/>
          <c:tx>
            <c:v>W=7</c:v>
          </c:tx>
          <c:spPr>
            <a:ln w="3175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117.27459119182373</c:v>
              </c:pt>
              <c:pt idx="1">
                <c:v>108.64177972738281</c:v>
              </c:pt>
              <c:pt idx="2">
                <c:v>99.861833095684403</c:v>
              </c:pt>
              <c:pt idx="3">
                <c:v>90.592076290294457</c:v>
              </c:pt>
              <c:pt idx="4">
                <c:v>80.469287680806133</c:v>
              </c:pt>
            </c:numLit>
          </c:xVal>
          <c:yVal>
            <c:numLit>
              <c:formatCode>General</c:formatCode>
              <c:ptCount val="5"/>
              <c:pt idx="0">
                <c:v>4.4446131431201508</c:v>
              </c:pt>
              <c:pt idx="1">
                <c:v>-3.4973462249925689</c:v>
              </c:pt>
              <c:pt idx="2">
                <c:v>-11.358908803106416</c:v>
              </c:pt>
              <c:pt idx="3">
                <c:v>-18.946614410449428</c:v>
              </c:pt>
              <c:pt idx="4">
                <c:v>-26.031811817088609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C9C1-40C6-B207-4937212E3BA0}"/>
            </c:ext>
          </c:extLst>
        </c:ser>
        <c:ser>
          <c:idx val="20"/>
          <c:order val="19"/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PObs_H!$A$85:$A$121</c:f>
              <c:numCache>
                <c:formatCode>0</c:formatCode>
                <c:ptCount val="37"/>
                <c:pt idx="0">
                  <c:v>-114</c:v>
                </c:pt>
                <c:pt idx="1">
                  <c:v>-113</c:v>
                </c:pt>
                <c:pt idx="2">
                  <c:v>-112</c:v>
                </c:pt>
                <c:pt idx="3">
                  <c:v>-111</c:v>
                </c:pt>
                <c:pt idx="4">
                  <c:v>-110</c:v>
                </c:pt>
                <c:pt idx="5">
                  <c:v>-109</c:v>
                </c:pt>
                <c:pt idx="6">
                  <c:v>-108</c:v>
                </c:pt>
                <c:pt idx="7">
                  <c:v>-107</c:v>
                </c:pt>
                <c:pt idx="8">
                  <c:v>-106</c:v>
                </c:pt>
                <c:pt idx="9">
                  <c:v>-105</c:v>
                </c:pt>
                <c:pt idx="10">
                  <c:v>-104</c:v>
                </c:pt>
                <c:pt idx="11">
                  <c:v>-103</c:v>
                </c:pt>
                <c:pt idx="12">
                  <c:v>-102</c:v>
                </c:pt>
                <c:pt idx="13">
                  <c:v>-101</c:v>
                </c:pt>
                <c:pt idx="14">
                  <c:v>-100</c:v>
                </c:pt>
                <c:pt idx="15">
                  <c:v>-99</c:v>
                </c:pt>
                <c:pt idx="16">
                  <c:v>-98</c:v>
                </c:pt>
                <c:pt idx="17">
                  <c:v>-97</c:v>
                </c:pt>
                <c:pt idx="18">
                  <c:v>-96</c:v>
                </c:pt>
                <c:pt idx="19">
                  <c:v>-95</c:v>
                </c:pt>
                <c:pt idx="20">
                  <c:v>-94</c:v>
                </c:pt>
                <c:pt idx="21">
                  <c:v>-93</c:v>
                </c:pt>
                <c:pt idx="22">
                  <c:v>-92</c:v>
                </c:pt>
                <c:pt idx="23">
                  <c:v>-91</c:v>
                </c:pt>
                <c:pt idx="24">
                  <c:v>-90</c:v>
                </c:pt>
                <c:pt idx="25">
                  <c:v>-89</c:v>
                </c:pt>
                <c:pt idx="26">
                  <c:v>-88</c:v>
                </c:pt>
                <c:pt idx="27">
                  <c:v>-87</c:v>
                </c:pt>
                <c:pt idx="28">
                  <c:v>-86</c:v>
                </c:pt>
                <c:pt idx="29">
                  <c:v>-85</c:v>
                </c:pt>
                <c:pt idx="30">
                  <c:v>-84</c:v>
                </c:pt>
                <c:pt idx="31">
                  <c:v>-83</c:v>
                </c:pt>
                <c:pt idx="32">
                  <c:v>-82</c:v>
                </c:pt>
                <c:pt idx="33">
                  <c:v>-81</c:v>
                </c:pt>
                <c:pt idx="34">
                  <c:v>-80</c:v>
                </c:pt>
                <c:pt idx="35">
                  <c:v>-79</c:v>
                </c:pt>
                <c:pt idx="36">
                  <c:v>-78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3-C9C1-40C6-B207-4937212E3BA0}"/>
            </c:ext>
          </c:extLst>
        </c:ser>
        <c:ser>
          <c:idx val="19"/>
          <c:order val="20"/>
          <c:spPr>
            <a:ln w="254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PObs_H!$A$85:$A$121</c:f>
              <c:numCache>
                <c:formatCode>0</c:formatCode>
                <c:ptCount val="37"/>
                <c:pt idx="0">
                  <c:v>-114</c:v>
                </c:pt>
                <c:pt idx="1">
                  <c:v>-113</c:v>
                </c:pt>
                <c:pt idx="2">
                  <c:v>-112</c:v>
                </c:pt>
                <c:pt idx="3">
                  <c:v>-111</c:v>
                </c:pt>
                <c:pt idx="4">
                  <c:v>-110</c:v>
                </c:pt>
                <c:pt idx="5">
                  <c:v>-109</c:v>
                </c:pt>
                <c:pt idx="6">
                  <c:v>-108</c:v>
                </c:pt>
                <c:pt idx="7">
                  <c:v>-107</c:v>
                </c:pt>
                <c:pt idx="8">
                  <c:v>-106</c:v>
                </c:pt>
                <c:pt idx="9">
                  <c:v>-105</c:v>
                </c:pt>
                <c:pt idx="10">
                  <c:v>-104</c:v>
                </c:pt>
                <c:pt idx="11">
                  <c:v>-103</c:v>
                </c:pt>
                <c:pt idx="12">
                  <c:v>-102</c:v>
                </c:pt>
                <c:pt idx="13">
                  <c:v>-101</c:v>
                </c:pt>
                <c:pt idx="14">
                  <c:v>-100</c:v>
                </c:pt>
                <c:pt idx="15">
                  <c:v>-99</c:v>
                </c:pt>
                <c:pt idx="16">
                  <c:v>-98</c:v>
                </c:pt>
                <c:pt idx="17">
                  <c:v>-97</c:v>
                </c:pt>
                <c:pt idx="18">
                  <c:v>-96</c:v>
                </c:pt>
                <c:pt idx="19">
                  <c:v>-95</c:v>
                </c:pt>
                <c:pt idx="20">
                  <c:v>-94</c:v>
                </c:pt>
                <c:pt idx="21">
                  <c:v>-93</c:v>
                </c:pt>
                <c:pt idx="22">
                  <c:v>-92</c:v>
                </c:pt>
                <c:pt idx="23">
                  <c:v>-91</c:v>
                </c:pt>
                <c:pt idx="24">
                  <c:v>-90</c:v>
                </c:pt>
                <c:pt idx="25">
                  <c:v>-89</c:v>
                </c:pt>
                <c:pt idx="26">
                  <c:v>-88</c:v>
                </c:pt>
                <c:pt idx="27">
                  <c:v>-87</c:v>
                </c:pt>
                <c:pt idx="28">
                  <c:v>-86</c:v>
                </c:pt>
                <c:pt idx="29">
                  <c:v>-85</c:v>
                </c:pt>
                <c:pt idx="30">
                  <c:v>-84</c:v>
                </c:pt>
                <c:pt idx="31">
                  <c:v>-83</c:v>
                </c:pt>
                <c:pt idx="32">
                  <c:v>-82</c:v>
                </c:pt>
                <c:pt idx="33">
                  <c:v>-81</c:v>
                </c:pt>
                <c:pt idx="34">
                  <c:v>-80</c:v>
                </c:pt>
                <c:pt idx="35">
                  <c:v>-79</c:v>
                </c:pt>
                <c:pt idx="36">
                  <c:v>-78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4-C9C1-40C6-B207-4937212E3BA0}"/>
            </c:ext>
          </c:extLst>
        </c:ser>
        <c:ser>
          <c:idx val="21"/>
          <c:order val="21"/>
          <c:spPr>
            <a:ln w="25400">
              <a:solidFill>
                <a:srgbClr val="00CCFF"/>
              </a:solidFill>
              <a:prstDash val="solid"/>
            </a:ln>
          </c:spPr>
          <c:marker>
            <c:symbol val="none"/>
          </c:marker>
          <c:xVal>
            <c:numRef>
              <c:f>PObs_H!$A$85:$A$121</c:f>
              <c:numCache>
                <c:formatCode>0</c:formatCode>
                <c:ptCount val="37"/>
                <c:pt idx="0">
                  <c:v>-114</c:v>
                </c:pt>
                <c:pt idx="1">
                  <c:v>-113</c:v>
                </c:pt>
                <c:pt idx="2">
                  <c:v>-112</c:v>
                </c:pt>
                <c:pt idx="3">
                  <c:v>-111</c:v>
                </c:pt>
                <c:pt idx="4">
                  <c:v>-110</c:v>
                </c:pt>
                <c:pt idx="5">
                  <c:v>-109</c:v>
                </c:pt>
                <c:pt idx="6">
                  <c:v>-108</c:v>
                </c:pt>
                <c:pt idx="7">
                  <c:v>-107</c:v>
                </c:pt>
                <c:pt idx="8">
                  <c:v>-106</c:v>
                </c:pt>
                <c:pt idx="9">
                  <c:v>-105</c:v>
                </c:pt>
                <c:pt idx="10">
                  <c:v>-104</c:v>
                </c:pt>
                <c:pt idx="11">
                  <c:v>-103</c:v>
                </c:pt>
                <c:pt idx="12">
                  <c:v>-102</c:v>
                </c:pt>
                <c:pt idx="13">
                  <c:v>-101</c:v>
                </c:pt>
                <c:pt idx="14">
                  <c:v>-100</c:v>
                </c:pt>
                <c:pt idx="15">
                  <c:v>-99</c:v>
                </c:pt>
                <c:pt idx="16">
                  <c:v>-98</c:v>
                </c:pt>
                <c:pt idx="17">
                  <c:v>-97</c:v>
                </c:pt>
                <c:pt idx="18">
                  <c:v>-96</c:v>
                </c:pt>
                <c:pt idx="19">
                  <c:v>-95</c:v>
                </c:pt>
                <c:pt idx="20">
                  <c:v>-94</c:v>
                </c:pt>
                <c:pt idx="21">
                  <c:v>-93</c:v>
                </c:pt>
                <c:pt idx="22">
                  <c:v>-92</c:v>
                </c:pt>
                <c:pt idx="23">
                  <c:v>-91</c:v>
                </c:pt>
                <c:pt idx="24">
                  <c:v>-90</c:v>
                </c:pt>
                <c:pt idx="25">
                  <c:v>-89</c:v>
                </c:pt>
                <c:pt idx="26">
                  <c:v>-88</c:v>
                </c:pt>
                <c:pt idx="27">
                  <c:v>-87</c:v>
                </c:pt>
                <c:pt idx="28">
                  <c:v>-86</c:v>
                </c:pt>
                <c:pt idx="29">
                  <c:v>-85</c:v>
                </c:pt>
                <c:pt idx="30">
                  <c:v>-84</c:v>
                </c:pt>
                <c:pt idx="31">
                  <c:v>-83</c:v>
                </c:pt>
                <c:pt idx="32">
                  <c:v>-82</c:v>
                </c:pt>
                <c:pt idx="33">
                  <c:v>-81</c:v>
                </c:pt>
                <c:pt idx="34">
                  <c:v>-80</c:v>
                </c:pt>
                <c:pt idx="35">
                  <c:v>-79</c:v>
                </c:pt>
                <c:pt idx="36">
                  <c:v>-78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5-C9C1-40C6-B207-4937212E3BA0}"/>
            </c:ext>
          </c:extLst>
        </c:ser>
        <c:ser>
          <c:idx val="22"/>
          <c:order val="22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PObs_H!$A$85:$A$121</c:f>
              <c:numCache>
                <c:formatCode>0</c:formatCode>
                <c:ptCount val="37"/>
                <c:pt idx="0">
                  <c:v>-114</c:v>
                </c:pt>
                <c:pt idx="1">
                  <c:v>-113</c:v>
                </c:pt>
                <c:pt idx="2">
                  <c:v>-112</c:v>
                </c:pt>
                <c:pt idx="3">
                  <c:v>-111</c:v>
                </c:pt>
                <c:pt idx="4">
                  <c:v>-110</c:v>
                </c:pt>
                <c:pt idx="5">
                  <c:v>-109</c:v>
                </c:pt>
                <c:pt idx="6">
                  <c:v>-108</c:v>
                </c:pt>
                <c:pt idx="7">
                  <c:v>-107</c:v>
                </c:pt>
                <c:pt idx="8">
                  <c:v>-106</c:v>
                </c:pt>
                <c:pt idx="9">
                  <c:v>-105</c:v>
                </c:pt>
                <c:pt idx="10">
                  <c:v>-104</c:v>
                </c:pt>
                <c:pt idx="11">
                  <c:v>-103</c:v>
                </c:pt>
                <c:pt idx="12">
                  <c:v>-102</c:v>
                </c:pt>
                <c:pt idx="13">
                  <c:v>-101</c:v>
                </c:pt>
                <c:pt idx="14">
                  <c:v>-100</c:v>
                </c:pt>
                <c:pt idx="15">
                  <c:v>-99</c:v>
                </c:pt>
                <c:pt idx="16">
                  <c:v>-98</c:v>
                </c:pt>
                <c:pt idx="17">
                  <c:v>-97</c:v>
                </c:pt>
                <c:pt idx="18">
                  <c:v>-96</c:v>
                </c:pt>
                <c:pt idx="19">
                  <c:v>-95</c:v>
                </c:pt>
                <c:pt idx="20">
                  <c:v>-94</c:v>
                </c:pt>
                <c:pt idx="21">
                  <c:v>-93</c:v>
                </c:pt>
                <c:pt idx="22">
                  <c:v>-92</c:v>
                </c:pt>
                <c:pt idx="23">
                  <c:v>-91</c:v>
                </c:pt>
                <c:pt idx="24">
                  <c:v>-90</c:v>
                </c:pt>
                <c:pt idx="25">
                  <c:v>-89</c:v>
                </c:pt>
                <c:pt idx="26">
                  <c:v>-88</c:v>
                </c:pt>
                <c:pt idx="27">
                  <c:v>-87</c:v>
                </c:pt>
                <c:pt idx="28">
                  <c:v>-86</c:v>
                </c:pt>
                <c:pt idx="29">
                  <c:v>-85</c:v>
                </c:pt>
                <c:pt idx="30">
                  <c:v>-84</c:v>
                </c:pt>
                <c:pt idx="31">
                  <c:v>-83</c:v>
                </c:pt>
                <c:pt idx="32">
                  <c:v>-82</c:v>
                </c:pt>
                <c:pt idx="33">
                  <c:v>-81</c:v>
                </c:pt>
                <c:pt idx="34">
                  <c:v>-80</c:v>
                </c:pt>
                <c:pt idx="35">
                  <c:v>-79</c:v>
                </c:pt>
                <c:pt idx="36">
                  <c:v>-78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6-C9C1-40C6-B207-4937212E3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591680"/>
        <c:axId val="229602048"/>
      </c:scatterChart>
      <c:valAx>
        <c:axId val="229591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Acimut (º)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29602048"/>
        <c:crosses val="autoZero"/>
        <c:crossBetween val="midCat"/>
        <c:majorUnit val="30"/>
      </c:valAx>
      <c:valAx>
        <c:axId val="229602048"/>
        <c:scaling>
          <c:orientation val="minMax"/>
          <c:max val="9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29591680"/>
        <c:crosses val="autoZero"/>
        <c:crossBetween val="midCat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Rama 1 - Filas 3 y 4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SVER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-120.43057853595667</c:v>
              </c:pt>
              <c:pt idx="1">
                <c:v>-117.27459119182373</c:v>
              </c:pt>
              <c:pt idx="2">
                <c:v>-114.20781474267177</c:v>
              </c:pt>
              <c:pt idx="3">
                <c:v>-111.2119080078006</c:v>
              </c:pt>
              <c:pt idx="4">
                <c:v>-108.26761155003778</c:v>
              </c:pt>
              <c:pt idx="5">
                <c:v>-105.35446272668727</c:v>
              </c:pt>
              <c:pt idx="6">
                <c:v>-102.45033347096093</c:v>
              </c:pt>
              <c:pt idx="7">
                <c:v>-99.530757079178201</c:v>
              </c:pt>
              <c:pt idx="8">
                <c:v>-96.567984194419665</c:v>
              </c:pt>
              <c:pt idx="9">
                <c:v>-93.529671322983191</c:v>
              </c:pt>
              <c:pt idx="10">
                <c:v>-90.377051543070152</c:v>
              </c:pt>
              <c:pt idx="11">
                <c:v>-87.062357540254055</c:v>
              </c:pt>
              <c:pt idx="12">
                <c:v>-83.525149557190844</c:v>
              </c:pt>
              <c:pt idx="13">
                <c:v>-79.687032864536079</c:v>
              </c:pt>
              <c:pt idx="14">
                <c:v>-75.444032978921143</c:v>
              </c:pt>
              <c:pt idx="15">
                <c:v>-70.65570266127159</c:v>
              </c:pt>
              <c:pt idx="16">
                <c:v>-65.13017880427428</c:v>
              </c:pt>
              <c:pt idx="17">
                <c:v>-58.605978961855875</c:v>
              </c:pt>
              <c:pt idx="18">
                <c:v>-50.737543833375611</c:v>
              </c:pt>
              <c:pt idx="19">
                <c:v>-41.109973506254263</c:v>
              </c:pt>
              <c:pt idx="20">
                <c:v>-29.347665738208079</c:v>
              </c:pt>
              <c:pt idx="21">
                <c:v>-15.409204971007536</c:v>
              </c:pt>
              <c:pt idx="22">
                <c:v>9.405984748574546E-2</c:v>
              </c:pt>
              <c:pt idx="23">
                <c:v>15.409204971007536</c:v>
              </c:pt>
              <c:pt idx="24">
                <c:v>29.347665738208079</c:v>
              </c:pt>
              <c:pt idx="25">
                <c:v>41.109973506254263</c:v>
              </c:pt>
              <c:pt idx="26">
                <c:v>50.737543833375611</c:v>
              </c:pt>
              <c:pt idx="27">
                <c:v>58.605978961855875</c:v>
              </c:pt>
              <c:pt idx="28">
                <c:v>65.13017880427428</c:v>
              </c:pt>
              <c:pt idx="29">
                <c:v>70.65570266127159</c:v>
              </c:pt>
              <c:pt idx="30">
                <c:v>75.444032978921143</c:v>
              </c:pt>
              <c:pt idx="31">
                <c:v>79.687032864536079</c:v>
              </c:pt>
              <c:pt idx="32">
                <c:v>83.525149557190844</c:v>
              </c:pt>
              <c:pt idx="33">
                <c:v>87.062357540254055</c:v>
              </c:pt>
              <c:pt idx="34">
                <c:v>90.377051543070152</c:v>
              </c:pt>
              <c:pt idx="35">
                <c:v>93.529671322983191</c:v>
              </c:pt>
              <c:pt idx="36">
                <c:v>96.567984194419665</c:v>
              </c:pt>
              <c:pt idx="37">
                <c:v>99.530757079178201</c:v>
              </c:pt>
              <c:pt idx="38">
                <c:v>102.45033347096093</c:v>
              </c:pt>
              <c:pt idx="39">
                <c:v>105.35446272668727</c:v>
              </c:pt>
              <c:pt idx="40">
                <c:v>108.26761155003778</c:v>
              </c:pt>
              <c:pt idx="41">
                <c:v>111.2119080078006</c:v>
              </c:pt>
              <c:pt idx="42">
                <c:v>114.20781474267177</c:v>
              </c:pt>
              <c:pt idx="43">
                <c:v>117.27459119182373</c:v>
              </c:pt>
              <c:pt idx="44">
                <c:v>120.43057853595667</c:v>
              </c:pt>
            </c:numLit>
          </c:xVal>
          <c:yVal>
            <c:numLit>
              <c:formatCode>General</c:formatCode>
              <c:ptCount val="45"/>
              <c:pt idx="0">
                <c:v>1.1122281834680905</c:v>
              </c:pt>
              <c:pt idx="1">
                <c:v>4.4446131431201508</c:v>
              </c:pt>
              <c:pt idx="2">
                <c:v>7.8716847919579465</c:v>
              </c:pt>
              <c:pt idx="3">
                <c:v>11.381295181489165</c:v>
              </c:pt>
              <c:pt idx="4">
                <c:v>14.96225506826525</c:v>
              </c:pt>
              <c:pt idx="5">
                <c:v>18.60415353598799</c:v>
              </c:pt>
              <c:pt idx="6">
                <c:v>22.297159851045961</c:v>
              </c:pt>
              <c:pt idx="7">
                <c:v>26.031802472656786</c:v>
              </c:pt>
              <c:pt idx="8">
                <c:v>29.798714232103201</c:v>
              </c:pt>
              <c:pt idx="9">
                <c:v>33.588324941498392</c:v>
              </c:pt>
              <c:pt idx="10">
                <c:v>37.390471403401939</c:v>
              </c:pt>
              <c:pt idx="11">
                <c:v>41.193877220982529</c:v>
              </c:pt>
              <c:pt idx="12">
                <c:v>44.985426352816624</c:v>
              </c:pt>
              <c:pt idx="13">
                <c:v>48.749107256304733</c:v>
              </c:pt>
              <c:pt idx="14">
                <c:v>52.464425957297166</c:v>
              </c:pt>
              <c:pt idx="15">
                <c:v>56.103957356597739</c:v>
              </c:pt>
              <c:pt idx="16">
                <c:v>59.629504019472414</c:v>
              </c:pt>
              <c:pt idx="17">
                <c:v>62.986074075283803</c:v>
              </c:pt>
              <c:pt idx="18">
                <c:v>66.092772708605679</c:v>
              </c:pt>
              <c:pt idx="19">
                <c:v>68.830603467007322</c:v>
              </c:pt>
              <c:pt idx="20">
                <c:v>71.031727366542412</c:v>
              </c:pt>
              <c:pt idx="21">
                <c:v>72.486903370480206</c:v>
              </c:pt>
              <c:pt idx="22">
                <c:v>73</c:v>
              </c:pt>
              <c:pt idx="23">
                <c:v>72.486903370480206</c:v>
              </c:pt>
              <c:pt idx="24">
                <c:v>71.031727366542412</c:v>
              </c:pt>
              <c:pt idx="25">
                <c:v>68.830603467007322</c:v>
              </c:pt>
              <c:pt idx="26">
                <c:v>66.092772708605679</c:v>
              </c:pt>
              <c:pt idx="27">
                <c:v>62.986074075283803</c:v>
              </c:pt>
              <c:pt idx="28">
                <c:v>59.629504019472414</c:v>
              </c:pt>
              <c:pt idx="29">
                <c:v>56.103957356597739</c:v>
              </c:pt>
              <c:pt idx="30">
                <c:v>52.464425957297166</c:v>
              </c:pt>
              <c:pt idx="31">
                <c:v>48.749107256304733</c:v>
              </c:pt>
              <c:pt idx="32">
                <c:v>44.985426352816624</c:v>
              </c:pt>
              <c:pt idx="33">
                <c:v>41.193877220982529</c:v>
              </c:pt>
              <c:pt idx="34">
                <c:v>37.390471403401939</c:v>
              </c:pt>
              <c:pt idx="35">
                <c:v>33.588324941498392</c:v>
              </c:pt>
              <c:pt idx="36">
                <c:v>29.798714232103201</c:v>
              </c:pt>
              <c:pt idx="37">
                <c:v>26.031802472656786</c:v>
              </c:pt>
              <c:pt idx="38">
                <c:v>22.297159851045961</c:v>
              </c:pt>
              <c:pt idx="39">
                <c:v>18.60415353598799</c:v>
              </c:pt>
              <c:pt idx="40">
                <c:v>14.96225506826525</c:v>
              </c:pt>
              <c:pt idx="41">
                <c:v>11.381295181489165</c:v>
              </c:pt>
              <c:pt idx="42">
                <c:v>7.8716847919579465</c:v>
              </c:pt>
              <c:pt idx="43">
                <c:v>4.4446131431201508</c:v>
              </c:pt>
              <c:pt idx="44">
                <c:v>1.1122281834680905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783-42A3-8DC0-F06775B739D5}"/>
            </c:ext>
          </c:extLst>
        </c:ser>
        <c:ser>
          <c:idx val="1"/>
          <c:order val="1"/>
          <c:tx>
            <c:v/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-112.0090869373051</c:v>
              </c:pt>
              <c:pt idx="1">
                <c:v>-108.64177972738281</c:v>
              </c:pt>
              <c:pt idx="2">
                <c:v>-105.36405967997318</c:v>
              </c:pt>
              <c:pt idx="3">
                <c:v>-102.15036887873229</c:v>
              </c:pt>
              <c:pt idx="4">
                <c:v>-98.974963817236073</c:v>
              </c:pt>
              <c:pt idx="5">
                <c:v>-95.811471058007584</c:v>
              </c:pt>
              <c:pt idx="6">
                <c:v>-92.632308983620405</c:v>
              </c:pt>
              <c:pt idx="7">
                <c:v>-89.407968822562694</c:v>
              </c:pt>
              <c:pt idx="8">
                <c:v>-86.106135647941272</c:v>
              </c:pt>
              <c:pt idx="9">
                <c:v>-82.690620894644127</c:v>
              </c:pt>
              <c:pt idx="10">
                <c:v>-79.120074807770592</c:v>
              </c:pt>
              <c:pt idx="11">
                <c:v>-75.346456889385763</c:v>
              </c:pt>
              <c:pt idx="12">
                <c:v>-71.313279593237127</c:v>
              </c:pt>
              <c:pt idx="13">
                <c:v>-66.953734913008546</c:v>
              </c:pt>
              <c:pt idx="14">
                <c:v>-62.189020783797623</c:v>
              </c:pt>
              <c:pt idx="15">
                <c:v>-56.927598553152933</c:v>
              </c:pt>
              <c:pt idx="16">
                <c:v>-51.066863608643757</c:v>
              </c:pt>
              <c:pt idx="17">
                <c:v>-44.499883284150933</c:v>
              </c:pt>
              <c:pt idx="18">
                <c:v>-37.131183610383005</c:v>
              </c:pt>
              <c:pt idx="19">
                <c:v>-28.905708517617427</c:v>
              </c:pt>
              <c:pt idx="20">
                <c:v>-19.850798509124019</c:v>
              </c:pt>
              <c:pt idx="21">
                <c:v>-10.118717946766056</c:v>
              </c:pt>
              <c:pt idx="22">
                <c:v>7.5790934444781147E-2</c:v>
              </c:pt>
              <c:pt idx="23">
                <c:v>10.118717946766056</c:v>
              </c:pt>
              <c:pt idx="24">
                <c:v>19.850798509124019</c:v>
              </c:pt>
              <c:pt idx="25">
                <c:v>28.905708517617427</c:v>
              </c:pt>
              <c:pt idx="26">
                <c:v>37.131183610383005</c:v>
              </c:pt>
              <c:pt idx="27">
                <c:v>44.499883284150933</c:v>
              </c:pt>
              <c:pt idx="28">
                <c:v>51.066863608643757</c:v>
              </c:pt>
              <c:pt idx="29">
                <c:v>56.927598553152933</c:v>
              </c:pt>
              <c:pt idx="30">
                <c:v>62.189020783797623</c:v>
              </c:pt>
              <c:pt idx="31">
                <c:v>66.953734913008546</c:v>
              </c:pt>
              <c:pt idx="32">
                <c:v>71.313279593237127</c:v>
              </c:pt>
              <c:pt idx="33">
                <c:v>75.346456889385763</c:v>
              </c:pt>
              <c:pt idx="34">
                <c:v>79.120074807770592</c:v>
              </c:pt>
              <c:pt idx="35">
                <c:v>82.690620894644127</c:v>
              </c:pt>
              <c:pt idx="36">
                <c:v>86.106135647941272</c:v>
              </c:pt>
              <c:pt idx="37">
                <c:v>89.407968822562694</c:v>
              </c:pt>
              <c:pt idx="38">
                <c:v>92.632308983620405</c:v>
              </c:pt>
              <c:pt idx="39">
                <c:v>95.811471058007584</c:v>
              </c:pt>
              <c:pt idx="40">
                <c:v>98.974963817236073</c:v>
              </c:pt>
              <c:pt idx="41">
                <c:v>102.15036887873229</c:v>
              </c:pt>
              <c:pt idx="42">
                <c:v>105.36405967997318</c:v>
              </c:pt>
              <c:pt idx="43">
                <c:v>108.64177972738281</c:v>
              </c:pt>
              <c:pt idx="44">
                <c:v>112.0090869373051</c:v>
              </c:pt>
            </c:numLit>
          </c:xVal>
          <c:yVal>
            <c:numLit>
              <c:formatCode>General</c:formatCode>
              <c:ptCount val="45"/>
              <c:pt idx="0">
                <c:v>-7.0649827951411766</c:v>
              </c:pt>
              <c:pt idx="1">
                <c:v>-3.4973462249925689</c:v>
              </c:pt>
              <c:pt idx="2">
                <c:v>0.14083430373808881</c:v>
              </c:pt>
              <c:pt idx="3">
                <c:v>3.8361272186141804</c:v>
              </c:pt>
              <c:pt idx="4">
                <c:v>7.5760639648109134</c:v>
              </c:pt>
              <c:pt idx="5">
                <c:v>11.348814521113212</c:v>
              </c:pt>
              <c:pt idx="6">
                <c:v>15.142853686892281</c:v>
              </c:pt>
              <c:pt idx="7">
                <c:v>18.946605457840306</c:v>
              </c:pt>
              <c:pt idx="8">
                <c:v>22.748047526201717</c:v>
              </c:pt>
              <c:pt idx="9">
                <c:v>26.534251784881782</c:v>
              </c:pt>
              <c:pt idx="10">
                <c:v>30.290829059700023</c:v>
              </c:pt>
              <c:pt idx="11">
                <c:v>34.001236825009457</c:v>
              </c:pt>
              <c:pt idx="12">
                <c:v>37.645897881831829</c:v>
              </c:pt>
              <c:pt idx="13">
                <c:v>41.20106849807771</c:v>
              </c:pt>
              <c:pt idx="14">
                <c:v>44.637393871308497</c:v>
              </c:pt>
              <c:pt idx="15">
                <c:v>47.918115194867823</c:v>
              </c:pt>
              <c:pt idx="16">
                <c:v>50.996984856768442</c:v>
              </c:pt>
              <c:pt idx="17">
                <c:v>53.816175260473386</c:v>
              </c:pt>
              <c:pt idx="18">
                <c:v>56.304930177032794</c:v>
              </c:pt>
              <c:pt idx="19">
                <c:v>58.380447619660018</c:v>
              </c:pt>
              <c:pt idx="20">
                <c:v>59.953220546857715</c:v>
              </c:pt>
              <c:pt idx="21">
                <c:v>60.938784857429397</c:v>
              </c:pt>
              <c:pt idx="22">
                <c:v>61.274999999999999</c:v>
              </c:pt>
              <c:pt idx="23">
                <c:v>60.938784857429397</c:v>
              </c:pt>
              <c:pt idx="24">
                <c:v>59.953220546857715</c:v>
              </c:pt>
              <c:pt idx="25">
                <c:v>58.380447619660018</c:v>
              </c:pt>
              <c:pt idx="26">
                <c:v>56.304930177032794</c:v>
              </c:pt>
              <c:pt idx="27">
                <c:v>53.816175260473386</c:v>
              </c:pt>
              <c:pt idx="28">
                <c:v>50.996984856768442</c:v>
              </c:pt>
              <c:pt idx="29">
                <c:v>47.918115194867823</c:v>
              </c:pt>
              <c:pt idx="30">
                <c:v>44.637393871308497</c:v>
              </c:pt>
              <c:pt idx="31">
                <c:v>41.20106849807771</c:v>
              </c:pt>
              <c:pt idx="32">
                <c:v>37.645897881831829</c:v>
              </c:pt>
              <c:pt idx="33">
                <c:v>34.001236825009457</c:v>
              </c:pt>
              <c:pt idx="34">
                <c:v>30.290829059700023</c:v>
              </c:pt>
              <c:pt idx="35">
                <c:v>26.534251784881782</c:v>
              </c:pt>
              <c:pt idx="36">
                <c:v>22.748047526201717</c:v>
              </c:pt>
              <c:pt idx="37">
                <c:v>18.946605457840306</c:v>
              </c:pt>
              <c:pt idx="38">
                <c:v>15.142853686892281</c:v>
              </c:pt>
              <c:pt idx="39">
                <c:v>11.348814521113212</c:v>
              </c:pt>
              <c:pt idx="40">
                <c:v>7.5760639648109134</c:v>
              </c:pt>
              <c:pt idx="41">
                <c:v>3.8361272186141804</c:v>
              </c:pt>
              <c:pt idx="42">
                <c:v>0.14083430373808881</c:v>
              </c:pt>
              <c:pt idx="43">
                <c:v>-3.4973462249925689</c:v>
              </c:pt>
              <c:pt idx="44">
                <c:v>-7.0649827951411766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783-42A3-8DC0-F06775B739D5}"/>
            </c:ext>
          </c:extLst>
        </c:ser>
        <c:ser>
          <c:idx val="2"/>
          <c:order val="2"/>
          <c:tx>
            <c:v>EQUI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-103.28635457119307</c:v>
              </c:pt>
              <c:pt idx="1">
                <c:v>-99.861833095684403</c:v>
              </c:pt>
              <c:pt idx="2">
                <c:v>-96.526183021343954</c:v>
              </c:pt>
              <c:pt idx="3">
                <c:v>-93.24871698235431</c:v>
              </c:pt>
              <c:pt idx="4">
                <c:v>-90.000022539697056</c:v>
              </c:pt>
              <c:pt idx="5">
                <c:v>-86.751328182374635</c:v>
              </c:pt>
              <c:pt idx="6">
                <c:v>-83.473862405609211</c:v>
              </c:pt>
              <c:pt idx="7">
                <c:v>-80.138212789850982</c:v>
              </c:pt>
              <c:pt idx="8">
                <c:v>-76.713692004586093</c:v>
              </c:pt>
              <c:pt idx="9">
                <c:v>-73.167725876413144</c:v>
              </c:pt>
              <c:pt idx="10">
                <c:v>-69.465297047781206</c:v>
              </c:pt>
              <c:pt idx="11">
                <c:v>-65.568510289704605</c:v>
              </c:pt>
              <c:pt idx="12">
                <c:v>-61.436398042782628</c:v>
              </c:pt>
              <c:pt idx="13">
                <c:v>-57.02516365140503</c:v>
              </c:pt>
              <c:pt idx="14">
                <c:v>-52.289167837433396</c:v>
              </c:pt>
              <c:pt idx="15">
                <c:v>-47.1830901245227</c:v>
              </c:pt>
              <c:pt idx="16">
                <c:v>-41.665795717066281</c:v>
              </c:pt>
              <c:pt idx="17">
                <c:v>-35.706399779862451</c:v>
              </c:pt>
              <c:pt idx="18">
                <c:v>-29.292650210354328</c:v>
              </c:pt>
              <c:pt idx="19">
                <c:v>-22.440818730270184</c:v>
              </c:pt>
              <c:pt idx="20">
                <c:v>-15.204764045469158</c:v>
              </c:pt>
              <c:pt idx="21">
                <c:v>-7.6802988749632366</c:v>
              </c:pt>
              <c:pt idx="22">
                <c:v>-6.5923567923793835E-2</c:v>
              </c:pt>
              <c:pt idx="23">
                <c:v>7.6802988749632366</c:v>
              </c:pt>
              <c:pt idx="24">
                <c:v>15.204764045469158</c:v>
              </c:pt>
              <c:pt idx="25">
                <c:v>22.440818730270184</c:v>
              </c:pt>
              <c:pt idx="26">
                <c:v>29.292650210354328</c:v>
              </c:pt>
              <c:pt idx="27">
                <c:v>35.706399779862451</c:v>
              </c:pt>
              <c:pt idx="28">
                <c:v>41.665795717066281</c:v>
              </c:pt>
              <c:pt idx="29">
                <c:v>47.1830901245227</c:v>
              </c:pt>
              <c:pt idx="30">
                <c:v>52.289167837433396</c:v>
              </c:pt>
              <c:pt idx="31">
                <c:v>57.02516365140503</c:v>
              </c:pt>
              <c:pt idx="32">
                <c:v>61.436398042782628</c:v>
              </c:pt>
              <c:pt idx="33">
                <c:v>65.568510289704605</c:v>
              </c:pt>
              <c:pt idx="34">
                <c:v>69.465297047781206</c:v>
              </c:pt>
              <c:pt idx="35">
                <c:v>73.167725876413144</c:v>
              </c:pt>
              <c:pt idx="36">
                <c:v>76.713692004586093</c:v>
              </c:pt>
              <c:pt idx="37">
                <c:v>80.138212789850982</c:v>
              </c:pt>
              <c:pt idx="38">
                <c:v>83.473862405609211</c:v>
              </c:pt>
              <c:pt idx="39">
                <c:v>86.751328182374635</c:v>
              </c:pt>
              <c:pt idx="40">
                <c:v>90.000022539697056</c:v>
              </c:pt>
              <c:pt idx="41">
                <c:v>93.24871698235431</c:v>
              </c:pt>
              <c:pt idx="42">
                <c:v>96.526183021343954</c:v>
              </c:pt>
              <c:pt idx="43">
                <c:v>99.861833095684403</c:v>
              </c:pt>
              <c:pt idx="44">
                <c:v>103.28635457119307</c:v>
              </c:pt>
            </c:numLit>
          </c:xVal>
          <c:yVal>
            <c:numLit>
              <c:formatCode>General</c:formatCode>
              <c:ptCount val="45"/>
              <c:pt idx="0">
                <c:v>-15.085965719792412</c:v>
              </c:pt>
              <c:pt idx="1">
                <c:v>-11.358908803106416</c:v>
              </c:pt>
              <c:pt idx="2">
                <c:v>-7.5933630774351144</c:v>
              </c:pt>
              <c:pt idx="3">
                <c:v>-3.8028310991323906</c:v>
              </c:pt>
              <c:pt idx="4">
                <c:v>-4.4755438608490294E-6</c:v>
              </c:pt>
              <c:pt idx="5">
                <c:v>3.8028221022491522</c:v>
              </c:pt>
              <c:pt idx="6">
                <c:v>7.5933539416896991</c:v>
              </c:pt>
              <c:pt idx="7">
                <c:v>11.358899430940895</c:v>
              </c:pt>
              <c:pt idx="8">
                <c:v>15.085956005950351</c:v>
              </c:pt>
              <c:pt idx="9">
                <c:v>18.759762270735692</c:v>
              </c:pt>
              <c:pt idx="10">
                <c:v>22.363800843512081</c:v>
              </c:pt>
              <c:pt idx="11">
                <c:v>25.879239968521802</c:v>
              </c:pt>
              <c:pt idx="12">
                <c:v>29.284309847833278</c:v>
              </c:pt>
              <c:pt idx="13">
                <c:v>32.553625802489549</c:v>
              </c:pt>
              <c:pt idx="14">
                <c:v>35.657500456654191</c:v>
              </c:pt>
              <c:pt idx="15">
                <c:v>38.561338380467234</c:v>
              </c:pt>
              <c:pt idx="16">
                <c:v>41.225285151287125</c:v>
              </c:pt>
              <c:pt idx="17">
                <c:v>43.604405946858542</c:v>
              </c:pt>
              <c:pt idx="18">
                <c:v>45.649769728766856</c:v>
              </c:pt>
              <c:pt idx="19">
                <c:v>47.310842689573477</c:v>
              </c:pt>
              <c:pt idx="20">
                <c:v>48.539429720399347</c:v>
              </c:pt>
              <c:pt idx="21">
                <c:v>49.294935800159763</c:v>
              </c:pt>
              <c:pt idx="22">
                <c:v>49.550000000000004</c:v>
              </c:pt>
              <c:pt idx="23">
                <c:v>49.294935800159763</c:v>
              </c:pt>
              <c:pt idx="24">
                <c:v>48.539429720399347</c:v>
              </c:pt>
              <c:pt idx="25">
                <c:v>47.310842689573477</c:v>
              </c:pt>
              <c:pt idx="26">
                <c:v>45.649769728766856</c:v>
              </c:pt>
              <c:pt idx="27">
                <c:v>43.604405946858542</c:v>
              </c:pt>
              <c:pt idx="28">
                <c:v>41.225285151287125</c:v>
              </c:pt>
              <c:pt idx="29">
                <c:v>38.561338380467234</c:v>
              </c:pt>
              <c:pt idx="30">
                <c:v>35.657500456654191</c:v>
              </c:pt>
              <c:pt idx="31">
                <c:v>32.553625802489549</c:v>
              </c:pt>
              <c:pt idx="32">
                <c:v>29.284309847833278</c:v>
              </c:pt>
              <c:pt idx="33">
                <c:v>25.879239968521802</c:v>
              </c:pt>
              <c:pt idx="34">
                <c:v>22.363800843512081</c:v>
              </c:pt>
              <c:pt idx="35">
                <c:v>18.759762270735692</c:v>
              </c:pt>
              <c:pt idx="36">
                <c:v>15.085956005950351</c:v>
              </c:pt>
              <c:pt idx="37">
                <c:v>11.358899430940895</c:v>
              </c:pt>
              <c:pt idx="38">
                <c:v>7.5933539416896991</c:v>
              </c:pt>
              <c:pt idx="39">
                <c:v>3.8028221022491522</c:v>
              </c:pt>
              <c:pt idx="40">
                <c:v>-4.4755438608490294E-6</c:v>
              </c:pt>
              <c:pt idx="41">
                <c:v>-3.8028310991323906</c:v>
              </c:pt>
              <c:pt idx="42">
                <c:v>-7.5933630774351144</c:v>
              </c:pt>
              <c:pt idx="43">
                <c:v>-11.358908803106416</c:v>
              </c:pt>
              <c:pt idx="44">
                <c:v>-15.085965719792412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783-42A3-8DC0-F06775B739D5}"/>
            </c:ext>
          </c:extLst>
        </c:ser>
        <c:ser>
          <c:idx val="3"/>
          <c:order val="3"/>
          <c:tx>
            <c:v/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-93.893909762664862</c:v>
              </c:pt>
              <c:pt idx="1">
                <c:v>-90.592076290294457</c:v>
              </c:pt>
              <c:pt idx="2">
                <c:v>-87.367736017755902</c:v>
              </c:pt>
              <c:pt idx="3">
                <c:v>-84.188574000483555</c:v>
              </c:pt>
              <c:pt idx="4">
                <c:v>-81.025081462541209</c:v>
              </c:pt>
              <c:pt idx="5">
                <c:v>-77.849676793820066</c:v>
              </c:pt>
              <c:pt idx="6">
                <c:v>-74.635986575989079</c:v>
              </c:pt>
              <c:pt idx="7">
                <c:v>-71.358267335160065</c:v>
              </c:pt>
              <c:pt idx="8">
                <c:v>-67.990961204124659</c:v>
              </c:pt>
              <c:pt idx="9">
                <c:v>-64.508393801447482</c:v>
              </c:pt>
              <c:pt idx="10">
                <c:v>-60.884640517557507</c:v>
              </c:pt>
              <c:pt idx="11">
                <c:v>-57.09360809438121</c:v>
              </c:pt>
              <c:pt idx="12">
                <c:v>-53.10940090269029</c:v>
              </c:pt>
              <c:pt idx="13">
                <c:v>-48.907062220168982</c:v>
              </c:pt>
              <c:pt idx="14">
                <c:v>-44.463792268349323</c:v>
              </c:pt>
              <c:pt idx="15">
                <c:v>-39.76073248793206</c:v>
              </c:pt>
              <c:pt idx="16">
                <c:v>-34.785348091728501</c:v>
              </c:pt>
              <c:pt idx="17">
                <c:v>-29.534313929189619</c:v>
              </c:pt>
              <c:pt idx="18">
                <c:v>-24.016598702921492</c:v>
              </c:pt>
              <c:pt idx="19">
                <c:v>-18.25617359235002</c:v>
              </c:pt>
              <c:pt idx="20">
                <c:v>-12.293535693165287</c:v>
              </c:pt>
              <c:pt idx="21">
                <c:v>-6.1852188601811138</c:v>
              </c:pt>
              <c:pt idx="22">
                <c:v>-5.9119309369475612E-2</c:v>
              </c:pt>
              <c:pt idx="23">
                <c:v>6.1852188601811138</c:v>
              </c:pt>
              <c:pt idx="24">
                <c:v>12.293535693165287</c:v>
              </c:pt>
              <c:pt idx="25">
                <c:v>18.25617359235002</c:v>
              </c:pt>
              <c:pt idx="26">
                <c:v>24.016598702921492</c:v>
              </c:pt>
              <c:pt idx="27">
                <c:v>29.534313929189619</c:v>
              </c:pt>
              <c:pt idx="28">
                <c:v>34.785348091728501</c:v>
              </c:pt>
              <c:pt idx="29">
                <c:v>39.76073248793206</c:v>
              </c:pt>
              <c:pt idx="30">
                <c:v>44.463792268349323</c:v>
              </c:pt>
              <c:pt idx="31">
                <c:v>48.907062220168982</c:v>
              </c:pt>
              <c:pt idx="32">
                <c:v>53.10940090269029</c:v>
              </c:pt>
              <c:pt idx="33">
                <c:v>57.09360809438121</c:v>
              </c:pt>
              <c:pt idx="34">
                <c:v>60.884640517557507</c:v>
              </c:pt>
              <c:pt idx="35">
                <c:v>64.508393801447482</c:v>
              </c:pt>
              <c:pt idx="36">
                <c:v>67.990961204124659</c:v>
              </c:pt>
              <c:pt idx="37">
                <c:v>71.358267335160065</c:v>
              </c:pt>
              <c:pt idx="38">
                <c:v>74.635986575989079</c:v>
              </c:pt>
              <c:pt idx="39">
                <c:v>77.849676793820066</c:v>
              </c:pt>
              <c:pt idx="40">
                <c:v>81.025081462541209</c:v>
              </c:pt>
              <c:pt idx="41">
                <c:v>84.188574000483555</c:v>
              </c:pt>
              <c:pt idx="42">
                <c:v>87.367736017755902</c:v>
              </c:pt>
              <c:pt idx="43">
                <c:v>90.592076290294457</c:v>
              </c:pt>
              <c:pt idx="44">
                <c:v>93.893909762664862</c:v>
              </c:pt>
            </c:numLit>
          </c:xVal>
          <c:yVal>
            <c:numLit>
              <c:formatCode>General</c:formatCode>
              <c:ptCount val="45"/>
              <c:pt idx="0">
                <c:v>-22.74805654307356</c:v>
              </c:pt>
              <c:pt idx="1">
                <c:v>-18.946614410449428</c:v>
              </c:pt>
              <c:pt idx="2">
                <c:v>-15.14286266804848</c:v>
              </c:pt>
              <c:pt idx="3">
                <c:v>-11.348823618660575</c:v>
              </c:pt>
              <c:pt idx="4">
                <c:v>-7.5760732647950704</c:v>
              </c:pt>
              <c:pt idx="5">
                <c:v>-3.8361368080692415</c:v>
              </c:pt>
              <c:pt idx="6">
                <c:v>-0.14084427324894477</c:v>
              </c:pt>
              <c:pt idx="7">
                <c:v>3.4973357788379928</c:v>
              </c:pt>
              <c:pt idx="8">
                <c:v>7.0649717673341428</c:v>
              </c:pt>
              <c:pt idx="9">
                <c:v>10.547346328266116</c:v>
              </c:pt>
              <c:pt idx="10">
                <c:v>13.92813371468543</c:v>
              </c:pt>
              <c:pt idx="11">
                <c:v>17.189083543049023</c:v>
              </c:pt>
              <c:pt idx="12">
                <c:v>20.309727708255835</c:v>
              </c:pt>
              <c:pt idx="13">
                <c:v>23.267141844051764</c:v>
              </c:pt>
              <c:pt idx="14">
                <c:v>26.035811609128309</c:v>
              </c:pt>
              <c:pt idx="15">
                <c:v>28.587676212728489</c:v>
              </c:pt>
              <c:pt idx="16">
                <c:v>30.892442742303977</c:v>
              </c:pt>
              <c:pt idx="17">
                <c:v>32.918275927987537</c:v>
              </c:pt>
              <c:pt idx="18">
                <c:v>34.632954257173843</c:v>
              </c:pt>
              <c:pt idx="19">
                <c:v>36.005527361511525</c:v>
              </c:pt>
              <c:pt idx="20">
                <c:v>37.008400534339927</c:v>
              </c:pt>
              <c:pt idx="21">
                <c:v>37.61962161526484</c:v>
              </c:pt>
              <c:pt idx="22">
                <c:v>37.82500000000001</c:v>
              </c:pt>
              <c:pt idx="23">
                <c:v>37.61962161526484</c:v>
              </c:pt>
              <c:pt idx="24">
                <c:v>37.008400534339927</c:v>
              </c:pt>
              <c:pt idx="25">
                <c:v>36.005527361511525</c:v>
              </c:pt>
              <c:pt idx="26">
                <c:v>34.632954257173843</c:v>
              </c:pt>
              <c:pt idx="27">
                <c:v>32.918275927987537</c:v>
              </c:pt>
              <c:pt idx="28">
                <c:v>30.892442742303977</c:v>
              </c:pt>
              <c:pt idx="29">
                <c:v>28.587676212728489</c:v>
              </c:pt>
              <c:pt idx="30">
                <c:v>26.035811609128309</c:v>
              </c:pt>
              <c:pt idx="31">
                <c:v>23.267141844051764</c:v>
              </c:pt>
              <c:pt idx="32">
                <c:v>20.309727708255835</c:v>
              </c:pt>
              <c:pt idx="33">
                <c:v>17.189083543049023</c:v>
              </c:pt>
              <c:pt idx="34">
                <c:v>13.92813371468543</c:v>
              </c:pt>
              <c:pt idx="35">
                <c:v>10.547346328266116</c:v>
              </c:pt>
              <c:pt idx="36">
                <c:v>7.0649717673341428</c:v>
              </c:pt>
              <c:pt idx="37">
                <c:v>3.4973357788379928</c:v>
              </c:pt>
              <c:pt idx="38">
                <c:v>-0.14084427324894477</c:v>
              </c:pt>
              <c:pt idx="39">
                <c:v>-3.8361368080692415</c:v>
              </c:pt>
              <c:pt idx="40">
                <c:v>-7.5760732647950704</c:v>
              </c:pt>
              <c:pt idx="41">
                <c:v>-11.348823618660575</c:v>
              </c:pt>
              <c:pt idx="42">
                <c:v>-15.14286266804848</c:v>
              </c:pt>
              <c:pt idx="43">
                <c:v>-18.946614410449428</c:v>
              </c:pt>
              <c:pt idx="44">
                <c:v>-22.74805654307356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D783-42A3-8DC0-F06775B739D5}"/>
            </c:ext>
          </c:extLst>
        </c:ser>
        <c:ser>
          <c:idx val="4"/>
          <c:order val="4"/>
          <c:tx>
            <c:v>SINV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-83.432060493366222</c:v>
              </c:pt>
              <c:pt idx="1">
                <c:v>-80.469287680806133</c:v>
              </c:pt>
              <c:pt idx="2">
                <c:v>-77.54971150624803</c:v>
              </c:pt>
              <c:pt idx="3">
                <c:v>-74.645582613099464</c:v>
              </c:pt>
              <c:pt idx="4">
                <c:v>-71.732434307474094</c:v>
              </c:pt>
              <c:pt idx="5">
                <c:v>-68.788138541750172</c:v>
              </c:pt>
              <c:pt idx="6">
                <c:v>-65.792232702789377</c:v>
              </c:pt>
              <c:pt idx="7">
                <c:v>-62.725457395520912</c:v>
              </c:pt>
              <c:pt idx="8">
                <c:v>-59.569471497411769</c:v>
              </c:pt>
              <c:pt idx="9">
                <c:v>-56.306729858472437</c:v>
              </c:pt>
              <c:pt idx="10">
                <c:v>-52.920523213917171</c:v>
              </c:pt>
              <c:pt idx="11">
                <c:v>-49.395189850457768</c:v>
              </c:pt>
              <c:pt idx="12">
                <c:v>-45.716513736207098</c:v>
              </c:pt>
              <c:pt idx="13">
                <c:v>-41.872322372602753</c:v>
              </c:pt>
              <c:pt idx="14">
                <c:v>-37.853286691862436</c:v>
              </c:pt>
              <c:pt idx="15">
                <c:v>-33.653901631600597</c:v>
              </c:pt>
              <c:pt idx="16">
                <c:v>-29.273587356115293</c:v>
              </c:pt>
              <c:pt idx="17">
                <c:v>-24.717798850835489</c:v>
              </c:pt>
              <c:pt idx="18">
                <c:v>-19.998974039543015</c:v>
              </c:pt>
              <c:pt idx="19">
                <c:v>-15.13710529397088</c:v>
              </c:pt>
              <c:pt idx="20">
                <c:v>-10.159713303425157</c:v>
              </c:pt>
              <c:pt idx="21">
                <c:v>-5.1010857859223746</c:v>
              </c:pt>
              <c:pt idx="22">
                <c:v>-5.3669459086361948E-2</c:v>
              </c:pt>
              <c:pt idx="23">
                <c:v>5.1010857859223746</c:v>
              </c:pt>
              <c:pt idx="24">
                <c:v>10.159713303425157</c:v>
              </c:pt>
              <c:pt idx="25">
                <c:v>15.13710529397088</c:v>
              </c:pt>
              <c:pt idx="26">
                <c:v>19.998974039543015</c:v>
              </c:pt>
              <c:pt idx="27">
                <c:v>24.717798850835489</c:v>
              </c:pt>
              <c:pt idx="28">
                <c:v>29.273587356115293</c:v>
              </c:pt>
              <c:pt idx="29">
                <c:v>33.653901631600597</c:v>
              </c:pt>
              <c:pt idx="30">
                <c:v>37.853286691862436</c:v>
              </c:pt>
              <c:pt idx="31">
                <c:v>41.872322372602753</c:v>
              </c:pt>
              <c:pt idx="32">
                <c:v>45.716513736207098</c:v>
              </c:pt>
              <c:pt idx="33">
                <c:v>49.395189850457768</c:v>
              </c:pt>
              <c:pt idx="34">
                <c:v>52.920523213917171</c:v>
              </c:pt>
              <c:pt idx="35">
                <c:v>56.306729858472437</c:v>
              </c:pt>
              <c:pt idx="36">
                <c:v>59.569471497411769</c:v>
              </c:pt>
              <c:pt idx="37">
                <c:v>62.725457395520912</c:v>
              </c:pt>
              <c:pt idx="38">
                <c:v>65.792232702789377</c:v>
              </c:pt>
              <c:pt idx="39">
                <c:v>68.788138541750172</c:v>
              </c:pt>
              <c:pt idx="40">
                <c:v>71.732434307474094</c:v>
              </c:pt>
              <c:pt idx="41">
                <c:v>74.645582613099464</c:v>
              </c:pt>
              <c:pt idx="42">
                <c:v>77.54971150624803</c:v>
              </c:pt>
              <c:pt idx="43">
                <c:v>80.469287680806133</c:v>
              </c:pt>
              <c:pt idx="44">
                <c:v>83.432060493366222</c:v>
              </c:pt>
            </c:numLit>
          </c:xVal>
          <c:yVal>
            <c:numLit>
              <c:formatCode>General</c:formatCode>
              <c:ptCount val="45"/>
              <c:pt idx="0">
                <c:v>-29.79872337021915</c:v>
              </c:pt>
              <c:pt idx="1">
                <c:v>-26.031811817088609</c:v>
              </c:pt>
              <c:pt idx="2">
                <c:v>-22.297169472284168</c:v>
              </c:pt>
              <c:pt idx="3">
                <c:v>-18.604163504234634</c:v>
              </c:pt>
              <c:pt idx="4">
                <c:v>-14.962265455509979</c:v>
              </c:pt>
              <c:pt idx="5">
                <c:v>-11.381306063273186</c:v>
              </c:pt>
              <c:pt idx="6">
                <c:v>-7.8716962489337732</c:v>
              </c:pt>
              <c:pt idx="7">
                <c:v>-4.4446252624661469</c:v>
              </c:pt>
              <c:pt idx="8">
                <c:v>-1.1122410601757906</c:v>
              </c:pt>
              <c:pt idx="9">
                <c:v>2.1121871444768914</c:v>
              </c:pt>
              <c:pt idx="10">
                <c:v>5.2141292980419109</c:v>
              </c:pt>
              <c:pt idx="11">
                <c:v>8.1776884880331124</c:v>
              </c:pt>
              <c:pt idx="12">
                <c:v>10.985545054435306</c:v>
              </c:pt>
              <c:pt idx="13">
                <c:v>13.618973629906449</c:v>
              </c:pt>
              <c:pt idx="14">
                <c:v>16.057961564142062</c:v>
              </c:pt>
              <c:pt idx="15">
                <c:v>18.28146065998817</c:v>
              </c:pt>
              <c:pt idx="16">
                <c:v>20.26780296212192</c:v>
              </c:pt>
              <c:pt idx="17">
                <c:v>21.995302409526928</c:v>
              </c:pt>
              <c:pt idx="18">
                <c:v>23.443044665446862</c:v>
              </c:pt>
              <c:pt idx="19">
                <c:v>24.591836442869862</c:v>
              </c:pt>
              <c:pt idx="20">
                <c:v>25.425246205634465</c:v>
              </c:pt>
              <c:pt idx="21">
                <c:v>25.930628751570282</c:v>
              </c:pt>
              <c:pt idx="22">
                <c:v>26.1</c:v>
              </c:pt>
              <c:pt idx="23">
                <c:v>25.930628751570282</c:v>
              </c:pt>
              <c:pt idx="24">
                <c:v>25.425246205634465</c:v>
              </c:pt>
              <c:pt idx="25">
                <c:v>24.591836442869862</c:v>
              </c:pt>
              <c:pt idx="26">
                <c:v>23.443044665446862</c:v>
              </c:pt>
              <c:pt idx="27">
                <c:v>21.995302409526928</c:v>
              </c:pt>
              <c:pt idx="28">
                <c:v>20.26780296212192</c:v>
              </c:pt>
              <c:pt idx="29">
                <c:v>18.28146065998817</c:v>
              </c:pt>
              <c:pt idx="30">
                <c:v>16.057961564142062</c:v>
              </c:pt>
              <c:pt idx="31">
                <c:v>13.618973629906449</c:v>
              </c:pt>
              <c:pt idx="32">
                <c:v>10.985545054435306</c:v>
              </c:pt>
              <c:pt idx="33">
                <c:v>8.1776884880331124</c:v>
              </c:pt>
              <c:pt idx="34">
                <c:v>5.2141292980419109</c:v>
              </c:pt>
              <c:pt idx="35">
                <c:v>2.1121871444768914</c:v>
              </c:pt>
              <c:pt idx="36">
                <c:v>-1.1122410601757906</c:v>
              </c:pt>
              <c:pt idx="37">
                <c:v>-4.4446252624661469</c:v>
              </c:pt>
              <c:pt idx="38">
                <c:v>-7.8716962489337732</c:v>
              </c:pt>
              <c:pt idx="39">
                <c:v>-11.381306063273186</c:v>
              </c:pt>
              <c:pt idx="40">
                <c:v>-14.962265455509979</c:v>
              </c:pt>
              <c:pt idx="41">
                <c:v>-18.604163504234634</c:v>
              </c:pt>
              <c:pt idx="42">
                <c:v>-22.297169472284168</c:v>
              </c:pt>
              <c:pt idx="43">
                <c:v>-26.031811817088609</c:v>
              </c:pt>
              <c:pt idx="44">
                <c:v>-29.79872337021915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D783-42A3-8DC0-F06775B739D5}"/>
            </c:ext>
          </c:extLst>
        </c:ser>
        <c:ser>
          <c:idx val="5"/>
          <c:order val="5"/>
          <c:tx>
            <c:v>W=-1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-41.109973506254263</c:v>
              </c:pt>
              <c:pt idx="1">
                <c:v>-28.905708517617427</c:v>
              </c:pt>
              <c:pt idx="2">
                <c:v>-22.440818730270184</c:v>
              </c:pt>
              <c:pt idx="3">
                <c:v>-18.25617359235002</c:v>
              </c:pt>
              <c:pt idx="4">
                <c:v>-15.13710529397088</c:v>
              </c:pt>
            </c:numLit>
          </c:xVal>
          <c:yVal>
            <c:numLit>
              <c:formatCode>General</c:formatCode>
              <c:ptCount val="5"/>
              <c:pt idx="0">
                <c:v>68.830603467007322</c:v>
              </c:pt>
              <c:pt idx="1">
                <c:v>58.380447619660018</c:v>
              </c:pt>
              <c:pt idx="2">
                <c:v>47.310842689573477</c:v>
              </c:pt>
              <c:pt idx="3">
                <c:v>36.005527361511525</c:v>
              </c:pt>
              <c:pt idx="4">
                <c:v>24.591836442869862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D783-42A3-8DC0-F06775B739D5}"/>
            </c:ext>
          </c:extLst>
        </c:ser>
        <c:ser>
          <c:idx val="6"/>
          <c:order val="6"/>
          <c:tx>
            <c:v>W=-2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-65.13017880427428</c:v>
              </c:pt>
              <c:pt idx="1">
                <c:v>-51.066863608643757</c:v>
              </c:pt>
              <c:pt idx="2">
                <c:v>-41.665795717066281</c:v>
              </c:pt>
              <c:pt idx="3">
                <c:v>-34.785348091728501</c:v>
              </c:pt>
              <c:pt idx="4">
                <c:v>-29.273587356115293</c:v>
              </c:pt>
            </c:numLit>
          </c:xVal>
          <c:yVal>
            <c:numLit>
              <c:formatCode>General</c:formatCode>
              <c:ptCount val="5"/>
              <c:pt idx="0">
                <c:v>59.629504019472414</c:v>
              </c:pt>
              <c:pt idx="1">
                <c:v>50.996984856768442</c:v>
              </c:pt>
              <c:pt idx="2">
                <c:v>41.225285151287125</c:v>
              </c:pt>
              <c:pt idx="3">
                <c:v>30.892442742303977</c:v>
              </c:pt>
              <c:pt idx="4">
                <c:v>20.26780296212192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D783-42A3-8DC0-F06775B739D5}"/>
            </c:ext>
          </c:extLst>
        </c:ser>
        <c:ser>
          <c:idx val="7"/>
          <c:order val="7"/>
          <c:tx>
            <c:v>W=-3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-79.687032864536079</c:v>
              </c:pt>
              <c:pt idx="1">
                <c:v>-66.953734913008546</c:v>
              </c:pt>
              <c:pt idx="2">
                <c:v>-57.02516365140503</c:v>
              </c:pt>
              <c:pt idx="3">
                <c:v>-48.907062220168982</c:v>
              </c:pt>
              <c:pt idx="4">
                <c:v>-41.872322372602753</c:v>
              </c:pt>
            </c:numLit>
          </c:xVal>
          <c:yVal>
            <c:numLit>
              <c:formatCode>General</c:formatCode>
              <c:ptCount val="5"/>
              <c:pt idx="0">
                <c:v>48.749107256304733</c:v>
              </c:pt>
              <c:pt idx="1">
                <c:v>41.20106849807771</c:v>
              </c:pt>
              <c:pt idx="2">
                <c:v>32.553625802489549</c:v>
              </c:pt>
              <c:pt idx="3">
                <c:v>23.267141844051764</c:v>
              </c:pt>
              <c:pt idx="4">
                <c:v>13.618973629906449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D783-42A3-8DC0-F06775B739D5}"/>
            </c:ext>
          </c:extLst>
        </c:ser>
        <c:ser>
          <c:idx val="8"/>
          <c:order val="8"/>
          <c:tx>
            <c:v>W=-4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-90.377051543070152</c:v>
              </c:pt>
              <c:pt idx="1">
                <c:v>-79.120074807770592</c:v>
              </c:pt>
              <c:pt idx="2">
                <c:v>-69.465297047781206</c:v>
              </c:pt>
              <c:pt idx="3">
                <c:v>-60.884640517557507</c:v>
              </c:pt>
              <c:pt idx="4">
                <c:v>-52.920523213917171</c:v>
              </c:pt>
            </c:numLit>
          </c:xVal>
          <c:yVal>
            <c:numLit>
              <c:formatCode>General</c:formatCode>
              <c:ptCount val="5"/>
              <c:pt idx="0">
                <c:v>37.390471403401939</c:v>
              </c:pt>
              <c:pt idx="1">
                <c:v>30.290829059700023</c:v>
              </c:pt>
              <c:pt idx="2">
                <c:v>22.363800843512081</c:v>
              </c:pt>
              <c:pt idx="3">
                <c:v>13.92813371468543</c:v>
              </c:pt>
              <c:pt idx="4">
                <c:v>5.2141292980419109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D783-42A3-8DC0-F06775B739D5}"/>
            </c:ext>
          </c:extLst>
        </c:ser>
        <c:ser>
          <c:idx val="9"/>
          <c:order val="9"/>
          <c:tx>
            <c:v>W=-5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-99.530757079178201</c:v>
              </c:pt>
              <c:pt idx="1">
                <c:v>-89.407968822562694</c:v>
              </c:pt>
              <c:pt idx="2">
                <c:v>-80.138212789850982</c:v>
              </c:pt>
              <c:pt idx="3">
                <c:v>-71.358267335160065</c:v>
              </c:pt>
              <c:pt idx="4">
                <c:v>-62.725457395520912</c:v>
              </c:pt>
            </c:numLit>
          </c:xVal>
          <c:yVal>
            <c:numLit>
              <c:formatCode>General</c:formatCode>
              <c:ptCount val="5"/>
              <c:pt idx="0">
                <c:v>26.031802472656786</c:v>
              </c:pt>
              <c:pt idx="1">
                <c:v>18.946605457840306</c:v>
              </c:pt>
              <c:pt idx="2">
                <c:v>11.358899430940895</c:v>
              </c:pt>
              <c:pt idx="3">
                <c:v>3.4973357788379928</c:v>
              </c:pt>
              <c:pt idx="4">
                <c:v>-4.4446252624661469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D783-42A3-8DC0-F06775B739D5}"/>
            </c:ext>
          </c:extLst>
        </c:ser>
        <c:ser>
          <c:idx val="10"/>
          <c:order val="10"/>
          <c:tx>
            <c:v>W=-6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-108.26761155003778</c:v>
              </c:pt>
              <c:pt idx="1">
                <c:v>-98.974963817236073</c:v>
              </c:pt>
              <c:pt idx="2">
                <c:v>-90.000022539697056</c:v>
              </c:pt>
              <c:pt idx="3">
                <c:v>-81.025081462541209</c:v>
              </c:pt>
              <c:pt idx="4">
                <c:v>-71.732434307474094</c:v>
              </c:pt>
            </c:numLit>
          </c:xVal>
          <c:yVal>
            <c:numLit>
              <c:formatCode>General</c:formatCode>
              <c:ptCount val="5"/>
              <c:pt idx="0">
                <c:v>14.96225506826525</c:v>
              </c:pt>
              <c:pt idx="1">
                <c:v>7.5760639648109134</c:v>
              </c:pt>
              <c:pt idx="2">
                <c:v>-4.4755438608490294E-6</c:v>
              </c:pt>
              <c:pt idx="3">
                <c:v>-7.5760732647950704</c:v>
              </c:pt>
              <c:pt idx="4">
                <c:v>-14.962265455509979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D783-42A3-8DC0-F06775B739D5}"/>
            </c:ext>
          </c:extLst>
        </c:ser>
        <c:ser>
          <c:idx val="11"/>
          <c:order val="11"/>
          <c:tx>
            <c:v>W=-7</c:v>
          </c:tx>
          <c:spPr>
            <a:ln w="3175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-117.27459119182373</c:v>
              </c:pt>
              <c:pt idx="1">
                <c:v>-108.64177972738281</c:v>
              </c:pt>
              <c:pt idx="2">
                <c:v>-99.861833095684403</c:v>
              </c:pt>
              <c:pt idx="3">
                <c:v>-90.592076290294457</c:v>
              </c:pt>
              <c:pt idx="4">
                <c:v>-80.469287680806133</c:v>
              </c:pt>
            </c:numLit>
          </c:xVal>
          <c:yVal>
            <c:numLit>
              <c:formatCode>General</c:formatCode>
              <c:ptCount val="5"/>
              <c:pt idx="0">
                <c:v>4.4446131431201508</c:v>
              </c:pt>
              <c:pt idx="1">
                <c:v>-3.4973462249925689</c:v>
              </c:pt>
              <c:pt idx="2">
                <c:v>-11.358908803106416</c:v>
              </c:pt>
              <c:pt idx="3">
                <c:v>-18.946614410449428</c:v>
              </c:pt>
              <c:pt idx="4">
                <c:v>-26.031811817088609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D783-42A3-8DC0-F06775B739D5}"/>
            </c:ext>
          </c:extLst>
        </c:ser>
        <c:ser>
          <c:idx val="12"/>
          <c:order val="12"/>
          <c:tx>
            <c:v>W=1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41.109973506254263</c:v>
              </c:pt>
              <c:pt idx="1">
                <c:v>28.905708517617427</c:v>
              </c:pt>
              <c:pt idx="2">
                <c:v>22.440818730270184</c:v>
              </c:pt>
              <c:pt idx="3">
                <c:v>18.25617359235002</c:v>
              </c:pt>
              <c:pt idx="4">
                <c:v>15.13710529397088</c:v>
              </c:pt>
            </c:numLit>
          </c:xVal>
          <c:yVal>
            <c:numLit>
              <c:formatCode>General</c:formatCode>
              <c:ptCount val="5"/>
              <c:pt idx="0">
                <c:v>68.830603467007322</c:v>
              </c:pt>
              <c:pt idx="1">
                <c:v>58.380447619660018</c:v>
              </c:pt>
              <c:pt idx="2">
                <c:v>47.310842689573477</c:v>
              </c:pt>
              <c:pt idx="3">
                <c:v>36.005527361511525</c:v>
              </c:pt>
              <c:pt idx="4">
                <c:v>24.591836442869862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D783-42A3-8DC0-F06775B739D5}"/>
            </c:ext>
          </c:extLst>
        </c:ser>
        <c:ser>
          <c:idx val="13"/>
          <c:order val="13"/>
          <c:tx>
            <c:v>W=2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65.13017880427428</c:v>
              </c:pt>
              <c:pt idx="1">
                <c:v>51.066863608643757</c:v>
              </c:pt>
              <c:pt idx="2">
                <c:v>41.665795717066281</c:v>
              </c:pt>
              <c:pt idx="3">
                <c:v>34.785348091728501</c:v>
              </c:pt>
              <c:pt idx="4">
                <c:v>29.273587356115293</c:v>
              </c:pt>
            </c:numLit>
          </c:xVal>
          <c:yVal>
            <c:numLit>
              <c:formatCode>General</c:formatCode>
              <c:ptCount val="5"/>
              <c:pt idx="0">
                <c:v>59.629504019472414</c:v>
              </c:pt>
              <c:pt idx="1">
                <c:v>50.996984856768442</c:v>
              </c:pt>
              <c:pt idx="2">
                <c:v>41.225285151287125</c:v>
              </c:pt>
              <c:pt idx="3">
                <c:v>30.892442742303977</c:v>
              </c:pt>
              <c:pt idx="4">
                <c:v>20.26780296212192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D783-42A3-8DC0-F06775B739D5}"/>
            </c:ext>
          </c:extLst>
        </c:ser>
        <c:ser>
          <c:idx val="14"/>
          <c:order val="14"/>
          <c:tx>
            <c:v>W=3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79.687032864536079</c:v>
              </c:pt>
              <c:pt idx="1">
                <c:v>66.953734913008546</c:v>
              </c:pt>
              <c:pt idx="2">
                <c:v>57.02516365140503</c:v>
              </c:pt>
              <c:pt idx="3">
                <c:v>48.907062220168982</c:v>
              </c:pt>
              <c:pt idx="4">
                <c:v>41.872322372602753</c:v>
              </c:pt>
            </c:numLit>
          </c:xVal>
          <c:yVal>
            <c:numLit>
              <c:formatCode>General</c:formatCode>
              <c:ptCount val="5"/>
              <c:pt idx="0">
                <c:v>48.749107256304733</c:v>
              </c:pt>
              <c:pt idx="1">
                <c:v>41.20106849807771</c:v>
              </c:pt>
              <c:pt idx="2">
                <c:v>32.553625802489549</c:v>
              </c:pt>
              <c:pt idx="3">
                <c:v>23.267141844051764</c:v>
              </c:pt>
              <c:pt idx="4">
                <c:v>13.618973629906449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D783-42A3-8DC0-F06775B739D5}"/>
            </c:ext>
          </c:extLst>
        </c:ser>
        <c:ser>
          <c:idx val="15"/>
          <c:order val="15"/>
          <c:tx>
            <c:v>W=4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90.377051543070152</c:v>
              </c:pt>
              <c:pt idx="1">
                <c:v>79.120074807770592</c:v>
              </c:pt>
              <c:pt idx="2">
                <c:v>69.465297047781206</c:v>
              </c:pt>
              <c:pt idx="3">
                <c:v>60.884640517557507</c:v>
              </c:pt>
              <c:pt idx="4">
                <c:v>52.920523213917171</c:v>
              </c:pt>
            </c:numLit>
          </c:xVal>
          <c:yVal>
            <c:numLit>
              <c:formatCode>General</c:formatCode>
              <c:ptCount val="5"/>
              <c:pt idx="0">
                <c:v>37.390471403401939</c:v>
              </c:pt>
              <c:pt idx="1">
                <c:v>30.290829059700023</c:v>
              </c:pt>
              <c:pt idx="2">
                <c:v>22.363800843512081</c:v>
              </c:pt>
              <c:pt idx="3">
                <c:v>13.92813371468543</c:v>
              </c:pt>
              <c:pt idx="4">
                <c:v>5.2141292980419109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D783-42A3-8DC0-F06775B739D5}"/>
            </c:ext>
          </c:extLst>
        </c:ser>
        <c:ser>
          <c:idx val="16"/>
          <c:order val="16"/>
          <c:tx>
            <c:v>W=5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99.530757079178201</c:v>
              </c:pt>
              <c:pt idx="1">
                <c:v>89.407968822562694</c:v>
              </c:pt>
              <c:pt idx="2">
                <c:v>80.138212789850982</c:v>
              </c:pt>
              <c:pt idx="3">
                <c:v>71.358267335160065</c:v>
              </c:pt>
              <c:pt idx="4">
                <c:v>62.725457395520912</c:v>
              </c:pt>
            </c:numLit>
          </c:xVal>
          <c:yVal>
            <c:numLit>
              <c:formatCode>General</c:formatCode>
              <c:ptCount val="5"/>
              <c:pt idx="0">
                <c:v>26.031802472656786</c:v>
              </c:pt>
              <c:pt idx="1">
                <c:v>18.946605457840306</c:v>
              </c:pt>
              <c:pt idx="2">
                <c:v>11.358899430940895</c:v>
              </c:pt>
              <c:pt idx="3">
                <c:v>3.4973357788379928</c:v>
              </c:pt>
              <c:pt idx="4">
                <c:v>-4.4446252624661469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D783-42A3-8DC0-F06775B739D5}"/>
            </c:ext>
          </c:extLst>
        </c:ser>
        <c:ser>
          <c:idx val="17"/>
          <c:order val="17"/>
          <c:tx>
            <c:v>W=6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108.26761155003778</c:v>
              </c:pt>
              <c:pt idx="1">
                <c:v>98.974963817236073</c:v>
              </c:pt>
              <c:pt idx="2">
                <c:v>90.000022539697056</c:v>
              </c:pt>
              <c:pt idx="3">
                <c:v>81.025081462541209</c:v>
              </c:pt>
              <c:pt idx="4">
                <c:v>71.732434307474094</c:v>
              </c:pt>
            </c:numLit>
          </c:xVal>
          <c:yVal>
            <c:numLit>
              <c:formatCode>General</c:formatCode>
              <c:ptCount val="5"/>
              <c:pt idx="0">
                <c:v>14.96225506826525</c:v>
              </c:pt>
              <c:pt idx="1">
                <c:v>7.5760639648109134</c:v>
              </c:pt>
              <c:pt idx="2">
                <c:v>-4.4755438608490294E-6</c:v>
              </c:pt>
              <c:pt idx="3">
                <c:v>-7.5760732647950704</c:v>
              </c:pt>
              <c:pt idx="4">
                <c:v>-14.962265455509979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1-D783-42A3-8DC0-F06775B739D5}"/>
            </c:ext>
          </c:extLst>
        </c:ser>
        <c:ser>
          <c:idx val="18"/>
          <c:order val="18"/>
          <c:tx>
            <c:v>W=7</c:v>
          </c:tx>
          <c:spPr>
            <a:ln w="3175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117.27459119182373</c:v>
              </c:pt>
              <c:pt idx="1">
                <c:v>108.64177972738281</c:v>
              </c:pt>
              <c:pt idx="2">
                <c:v>99.861833095684403</c:v>
              </c:pt>
              <c:pt idx="3">
                <c:v>90.592076290294457</c:v>
              </c:pt>
              <c:pt idx="4">
                <c:v>80.469287680806133</c:v>
              </c:pt>
            </c:numLit>
          </c:xVal>
          <c:yVal>
            <c:numLit>
              <c:formatCode>General</c:formatCode>
              <c:ptCount val="5"/>
              <c:pt idx="0">
                <c:v>4.4446131431201508</c:v>
              </c:pt>
              <c:pt idx="1">
                <c:v>-3.4973462249925689</c:v>
              </c:pt>
              <c:pt idx="2">
                <c:v>-11.358908803106416</c:v>
              </c:pt>
              <c:pt idx="3">
                <c:v>-18.946614410449428</c:v>
              </c:pt>
              <c:pt idx="4">
                <c:v>-26.031811817088609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D783-42A3-8DC0-F06775B739D5}"/>
            </c:ext>
          </c:extLst>
        </c:ser>
        <c:ser>
          <c:idx val="21"/>
          <c:order val="19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PObs_H!$A$85:$A$121</c:f>
              <c:numCache>
                <c:formatCode>0</c:formatCode>
                <c:ptCount val="37"/>
                <c:pt idx="0">
                  <c:v>-114</c:v>
                </c:pt>
                <c:pt idx="1">
                  <c:v>-113</c:v>
                </c:pt>
                <c:pt idx="2">
                  <c:v>-112</c:v>
                </c:pt>
                <c:pt idx="3">
                  <c:v>-111</c:v>
                </c:pt>
                <c:pt idx="4">
                  <c:v>-110</c:v>
                </c:pt>
                <c:pt idx="5">
                  <c:v>-109</c:v>
                </c:pt>
                <c:pt idx="6">
                  <c:v>-108</c:v>
                </c:pt>
                <c:pt idx="7">
                  <c:v>-107</c:v>
                </c:pt>
                <c:pt idx="8">
                  <c:v>-106</c:v>
                </c:pt>
                <c:pt idx="9">
                  <c:v>-105</c:v>
                </c:pt>
                <c:pt idx="10">
                  <c:v>-104</c:v>
                </c:pt>
                <c:pt idx="11">
                  <c:v>-103</c:v>
                </c:pt>
                <c:pt idx="12">
                  <c:v>-102</c:v>
                </c:pt>
                <c:pt idx="13">
                  <c:v>-101</c:v>
                </c:pt>
                <c:pt idx="14">
                  <c:v>-100</c:v>
                </c:pt>
                <c:pt idx="15">
                  <c:v>-99</c:v>
                </c:pt>
                <c:pt idx="16">
                  <c:v>-98</c:v>
                </c:pt>
                <c:pt idx="17">
                  <c:v>-97</c:v>
                </c:pt>
                <c:pt idx="18">
                  <c:v>-96</c:v>
                </c:pt>
                <c:pt idx="19">
                  <c:v>-95</c:v>
                </c:pt>
                <c:pt idx="20">
                  <c:v>-94</c:v>
                </c:pt>
                <c:pt idx="21">
                  <c:v>-93</c:v>
                </c:pt>
                <c:pt idx="22">
                  <c:v>-92</c:v>
                </c:pt>
                <c:pt idx="23">
                  <c:v>-91</c:v>
                </c:pt>
                <c:pt idx="24">
                  <c:v>-90</c:v>
                </c:pt>
                <c:pt idx="25">
                  <c:v>-89</c:v>
                </c:pt>
                <c:pt idx="26">
                  <c:v>-88</c:v>
                </c:pt>
                <c:pt idx="27">
                  <c:v>-87</c:v>
                </c:pt>
                <c:pt idx="28">
                  <c:v>-86</c:v>
                </c:pt>
                <c:pt idx="29">
                  <c:v>-85</c:v>
                </c:pt>
                <c:pt idx="30">
                  <c:v>-84</c:v>
                </c:pt>
                <c:pt idx="31">
                  <c:v>-83</c:v>
                </c:pt>
                <c:pt idx="32">
                  <c:v>-82</c:v>
                </c:pt>
                <c:pt idx="33">
                  <c:v>-81</c:v>
                </c:pt>
                <c:pt idx="34">
                  <c:v>-80</c:v>
                </c:pt>
                <c:pt idx="35">
                  <c:v>-79</c:v>
                </c:pt>
                <c:pt idx="36">
                  <c:v>-78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3-D783-42A3-8DC0-F06775B73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348032"/>
        <c:axId val="248370688"/>
      </c:scatterChart>
      <c:valAx>
        <c:axId val="248348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Acimut (º)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48370688"/>
        <c:crosses val="autoZero"/>
        <c:crossBetween val="midCat"/>
        <c:majorUnit val="30"/>
      </c:valAx>
      <c:valAx>
        <c:axId val="248370688"/>
        <c:scaling>
          <c:orientation val="minMax"/>
          <c:max val="9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Elevación (º)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48348032"/>
        <c:crosses val="autoZero"/>
        <c:crossBetween val="midCat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 sz="1400"/>
              <a:t>Elevación (º</a:t>
            </a:r>
            <a:r>
              <a:rPr lang="es-ES" sz="1400" baseline="0"/>
              <a:t>)</a:t>
            </a:r>
            <a:endParaRPr lang="es-ES" sz="1400"/>
          </a:p>
        </c:rich>
      </c:tx>
      <c:layout>
        <c:manualLayout>
          <c:xMode val="edge"/>
          <c:yMode val="edge"/>
          <c:x val="6.3761615463393692E-2"/>
          <c:y val="2.92340197760985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4354638890682533E-2"/>
          <c:y val="8.9229649726371166E-2"/>
          <c:w val="0.87085150599556327"/>
          <c:h val="0.76566302306861278"/>
        </c:manualLayout>
      </c:layout>
      <c:scatterChart>
        <c:scatterStyle val="lineMarker"/>
        <c:varyColors val="0"/>
        <c:ser>
          <c:idx val="29"/>
          <c:order val="29"/>
          <c:tx>
            <c:strRef>
              <c:f>TraySol!$D$7</c:f>
              <c:strCache>
                <c:ptCount val="1"/>
                <c:pt idx="0">
                  <c:v>SJUN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TraySol!$E$40:$E$190</c:f>
              <c:numCache>
                <c:formatCode>0.00</c:formatCode>
                <c:ptCount val="151"/>
                <c:pt idx="0">
                  <c:v>-150.72646176483875</c:v>
                </c:pt>
                <c:pt idx="1">
                  <c:v>-149.83608961582513</c:v>
                </c:pt>
                <c:pt idx="2">
                  <c:v>-148.95282341107912</c:v>
                </c:pt>
                <c:pt idx="3">
                  <c:v>-148.07671652920746</c:v>
                </c:pt>
                <c:pt idx="4">
                  <c:v>-147.20781165993984</c:v>
                </c:pt>
                <c:pt idx="5">
                  <c:v>-146.34614112161603</c:v>
                </c:pt>
                <c:pt idx="6">
                  <c:v>-145.49172719367604</c:v>
                </c:pt>
                <c:pt idx="7">
                  <c:v>-144.64458246137184</c:v>
                </c:pt>
                <c:pt idx="8">
                  <c:v>-143.80471017004322</c:v>
                </c:pt>
                <c:pt idx="9">
                  <c:v>-142.97210458644355</c:v>
                </c:pt>
                <c:pt idx="10">
                  <c:v>-142.14675136474588</c:v>
                </c:pt>
                <c:pt idx="11">
                  <c:v>-141.32862791501947</c:v>
                </c:pt>
                <c:pt idx="12">
                  <c:v>-140.51770377212412</c:v>
                </c:pt>
                <c:pt idx="13">
                  <c:v>-139.71394096313313</c:v>
                </c:pt>
                <c:pt idx="14">
                  <c:v>-138.91729437155729</c:v>
                </c:pt>
                <c:pt idx="15">
                  <c:v>-138.12771209680267</c:v>
                </c:pt>
                <c:pt idx="16">
                  <c:v>-137.34513580745173</c:v>
                </c:pt>
                <c:pt idx="17">
                  <c:v>-136.56950108711015</c:v>
                </c:pt>
                <c:pt idx="18">
                  <c:v>-135.80073777170796</c:v>
                </c:pt>
                <c:pt idx="19">
                  <c:v>-135.03877027728257</c:v>
                </c:pt>
                <c:pt idx="20">
                  <c:v>-134.2835179174069</c:v>
                </c:pt>
                <c:pt idx="21">
                  <c:v>-133.5348952095456</c:v>
                </c:pt>
                <c:pt idx="22">
                  <c:v>-132.79281216974442</c:v>
                </c:pt>
                <c:pt idx="23">
                  <c:v>-132.05717459516049</c:v>
                </c:pt>
                <c:pt idx="24">
                  <c:v>-131.32788433404485</c:v>
                </c:pt>
                <c:pt idx="25">
                  <c:v>-130.60483954287719</c:v>
                </c:pt>
                <c:pt idx="26">
                  <c:v>-129.8879349304348</c:v>
                </c:pt>
                <c:pt idx="27">
                  <c:v>-129.17706198865409</c:v>
                </c:pt>
                <c:pt idx="28">
                  <c:v>-128.47210921020647</c:v>
                </c:pt>
                <c:pt idx="29">
                  <c:v>-127.77296229277052</c:v>
                </c:pt>
                <c:pt idx="30">
                  <c:v>-127.07950433003251</c:v>
                </c:pt>
                <c:pt idx="31">
                  <c:v>-126.39161598949117</c:v>
                </c:pt>
                <c:pt idx="32">
                  <c:v>-125.70917567718031</c:v>
                </c:pt>
                <c:pt idx="33">
                  <c:v>-125.03205968945294</c:v>
                </c:pt>
                <c:pt idx="34">
                  <c:v>-124.36014235199674</c:v>
                </c:pt>
                <c:pt idx="35">
                  <c:v>-123.69329614626908</c:v>
                </c:pt>
                <c:pt idx="36">
                  <c:v>-123.03139182355487</c:v>
                </c:pt>
                <c:pt idx="37">
                  <c:v>-122.37429850686038</c:v>
                </c:pt>
                <c:pt idx="38">
                  <c:v>-121.72188378086094</c:v>
                </c:pt>
                <c:pt idx="39">
                  <c:v>-121.07401377012177</c:v>
                </c:pt>
                <c:pt idx="40">
                  <c:v>-120.43055320580943</c:v>
                </c:pt>
                <c:pt idx="41">
                  <c:v>-119.79136548110462</c:v>
                </c:pt>
                <c:pt idx="42">
                  <c:v>-119.15631269551814</c:v>
                </c:pt>
                <c:pt idx="43">
                  <c:v>-118.52525568830031</c:v>
                </c:pt>
                <c:pt idx="44">
                  <c:v>-117.89805406111864</c:v>
                </c:pt>
                <c:pt idx="45">
                  <c:v>-117.27456619016218</c:v>
                </c:pt>
                <c:pt idx="46">
                  <c:v>-116.65464922781041</c:v>
                </c:pt>
                <c:pt idx="47">
                  <c:v>-116.03815909398328</c:v>
                </c:pt>
                <c:pt idx="48">
                  <c:v>-115.42495045726469</c:v>
                </c:pt>
                <c:pt idx="49">
                  <c:v>-114.81487670586623</c:v>
                </c:pt>
                <c:pt idx="50">
                  <c:v>-114.20778990846931</c:v>
                </c:pt>
                <c:pt idx="51">
                  <c:v>-113.60354076495409</c:v>
                </c:pt>
                <c:pt idx="52">
                  <c:v>-113.00197854699236</c:v>
                </c:pt>
                <c:pt idx="53">
                  <c:v>-112.40295102844676</c:v>
                </c:pt>
                <c:pt idx="54">
                  <c:v>-111.8063044054838</c:v>
                </c:pt>
                <c:pt idx="55">
                  <c:v>-111.21188320626956</c:v>
                </c:pt>
                <c:pt idx="56">
                  <c:v>-110.61953019007791</c:v>
                </c:pt>
                <c:pt idx="57">
                  <c:v>-110.02908623559742</c:v>
                </c:pt>
                <c:pt idx="58">
                  <c:v>-109.44039021818013</c:v>
                </c:pt>
                <c:pt idx="59">
                  <c:v>-108.8532788757267</c:v>
                </c:pt>
                <c:pt idx="60">
                  <c:v>-108.26758666285335</c:v>
                </c:pt>
                <c:pt idx="61">
                  <c:v>-107.68314559293212</c:v>
                </c:pt>
                <c:pt idx="62">
                  <c:v>-107.09978506754079</c:v>
                </c:pt>
                <c:pt idx="63">
                  <c:v>-106.51733169279753</c:v>
                </c:pt>
                <c:pt idx="64">
                  <c:v>-105.93560908199277</c:v>
                </c:pt>
                <c:pt idx="65">
                  <c:v>-105.35443764386193</c:v>
                </c:pt>
                <c:pt idx="66">
                  <c:v>-104.77363435577023</c:v>
                </c:pt>
                <c:pt idx="67">
                  <c:v>-104.19301252100308</c:v>
                </c:pt>
                <c:pt idx="68">
                  <c:v>-103.61238150927194</c:v>
                </c:pt>
                <c:pt idx="69">
                  <c:v>-103.03154647945588</c:v>
                </c:pt>
                <c:pt idx="70">
                  <c:v>-102.45030808350309</c:v>
                </c:pt>
                <c:pt idx="71">
                  <c:v>-101.86846215031299</c:v>
                </c:pt>
                <c:pt idx="72">
                  <c:v>-101.28579934830731</c:v>
                </c:pt>
                <c:pt idx="73">
                  <c:v>-100.70210482527884</c:v>
                </c:pt>
                <c:pt idx="74">
                  <c:v>-100.11715782397576</c:v>
                </c:pt>
                <c:pt idx="75">
                  <c:v>-99.530731271739242</c:v>
                </c:pt>
                <c:pt idx="76">
                  <c:v>-98.942591342359194</c:v>
                </c:pt>
                <c:pt idx="77">
                  <c:v>-98.352496988149085</c:v>
                </c:pt>
                <c:pt idx="78">
                  <c:v>-97.760199440061896</c:v>
                </c:pt>
                <c:pt idx="79">
                  <c:v>-97.165441673475613</c:v>
                </c:pt>
                <c:pt idx="80">
                  <c:v>-96.567957837067993</c:v>
                </c:pt>
                <c:pt idx="81">
                  <c:v>-95.967472641972577</c:v>
                </c:pt>
                <c:pt idx="82">
                  <c:v>-95.363700708161915</c:v>
                </c:pt>
                <c:pt idx="83">
                  <c:v>-94.756345864738122</c:v>
                </c:pt>
                <c:pt idx="84">
                  <c:v>-94.145100400520647</c:v>
                </c:pt>
                <c:pt idx="85">
                  <c:v>-93.529644261010446</c:v>
                </c:pt>
                <c:pt idx="86">
                  <c:v>-92.909644187470334</c:v>
                </c:pt>
                <c:pt idx="87">
                  <c:v>-92.284752793497262</c:v>
                </c:pt>
                <c:pt idx="88">
                  <c:v>-91.654607574068137</c:v>
                </c:pt>
                <c:pt idx="89">
                  <c:v>-91.018829841617659</c:v>
                </c:pt>
                <c:pt idx="90">
                  <c:v>-90.377023583250988</c:v>
                </c:pt>
                <c:pt idx="91">
                  <c:v>-89.728774232707508</c:v>
                </c:pt>
                <c:pt idx="92">
                  <c:v>-89.073647350170745</c:v>
                </c:pt>
                <c:pt idx="93">
                  <c:v>-88.411187202468184</c:v>
                </c:pt>
                <c:pt idx="94">
                  <c:v>-87.740915235618701</c:v>
                </c:pt>
                <c:pt idx="95">
                  <c:v>-87.062328431072615</c:v>
                </c:pt>
                <c:pt idx="96">
                  <c:v>-86.374897536349408</c:v>
                </c:pt>
                <c:pt idx="97">
                  <c:v>-85.678065160117939</c:v>
                </c:pt>
                <c:pt idx="98">
                  <c:v>-84.971243721094154</c:v>
                </c:pt>
                <c:pt idx="99">
                  <c:v>-84.253813239459788</c:v>
                </c:pt>
                <c:pt idx="100">
                  <c:v>-83.52511895885236</c:v>
                </c:pt>
                <c:pt idx="101">
                  <c:v>-82.78446878636214</c:v>
                </c:pt>
                <c:pt idx="102">
                  <c:v>-82.031130537426307</c:v>
                </c:pt>
                <c:pt idx="103">
                  <c:v>-81.264328972071112</c:v>
                </c:pt>
                <c:pt idx="104">
                  <c:v>-80.48324260867372</c:v>
                </c:pt>
                <c:pt idx="105">
                  <c:v>-79.687000301357344</c:v>
                </c:pt>
                <c:pt idx="106">
                  <c:v>-78.874677567385334</c:v>
                </c:pt>
                <c:pt idx="107">
                  <c:v>-78.045292651586038</c:v>
                </c:pt>
                <c:pt idx="108">
                  <c:v>-77.19780231606012</c:v>
                </c:pt>
                <c:pt idx="109">
                  <c:v>-76.331097345368562</c:v>
                </c:pt>
                <c:pt idx="110">
                  <c:v>-75.443997760291168</c:v>
                </c:pt>
                <c:pt idx="111">
                  <c:v>-74.535247737357906</c:v>
                </c:pt>
                <c:pt idx="112">
                  <c:v>-73.603510237032765</c:v>
                </c:pt>
                <c:pt idx="113">
                  <c:v>-72.647361351095554</c:v>
                </c:pt>
                <c:pt idx="114">
                  <c:v>-71.665284389952888</c:v>
                </c:pt>
                <c:pt idx="115">
                  <c:v>-70.655663743959181</c:v>
                </c:pt>
                <c:pt idx="116">
                  <c:v>-69.61677857013305</c:v>
                </c:pt>
                <c:pt idx="117">
                  <c:v>-68.546796377868276</c:v>
                </c:pt>
                <c:pt idx="118">
                  <c:v>-67.443766615499143</c:v>
                </c:pt>
                <c:pt idx="119">
                  <c:v>-66.305614395240937</c:v>
                </c:pt>
                <c:pt idx="120">
                  <c:v>-65.13013453864275</c:v>
                </c:pt>
                <c:pt idx="121">
                  <c:v>-63.914986180046505</c:v>
                </c:pt>
                <c:pt idx="122">
                  <c:v>-62.65768823360041</c:v>
                </c:pt>
                <c:pt idx="123">
                  <c:v>-61.355616112198412</c:v>
                </c:pt>
                <c:pt idx="124">
                  <c:v>-60.006000186366123</c:v>
                </c:pt>
                <c:pt idx="125">
                  <c:v>-58.605926589384609</c:v>
                </c:pt>
                <c:pt idx="126">
                  <c:v>-57.152341113033863</c:v>
                </c:pt>
                <c:pt idx="127">
                  <c:v>-55.642057096282635</c:v>
                </c:pt>
                <c:pt idx="128">
                  <c:v>-54.071768385162081</c:v>
                </c:pt>
                <c:pt idx="129">
                  <c:v>-52.438068631019092</c:v>
                </c:pt>
                <c:pt idx="130">
                  <c:v>-50.737478387006291</c:v>
                </c:pt>
                <c:pt idx="131">
                  <c:v>-48.966481643407519</c:v>
                </c:pt>
                <c:pt idx="132">
                  <c:v>-47.12157358728912</c:v>
                </c:pt>
                <c:pt idx="133">
                  <c:v>-45.199321446446717</c:v>
                </c:pt>
                <c:pt idx="134">
                  <c:v>-43.196440234664735</c:v>
                </c:pt>
                <c:pt idx="135">
                  <c:v>-41.109884994402513</c:v>
                </c:pt>
                <c:pt idx="136">
                  <c:v>-38.936960661463367</c:v>
                </c:pt>
                <c:pt idx="137">
                  <c:v>-36.675449873929125</c:v>
                </c:pt>
                <c:pt idx="138">
                  <c:v>-34.323757837776064</c:v>
                </c:pt>
                <c:pt idx="139">
                  <c:v>-31.881071688261308</c:v>
                </c:pt>
                <c:pt idx="140">
                  <c:v>-29.347529640723778</c:v>
                </c:pt>
                <c:pt idx="141">
                  <c:v>-26.724392678511297</c:v>
                </c:pt>
                <c:pt idx="142">
                  <c:v>-24.01420876635963</c:v>
                </c:pt>
                <c:pt idx="143">
                  <c:v>-21.220956933774321</c:v>
                </c:pt>
                <c:pt idx="144">
                  <c:v>-18.350156518646141</c:v>
                </c:pt>
                <c:pt idx="145">
                  <c:v>-15.40892597593769</c:v>
                </c:pt>
                <c:pt idx="146">
                  <c:v>-12.40597653030861</c:v>
                </c:pt>
                <c:pt idx="147">
                  <c:v>-9.3515290370814697</c:v>
                </c:pt>
                <c:pt idx="148">
                  <c:v>-6.257147848211539</c:v>
                </c:pt>
                <c:pt idx="149">
                  <c:v>-3.13549292226784</c:v>
                </c:pt>
                <c:pt idx="150">
                  <c:v>-3.1378138733201516E-3</c:v>
                </c:pt>
              </c:numCache>
            </c:numRef>
          </c:xVal>
          <c:yVal>
            <c:numRef>
              <c:f>TraySol!$D$40:$D$190</c:f>
              <c:numCache>
                <c:formatCode>0.00</c:formatCode>
                <c:ptCount val="151"/>
                <c:pt idx="0">
                  <c:v>-20.267803347078484</c:v>
                </c:pt>
                <c:pt idx="1">
                  <c:v>-19.890553959860227</c:v>
                </c:pt>
                <c:pt idx="2">
                  <c:v>-19.503121147661915</c:v>
                </c:pt>
                <c:pt idx="3">
                  <c:v>-19.105678512936919</c:v>
                </c:pt>
                <c:pt idx="4">
                  <c:v>-18.69840030634299</c:v>
                </c:pt>
                <c:pt idx="5">
                  <c:v>-18.281461172279094</c:v>
                </c:pt>
                <c:pt idx="6">
                  <c:v>-17.855035906561568</c:v>
                </c:pt>
                <c:pt idx="7">
                  <c:v>-17.419299226477975</c:v>
                </c:pt>
                <c:pt idx="8">
                  <c:v>-16.974425553368803</c:v>
                </c:pt>
                <c:pt idx="9">
                  <c:v>-16.520588807806803</c:v>
                </c:pt>
                <c:pt idx="10">
                  <c:v>-16.057962217367219</c:v>
                </c:pt>
                <c:pt idx="11">
                  <c:v>-15.586718136915522</c:v>
                </c:pt>
                <c:pt idx="12">
                  <c:v>-15.107027881276025</c:v>
                </c:pt>
                <c:pt idx="13">
                  <c:v>-14.619061570090977</c:v>
                </c:pt>
                <c:pt idx="14">
                  <c:v>-14.122987984629759</c:v>
                </c:pt>
                <c:pt idx="15">
                  <c:v>-13.618974436266711</c:v>
                </c:pt>
                <c:pt idx="16">
                  <c:v>-13.107186646308477</c:v>
                </c:pt>
                <c:pt idx="17">
                  <c:v>-12.587788636822182</c:v>
                </c:pt>
                <c:pt idx="18">
                  <c:v>-12.060942632089777</c:v>
                </c:pt>
                <c:pt idx="19">
                  <c:v>-11.526808970293615</c:v>
                </c:pt>
                <c:pt idx="20">
                  <c:v>-10.985546025023979</c:v>
                </c:pt>
                <c:pt idx="21">
                  <c:v>-10.437310136186113</c:v>
                </c:pt>
                <c:pt idx="22">
                  <c:v>-9.8822555498793463</c:v>
                </c:pt>
                <c:pt idx="23">
                  <c:v>-9.3205343668156218</c:v>
                </c:pt>
                <c:pt idx="24">
                  <c:v>-8.7522964988450696</c:v>
                </c:pt>
                <c:pt idx="25">
                  <c:v>-8.1776896331593036</c:v>
                </c:pt>
                <c:pt idx="26">
                  <c:v>-7.5968592037467317</c:v>
                </c:pt>
                <c:pt idx="27">
                  <c:v>-7.0099483696835563</c:v>
                </c:pt>
                <c:pt idx="28">
                  <c:v>-6.417097999851535</c:v>
                </c:pt>
                <c:pt idx="29">
                  <c:v>-5.8184466636858474</c:v>
                </c:pt>
                <c:pt idx="30">
                  <c:v>-5.2141306275678403</c:v>
                </c:pt>
                <c:pt idx="31">
                  <c:v>-4.6042838564919464</c:v>
                </c:pt>
                <c:pt idx="32">
                  <c:v>-3.989038020649275</c:v>
                </c:pt>
                <c:pt idx="33">
                  <c:v>-3.3685225065867854</c:v>
                </c:pt>
                <c:pt idx="34">
                  <c:v>-2.7428644326159741</c:v>
                </c:pt>
                <c:pt idx="35">
                  <c:v>-2.1121886681613375</c:v>
                </c:pt>
                <c:pt idx="36">
                  <c:v>-1.4766178567556807</c:v>
                </c:pt>
                <c:pt idx="37">
                  <c:v>-0.83627244240523169</c:v>
                </c:pt>
                <c:pt idx="38">
                  <c:v>-0.19127069906508609</c:v>
                </c:pt>
                <c:pt idx="39">
                  <c:v>0.45827123701879202</c:v>
                </c:pt>
                <c:pt idx="40">
                  <c:v>1.1122393323278743</c:v>
                </c:pt>
                <c:pt idx="41">
                  <c:v>1.7705216186599841</c:v>
                </c:pt>
                <c:pt idx="42">
                  <c:v>2.4330081534840104</c:v>
                </c:pt>
                <c:pt idx="43">
                  <c:v>3.0995909782386946</c:v>
                </c:pt>
                <c:pt idx="44">
                  <c:v>3.7701640747393554</c:v>
                </c:pt>
                <c:pt idx="45">
                  <c:v>4.444623319840403</c:v>
                </c:pt>
                <c:pt idx="46">
                  <c:v>5.1228664384874918</c:v>
                </c:pt>
                <c:pt idx="47">
                  <c:v>5.8047929552779323</c:v>
                </c:pt>
                <c:pt idx="48">
                  <c:v>6.4903041446345497</c:v>
                </c:pt>
                <c:pt idx="49">
                  <c:v>7.179302979683797</c:v>
                </c:pt>
                <c:pt idx="50">
                  <c:v>7.8716940799156419</c:v>
                </c:pt>
                <c:pt idx="51">
                  <c:v>8.5673836576896036</c:v>
                </c:pt>
                <c:pt idx="52">
                  <c:v>9.2662794636380994</c:v>
                </c:pt>
                <c:pt idx="53">
                  <c:v>9.9682907310052542</c:v>
                </c:pt>
                <c:pt idx="54">
                  <c:v>10.673328118947481</c:v>
                </c:pt>
                <c:pt idx="55">
                  <c:v>11.381303654808576</c:v>
                </c:pt>
                <c:pt idx="56">
                  <c:v>12.092130675370186</c:v>
                </c:pt>
                <c:pt idx="57">
                  <c:v>12.80572376706624</c:v>
                </c:pt>
                <c:pt idx="58">
                  <c:v>13.521998705136923</c:v>
                </c:pt>
                <c:pt idx="59">
                  <c:v>14.2408723916855</c:v>
                </c:pt>
                <c:pt idx="60">
                  <c:v>14.962262792588504</c:v>
                </c:pt>
                <c:pt idx="61">
                  <c:v>15.686088873196823</c:v>
                </c:pt>
                <c:pt idx="62">
                  <c:v>16.412270532751563</c:v>
                </c:pt>
                <c:pt idx="63">
                  <c:v>17.140728537425304</c:v>
                </c:pt>
                <c:pt idx="64">
                  <c:v>17.871384451884524</c:v>
                </c:pt>
                <c:pt idx="65">
                  <c:v>18.604160569254631</c:v>
                </c:pt>
                <c:pt idx="66">
                  <c:v>19.338979839352987</c:v>
                </c:pt>
                <c:pt idx="67">
                  <c:v>20.075765795038805</c:v>
                </c:pt>
                <c:pt idx="68">
                  <c:v>20.814442476512085</c:v>
                </c:pt>
                <c:pt idx="69">
                  <c:v>21.554934353374108</c:v>
                </c:pt>
                <c:pt idx="70">
                  <c:v>22.297166244243073</c:v>
                </c:pt>
                <c:pt idx="71">
                  <c:v>23.041063233696789</c:v>
                </c:pt>
                <c:pt idx="72">
                  <c:v>23.786550586291412</c:v>
                </c:pt>
                <c:pt idx="73">
                  <c:v>24.533553657380722</c:v>
                </c:pt>
                <c:pt idx="74">
                  <c:v>25.281997800433359</c:v>
                </c:pt>
                <c:pt idx="75">
                  <c:v>26.031808270516386</c:v>
                </c:pt>
                <c:pt idx="76">
                  <c:v>26.782910123582177</c:v>
                </c:pt>
                <c:pt idx="77">
                  <c:v>27.535228111160286</c:v>
                </c:pt>
                <c:pt idx="78">
                  <c:v>28.288686570018896</c:v>
                </c:pt>
                <c:pt idx="79">
                  <c:v>29.04320930631841</c:v>
                </c:pt>
                <c:pt idx="80">
                  <c:v>29.798719473734465</c:v>
                </c:pt>
                <c:pt idx="81">
                  <c:v>30.555139444977662</c:v>
                </c:pt>
                <c:pt idx="82">
                  <c:v>31.312390676082131</c:v>
                </c:pt>
                <c:pt idx="83">
                  <c:v>32.070393562774335</c:v>
                </c:pt>
                <c:pt idx="84">
                  <c:v>32.82906728816711</c:v>
                </c:pt>
                <c:pt idx="85">
                  <c:v>33.588329660949263</c:v>
                </c:pt>
                <c:pt idx="86">
                  <c:v>34.348096943160314</c:v>
                </c:pt>
                <c:pt idx="87">
                  <c:v>35.108283666549099</c:v>
                </c:pt>
                <c:pt idx="88">
                  <c:v>35.868802436415365</c:v>
                </c:pt>
                <c:pt idx="89">
                  <c:v>36.629563721722946</c:v>
                </c:pt>
                <c:pt idx="90">
                  <c:v>37.390475630150441</c:v>
                </c:pt>
                <c:pt idx="91">
                  <c:v>38.151443666609623</c:v>
                </c:pt>
                <c:pt idx="92">
                  <c:v>38.912370473611482</c:v>
                </c:pt>
                <c:pt idx="93">
                  <c:v>39.673155551692474</c:v>
                </c:pt>
                <c:pt idx="94">
                  <c:v>40.43369495792885</c:v>
                </c:pt>
                <c:pt idx="95">
                  <c:v>41.193880980361769</c:v>
                </c:pt>
                <c:pt idx="96">
                  <c:v>41.953601785927432</c:v>
                </c:pt>
                <c:pt idx="97">
                  <c:v>42.712741039235873</c:v>
                </c:pt>
                <c:pt idx="98">
                  <c:v>43.471177489260761</c:v>
                </c:pt>
                <c:pt idx="99">
                  <c:v>44.228784520695029</c:v>
                </c:pt>
                <c:pt idx="100">
                  <c:v>44.98542966638378</c:v>
                </c:pt>
                <c:pt idx="101">
                  <c:v>45.740974076869669</c:v>
                </c:pt>
                <c:pt idx="102">
                  <c:v>46.495271942668708</c:v>
                </c:pt>
                <c:pt idx="103">
                  <c:v>47.248169864437365</c:v>
                </c:pt>
                <c:pt idx="104">
                  <c:v>47.999506165689652</c:v>
                </c:pt>
                <c:pt idx="105">
                  <c:v>48.749110142173883</c:v>
                </c:pt>
                <c:pt idx="106">
                  <c:v>49.496801241421842</c:v>
                </c:pt>
                <c:pt idx="107">
                  <c:v>50.242388165336067</c:v>
                </c:pt>
                <c:pt idx="108">
                  <c:v>50.985667887985556</c:v>
                </c:pt>
                <c:pt idx="109">
                  <c:v>51.726424580038426</c:v>
                </c:pt>
                <c:pt idx="110">
                  <c:v>52.464428430478058</c:v>
                </c:pt>
                <c:pt idx="111">
                  <c:v>53.19943435543555</c:v>
                </c:pt>
                <c:pt idx="112">
                  <c:v>53.931180583142002</c:v>
                </c:pt>
                <c:pt idx="113">
                  <c:v>54.659387103181146</c:v>
                </c:pt>
                <c:pt idx="114">
                  <c:v>55.383753967437343</c:v>
                </c:pt>
                <c:pt idx="115">
                  <c:v>56.103959429432564</c:v>
                </c:pt>
                <c:pt idx="116">
                  <c:v>56.819657908188425</c:v>
                </c:pt>
                <c:pt idx="117">
                  <c:v>57.530477762419785</c:v>
                </c:pt>
                <c:pt idx="118">
                  <c:v>58.2360188608763</c:v>
                </c:pt>
                <c:pt idx="119">
                  <c:v>58.9358499351424</c:v>
                </c:pt>
                <c:pt idx="120">
                  <c:v>59.629505702376541</c:v>
                </c:pt>
                <c:pt idx="121">
                  <c:v>60.316483747562017</c:v>
                </c:pt>
                <c:pt idx="122">
                  <c:v>60.996241158164715</c:v>
                </c:pt>
                <c:pt idx="123">
                  <c:v>61.668190909043432</c:v>
                </c:pt>
                <c:pt idx="124">
                  <c:v>62.331698002516966</c:v>
                </c:pt>
                <c:pt idx="125">
                  <c:v>62.986075378252323</c:v>
                </c:pt>
                <c:pt idx="126">
                  <c:v>63.630579620800368</c:v>
                </c:pt>
                <c:pt idx="127">
                  <c:v>64.264406509984042</c:v>
                </c:pt>
                <c:pt idx="128">
                  <c:v>64.886686481846823</c:v>
                </c:pt>
                <c:pt idx="129">
                  <c:v>65.496480096458143</c:v>
                </c:pt>
                <c:pt idx="130">
                  <c:v>66.092773644480275</c:v>
                </c:pt>
                <c:pt idx="131">
                  <c:v>66.674475067810377</c:v>
                </c:pt>
                <c:pt idx="132">
                  <c:v>67.240410421222862</c:v>
                </c:pt>
                <c:pt idx="133">
                  <c:v>67.789321161505086</c:v>
                </c:pt>
                <c:pt idx="134">
                  <c:v>68.319862616757675</c:v>
                </c:pt>
                <c:pt idx="135">
                  <c:v>68.830604058393178</c:v>
                </c:pt>
                <c:pt idx="136">
                  <c:v>69.320030866760547</c:v>
                </c:pt>
                <c:pt idx="137">
                  <c:v>69.78654934027243</c:v>
                </c:pt>
                <c:pt idx="138">
                  <c:v>70.22849473611609</c:v>
                </c:pt>
                <c:pt idx="139">
                  <c:v>70.644143133345494</c:v>
                </c:pt>
                <c:pt idx="140">
                  <c:v>71.031727658781108</c:v>
                </c:pt>
                <c:pt idx="141">
                  <c:v>71.389459493909868</c:v>
                </c:pt>
                <c:pt idx="142">
                  <c:v>71.715553870047017</c:v>
                </c:pt>
                <c:pt idx="143">
                  <c:v>72.00826094919627</c:v>
                </c:pt>
                <c:pt idx="144">
                  <c:v>72.265901081663372</c:v>
                </c:pt>
                <c:pt idx="145">
                  <c:v>72.486903449432646</c:v>
                </c:pt>
                <c:pt idx="146">
                  <c:v>72.669846590265536</c:v>
                </c:pt>
                <c:pt idx="147">
                  <c:v>72.813498817786282</c:v>
                </c:pt>
                <c:pt idx="148">
                  <c:v>72.916856189892371</c:v>
                </c:pt>
                <c:pt idx="149">
                  <c:v>72.979175516053232</c:v>
                </c:pt>
                <c:pt idx="150">
                  <c:v>72.999999979162595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45-4D87-A6FF-8D24CC610DBD}"/>
            </c:ext>
          </c:extLst>
        </c:ser>
        <c:ser>
          <c:idx val="30"/>
          <c:order val="30"/>
          <c:tx>
            <c:strRef>
              <c:f>TraySol!$G$8</c:f>
              <c:strCache>
                <c:ptCount val="1"/>
              </c:strCache>
            </c:strRef>
          </c:tx>
          <c:spPr>
            <a:ln w="28575"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TraySol!$H$40:$H$190</c:f>
              <c:numCache>
                <c:formatCode>0.00</c:formatCode>
                <c:ptCount val="151"/>
                <c:pt idx="0">
                  <c:v>-145.21470100381231</c:v>
                </c:pt>
                <c:pt idx="1">
                  <c:v>-144.19751946433951</c:v>
                </c:pt>
                <c:pt idx="2">
                  <c:v>-143.19141031228293</c:v>
                </c:pt>
                <c:pt idx="3">
                  <c:v>-142.1963616157424</c:v>
                </c:pt>
                <c:pt idx="4">
                  <c:v>-141.21234372086062</c:v>
                </c:pt>
                <c:pt idx="5">
                  <c:v>-140.23931027555162</c:v>
                </c:pt>
                <c:pt idx="6">
                  <c:v>-139.27719924854222</c:v>
                </c:pt>
                <c:pt idx="7">
                  <c:v>-138.32593393712941</c:v>
                </c:pt>
                <c:pt idx="8">
                  <c:v>-137.38542395783895</c:v>
                </c:pt>
                <c:pt idx="9">
                  <c:v>-136.45556621493353</c:v>
                </c:pt>
                <c:pt idx="10">
                  <c:v>-135.53624584244727</c:v>
                </c:pt>
                <c:pt idx="11">
                  <c:v>-134.62733711611182</c:v>
                </c:pt>
                <c:pt idx="12">
                  <c:v>-133.72870433218714</c:v>
                </c:pt>
                <c:pt idx="13">
                  <c:v>-132.84020265080773</c:v>
                </c:pt>
                <c:pt idx="14">
                  <c:v>-131.96167890200539</c:v>
                </c:pt>
                <c:pt idx="15">
                  <c:v>-131.09297235306937</c:v>
                </c:pt>
                <c:pt idx="16">
                  <c:v>-130.23391543635447</c:v>
                </c:pt>
                <c:pt idx="17">
                  <c:v>-129.38433443704841</c:v>
                </c:pt>
                <c:pt idx="18">
                  <c:v>-128.54405014076443</c:v>
                </c:pt>
                <c:pt idx="19">
                  <c:v>-127.71287844113161</c:v>
                </c:pt>
                <c:pt idx="20">
                  <c:v>-126.89063090782376</c:v>
                </c:pt>
                <c:pt idx="21">
                  <c:v>-126.07711531569146</c:v>
                </c:pt>
                <c:pt idx="22">
                  <c:v>-125.27213613585263</c:v>
                </c:pt>
                <c:pt idx="23">
                  <c:v>-124.47549498975056</c:v>
                </c:pt>
                <c:pt idx="24">
                  <c:v>-123.68699106731502</c:v>
                </c:pt>
                <c:pt idx="25">
                  <c:v>-122.90642151045628</c:v>
                </c:pt>
                <c:pt idx="26">
                  <c:v>-122.13358176319539</c:v>
                </c:pt>
                <c:pt idx="27">
                  <c:v>-121.36826588978299</c:v>
                </c:pt>
                <c:pt idx="28">
                  <c:v>-120.61026686218963</c:v>
                </c:pt>
                <c:pt idx="29">
                  <c:v>-119.85937681836306</c:v>
                </c:pt>
                <c:pt idx="30">
                  <c:v>-119.1153872926478</c:v>
                </c:pt>
                <c:pt idx="31">
                  <c:v>-118.37808941974751</c:v>
                </c:pt>
                <c:pt idx="32">
                  <c:v>-117.64727411358622</c:v>
                </c:pt>
                <c:pt idx="33">
                  <c:v>-116.92273222239137</c:v>
                </c:pt>
                <c:pt idx="34">
                  <c:v>-116.20425466128111</c:v>
                </c:pt>
                <c:pt idx="35">
                  <c:v>-115.49163252359072</c:v>
                </c:pt>
                <c:pt idx="36">
                  <c:v>-114.78465717212292</c:v>
                </c:pt>
                <c:pt idx="37">
                  <c:v>-114.08312031145054</c:v>
                </c:pt>
                <c:pt idx="38">
                  <c:v>-113.38681404234407</c:v>
                </c:pt>
                <c:pt idx="39">
                  <c:v>-112.69553089933557</c:v>
                </c:pt>
                <c:pt idx="40">
                  <c:v>-112.00906387237104</c:v>
                </c:pt>
                <c:pt idx="41">
                  <c:v>-111.32720641344166</c:v>
                </c:pt>
                <c:pt idx="42">
                  <c:v>-110.64975242902329</c:v>
                </c:pt>
                <c:pt idx="43">
                  <c:v>-109.97649625909327</c:v>
                </c:pt>
                <c:pt idx="44">
                  <c:v>-109.30723264343261</c:v>
                </c:pt>
                <c:pt idx="45">
                  <c:v>-108.64175667586379</c:v>
                </c:pt>
                <c:pt idx="46">
                  <c:v>-107.97986374701517</c:v>
                </c:pt>
                <c:pt idx="47">
                  <c:v>-107.3213494761478</c:v>
                </c:pt>
                <c:pt idx="48">
                  <c:v>-106.66600963252432</c:v>
                </c:pt>
                <c:pt idx="49">
                  <c:v>-106.01364004674681</c:v>
                </c:pt>
                <c:pt idx="50">
                  <c:v>-105.36403651243791</c:v>
                </c:pt>
                <c:pt idx="51">
                  <c:v>-104.71699467859004</c:v>
                </c:pt>
                <c:pt idx="52">
                  <c:v>-104.07230993285792</c:v>
                </c:pt>
                <c:pt idx="53">
                  <c:v>-103.4297772760232</c:v>
                </c:pt>
                <c:pt idx="54">
                  <c:v>-102.7891911878143</c:v>
                </c:pt>
                <c:pt idx="55">
                  <c:v>-102.15034548421997</c:v>
                </c:pt>
                <c:pt idx="56">
                  <c:v>-101.51303316639357</c:v>
                </c:pt>
                <c:pt idx="57">
                  <c:v>-100.87704626120296</c:v>
                </c:pt>
                <c:pt idx="58">
                  <c:v>-100.24217565344168</c:v>
                </c:pt>
                <c:pt idx="59">
                  <c:v>-99.608210909678121</c:v>
                </c:pt>
                <c:pt idx="60">
                  <c:v>-98.974940093683216</c:v>
                </c:pt>
                <c:pt idx="61">
                  <c:v>-98.342149573339796</c:v>
                </c:pt>
                <c:pt idx="62">
                  <c:v>-97.709623818903154</c:v>
                </c:pt>
                <c:pt idx="63">
                  <c:v>-97.077145192448739</c:v>
                </c:pt>
                <c:pt idx="64">
                  <c:v>-96.444493728309567</c:v>
                </c:pt>
                <c:pt idx="65">
                  <c:v>-95.811446904276366</c:v>
                </c:pt>
                <c:pt idx="66">
                  <c:v>-95.177779403302608</c:v>
                </c:pt>
                <c:pt idx="67">
                  <c:v>-94.543262865428431</c:v>
                </c:pt>
                <c:pt idx="68">
                  <c:v>-93.907665629611017</c:v>
                </c:pt>
                <c:pt idx="69">
                  <c:v>-93.270752465122911</c:v>
                </c:pt>
                <c:pt idx="70">
                  <c:v>-92.632284292157465</c:v>
                </c:pt>
                <c:pt idx="71">
                  <c:v>-91.99201789125803</c:v>
                </c:pt>
                <c:pt idx="72">
                  <c:v>-91.349705601169788</c:v>
                </c:pt>
                <c:pt idx="73">
                  <c:v>-90.705095004696418</c:v>
                </c:pt>
                <c:pt idx="74">
                  <c:v>-90.057928602130957</c:v>
                </c:pt>
                <c:pt idx="75">
                  <c:v>-89.407943471821554</c:v>
                </c:pt>
                <c:pt idx="76">
                  <c:v>-88.754870917427851</c:v>
                </c:pt>
                <c:pt idx="77">
                  <c:v>-88.098436101424852</c:v>
                </c:pt>
                <c:pt idx="78">
                  <c:v>-87.438357664417083</c:v>
                </c:pt>
                <c:pt idx="79">
                  <c:v>-86.774347329841333</c:v>
                </c:pt>
                <c:pt idx="80">
                  <c:v>-86.106109493656874</c:v>
                </c:pt>
                <c:pt idx="81">
                  <c:v>-85.433340798655991</c:v>
                </c:pt>
                <c:pt idx="82">
                  <c:v>-84.755729693070563</c:v>
                </c:pt>
                <c:pt idx="83">
                  <c:v>-84.072955973208508</c:v>
                </c:pt>
                <c:pt idx="84">
                  <c:v>-83.384690309926242</c:v>
                </c:pt>
                <c:pt idx="85">
                  <c:v>-82.690593758836016</c:v>
                </c:pt>
                <c:pt idx="86">
                  <c:v>-81.990317254258656</c:v>
                </c:pt>
                <c:pt idx="87">
                  <c:v>-81.283501087070206</c:v>
                </c:pt>
                <c:pt idx="88">
                  <c:v>-80.569774366757642</c:v>
                </c:pt>
                <c:pt idx="89">
                  <c:v>-79.84875446819693</c:v>
                </c:pt>
                <c:pt idx="90">
                  <c:v>-79.120046463905013</c:v>
                </c:pt>
                <c:pt idx="91">
                  <c:v>-78.383242542797845</c:v>
                </c:pt>
                <c:pt idx="92">
                  <c:v>-77.637921416818216</c:v>
                </c:pt>
                <c:pt idx="93">
                  <c:v>-76.883647717186761</c:v>
                </c:pt>
                <c:pt idx="94">
                  <c:v>-76.119971382483911</c:v>
                </c:pt>
                <c:pt idx="95">
                  <c:v>-75.346427041301126</c:v>
                </c:pt>
                <c:pt idx="96">
                  <c:v>-74.56253339281615</c:v>
                </c:pt>
                <c:pt idx="97">
                  <c:v>-73.767792589358109</c:v>
                </c:pt>
                <c:pt idx="98">
                  <c:v>-72.961689625851491</c:v>
                </c:pt>
                <c:pt idx="99">
                  <c:v>-72.143691741972219</c:v>
                </c:pt>
                <c:pt idx="100">
                  <c:v>-71.313247843932487</c:v>
                </c:pt>
                <c:pt idx="101">
                  <c:v>-70.469787954047163</c:v>
                </c:pt>
                <c:pt idx="102">
                  <c:v>-69.612722697643434</c:v>
                </c:pt>
                <c:pt idx="103">
                  <c:v>-68.741442838470093</c:v>
                </c:pt>
                <c:pt idx="104">
                  <c:v>-67.855318875567022</c:v>
                </c:pt>
                <c:pt idx="105">
                  <c:v>-66.953700716581693</c:v>
                </c:pt>
                <c:pt idx="106">
                  <c:v>-66.035917444788055</c:v>
                </c:pt>
                <c:pt idx="107">
                  <c:v>-65.101277199589376</c:v>
                </c:pt>
                <c:pt idx="108">
                  <c:v>-64.149067193080484</c:v>
                </c:pt>
                <c:pt idx="109">
                  <c:v>-63.178553888316685</c:v>
                </c:pt>
                <c:pt idx="110">
                  <c:v>-62.188983368286451</c:v>
                </c:pt>
                <c:pt idx="111">
                  <c:v>-61.179581928204243</c:v>
                </c:pt>
                <c:pt idx="112">
                  <c:v>-60.149556927609737</c:v>
                </c:pt>
                <c:pt idx="113">
                  <c:v>-59.098097942841612</c:v>
                </c:pt>
                <c:pt idx="114">
                  <c:v>-58.024378264693127</c:v>
                </c:pt>
                <c:pt idx="115">
                  <c:v>-56.927556790366715</c:v>
                </c:pt>
                <c:pt idx="116">
                  <c:v>-55.806780363114143</c:v>
                </c:pt>
                <c:pt idx="117">
                  <c:v>-54.661186617017584</c:v>
                </c:pt>
                <c:pt idx="118">
                  <c:v>-53.489907388040173</c:v>
                </c:pt>
                <c:pt idx="119">
                  <c:v>-52.292072755491759</c:v>
                </c:pt>
                <c:pt idx="120">
                  <c:v>-51.066815780102715</c:v>
                </c:pt>
                <c:pt idx="121">
                  <c:v>-49.813278005591705</c:v>
                </c:pt>
                <c:pt idx="122">
                  <c:v>-48.530615789491399</c:v>
                </c:pt>
                <c:pt idx="123">
                  <c:v>-47.218007525531583</c:v>
                </c:pt>
                <c:pt idx="124">
                  <c:v>-45.874661813467519</c:v>
                </c:pt>
                <c:pt idx="125">
                  <c:v>-44.499826622222287</c:v>
                </c:pt>
                <c:pt idx="126">
                  <c:v>-43.092799477885585</c:v>
                </c:pt>
                <c:pt idx="127">
                  <c:v>-41.652938688764571</c:v>
                </c:pt>
                <c:pt idx="128">
                  <c:v>-40.179675594656885</c:v>
                </c:pt>
                <c:pt idx="129">
                  <c:v>-38.672527796233027</c:v>
                </c:pt>
                <c:pt idx="130">
                  <c:v>-37.131113282511883</c:v>
                </c:pt>
                <c:pt idx="131">
                  <c:v>-35.555165329783293</c:v>
                </c:pt>
                <c:pt idx="132">
                  <c:v>-33.94454799429527</c:v>
                </c:pt>
                <c:pt idx="133">
                  <c:v>-32.299271964406309</c:v>
                </c:pt>
                <c:pt idx="134">
                  <c:v>-30.619510477195615</c:v>
                </c:pt>
                <c:pt idx="135">
                  <c:v>-28.90561494195439</c:v>
                </c:pt>
                <c:pt idx="136">
                  <c:v>-27.158129851605167</c:v>
                </c:pt>
                <c:pt idx="137">
                  <c:v>-25.377806506797167</c:v>
                </c:pt>
                <c:pt idx="138">
                  <c:v>-23.565615030816673</c:v>
                </c:pt>
                <c:pt idx="139">
                  <c:v>-21.722754121706924</c:v>
                </c:pt>
                <c:pt idx="140">
                  <c:v>-19.850657976505463</c:v>
                </c:pt>
                <c:pt idx="141">
                  <c:v>-17.950999836443017</c:v>
                </c:pt>
                <c:pt idx="142">
                  <c:v>-16.025691645688113</c:v>
                </c:pt>
                <c:pt idx="143">
                  <c:v>-14.076879392710099</c:v>
                </c:pt>
                <c:pt idx="144">
                  <c:v>-12.106933813455912</c:v>
                </c:pt>
                <c:pt idx="145">
                  <c:v>-10.118436277573247</c:v>
                </c:pt>
                <c:pt idx="146">
                  <c:v>-8.1141598481488728</c:v>
                </c:pt>
                <c:pt idx="147">
                  <c:v>-6.0970456941544278</c:v>
                </c:pt>
                <c:pt idx="148">
                  <c:v>-4.0701752325224332</c:v>
                </c:pt>
                <c:pt idx="149">
                  <c:v>-2.0367385709851633</c:v>
                </c:pt>
                <c:pt idx="150">
                  <c:v>-2.0372914124334421E-3</c:v>
                </c:pt>
              </c:numCache>
            </c:numRef>
          </c:xVal>
          <c:yVal>
            <c:numRef>
              <c:f>TraySol!$G$40:$G$190</c:f>
              <c:numCache>
                <c:formatCode>0.00</c:formatCode>
                <c:ptCount val="151"/>
                <c:pt idx="0">
                  <c:v>-30.892443231743741</c:v>
                </c:pt>
                <c:pt idx="1">
                  <c:v>-30.452771519187039</c:v>
                </c:pt>
                <c:pt idx="2">
                  <c:v>-30.002202484336692</c:v>
                </c:pt>
                <c:pt idx="3">
                  <c:v>-29.540993497816345</c:v>
                </c:pt>
                <c:pt idx="4">
                  <c:v>-29.069400345107127</c:v>
                </c:pt>
                <c:pt idx="5">
                  <c:v>-28.58767685953228</c:v>
                </c:pt>
                <c:pt idx="6">
                  <c:v>-28.096074587750607</c:v>
                </c:pt>
                <c:pt idx="7">
                  <c:v>-27.594842486914047</c:v>
                </c:pt>
                <c:pt idx="8">
                  <c:v>-27.084226652484247</c:v>
                </c:pt>
                <c:pt idx="9">
                  <c:v>-26.564470075573482</c:v>
                </c:pt>
                <c:pt idx="10">
                  <c:v>-26.035812428570011</c:v>
                </c:pt>
                <c:pt idx="11">
                  <c:v>-25.498489877728744</c:v>
                </c:pt>
                <c:pt idx="12">
                  <c:v>-24.95273492135081</c:v>
                </c:pt>
                <c:pt idx="13">
                  <c:v>-24.398776252138916</c:v>
                </c:pt>
                <c:pt idx="14">
                  <c:v>-23.836838642295533</c:v>
                </c:pt>
                <c:pt idx="15">
                  <c:v>-23.267142849929328</c:v>
                </c:pt>
                <c:pt idx="16">
                  <c:v>-22.689905545344772</c:v>
                </c:pt>
                <c:pt idx="17">
                  <c:v>-22.105339255812964</c:v>
                </c:pt>
                <c:pt idx="18">
                  <c:v>-21.513652327454764</c:v>
                </c:pt>
                <c:pt idx="19">
                  <c:v>-20.915048902906662</c:v>
                </c:pt>
                <c:pt idx="20">
                  <c:v>-20.30972891348938</c:v>
                </c:pt>
                <c:pt idx="21">
                  <c:v>-19.697888084649875</c:v>
                </c:pt>
                <c:pt idx="22">
                  <c:v>-19.079717953505593</c:v>
                </c:pt>
                <c:pt idx="23">
                  <c:v>-18.455405897378313</c:v>
                </c:pt>
                <c:pt idx="24">
                  <c:v>-17.82513517226694</c:v>
                </c:pt>
                <c:pt idx="25">
                  <c:v>-17.189084960270492</c:v>
                </c:pt>
                <c:pt idx="26">
                  <c:v>-16.547430425034705</c:v>
                </c:pt>
                <c:pt idx="27">
                  <c:v>-15.90034277435862</c:v>
                </c:pt>
                <c:pt idx="28">
                  <c:v>-15.247989329157519</c:v>
                </c:pt>
                <c:pt idx="29">
                  <c:v>-14.590533598038959</c:v>
                </c:pt>
                <c:pt idx="30">
                  <c:v>-13.92813535680645</c:v>
                </c:pt>
                <c:pt idx="31">
                  <c:v>-13.260950732261179</c:v>
                </c:pt>
                <c:pt idx="32">
                  <c:v>-12.589132289726095</c:v>
                </c:pt>
                <c:pt idx="33">
                  <c:v>-11.912829123767835</c:v>
                </c:pt>
                <c:pt idx="34">
                  <c:v>-11.232186951641495</c:v>
                </c:pt>
                <c:pt idx="35">
                  <c:v>-10.547348209028954</c:v>
                </c:pt>
                <c:pt idx="36">
                  <c:v>-9.8584521476862932</c:v>
                </c:pt>
                <c:pt idx="37">
                  <c:v>-9.1656349346565662</c:v>
                </c:pt>
                <c:pt idx="38">
                  <c:v>-8.4690297527441203</c:v>
                </c:pt>
                <c:pt idx="39">
                  <c:v>-7.768766901982417</c:v>
                </c:pt>
                <c:pt idx="40">
                  <c:v>-7.0649739018626008</c:v>
                </c:pt>
                <c:pt idx="41">
                  <c:v>-6.3577755941218044</c:v>
                </c:pt>
                <c:pt idx="42">
                  <c:v>-5.64729424592025</c:v>
                </c:pt>
                <c:pt idx="43">
                  <c:v>-4.9336496532648511</c:v>
                </c:pt>
                <c:pt idx="44">
                  <c:v>-4.2169592445628439</c:v>
                </c:pt>
                <c:pt idx="45">
                  <c:v>-3.4973381842137456</c:v>
                </c:pt>
                <c:pt idx="46">
                  <c:v>-2.7748994761710435</c:v>
                </c:pt>
                <c:pt idx="47">
                  <c:v>-2.0497540674261927</c:v>
                </c:pt>
                <c:pt idx="48">
                  <c:v>-1.3220109513879379</c:v>
                </c:pt>
                <c:pt idx="49">
                  <c:v>-0.59177727114867196</c:v>
                </c:pt>
                <c:pt idx="50">
                  <c:v>0.14084157735281622</c:v>
                </c:pt>
                <c:pt idx="51">
                  <c:v>0.8757418422456027</c:v>
                </c:pt>
                <c:pt idx="52">
                  <c:v>1.6128213126762461</c:v>
                </c:pt>
                <c:pt idx="53">
                  <c:v>2.351979215736236</c:v>
                </c:pt>
                <c:pt idx="54">
                  <c:v>3.0931161132957499</c:v>
                </c:pt>
                <c:pt idx="55">
                  <c:v>3.8361337986585511</c:v>
                </c:pt>
                <c:pt idx="56">
                  <c:v>4.5809351929388811</c:v>
                </c:pt>
                <c:pt idx="57">
                  <c:v>5.3274242410489165</c:v>
                </c:pt>
                <c:pt idx="58">
                  <c:v>6.0755058071720214</c:v>
                </c:pt>
                <c:pt idx="59">
                  <c:v>6.8250855695852266</c:v>
                </c:pt>
                <c:pt idx="60">
                  <c:v>7.5760699146809571</c:v>
                </c:pt>
                <c:pt idx="61">
                  <c:v>8.3283658300265415</c:v>
                </c:pt>
                <c:pt idx="62">
                  <c:v>9.0818807962871801</c:v>
                </c:pt>
                <c:pt idx="63">
                  <c:v>9.8365226778249024</c:v>
                </c:pt>
                <c:pt idx="64">
                  <c:v>10.592199611774291</c:v>
                </c:pt>
                <c:pt idx="65">
                  <c:v>11.34881989538134</c:v>
                </c:pt>
                <c:pt idx="66">
                  <c:v>12.106291871378801</c:v>
                </c:pt>
                <c:pt idx="67">
                  <c:v>12.864523811157568</c:v>
                </c:pt>
                <c:pt idx="68">
                  <c:v>13.623423795478274</c:v>
                </c:pt>
                <c:pt idx="69">
                  <c:v>14.38289959245283</c:v>
                </c:pt>
                <c:pt idx="70">
                  <c:v>15.142858532509067</c:v>
                </c:pt>
                <c:pt idx="71">
                  <c:v>15.903207380035639</c:v>
                </c:pt>
                <c:pt idx="72">
                  <c:v>16.663852201386263</c:v>
                </c:pt>
                <c:pt idx="73">
                  <c:v>17.424698228904589</c:v>
                </c:pt>
                <c:pt idx="74">
                  <c:v>18.185649720611266</c:v>
                </c:pt>
                <c:pt idx="75">
                  <c:v>18.946609815174924</c:v>
                </c:pt>
                <c:pt idx="76">
                  <c:v>19.707480381767411</c:v>
                </c:pt>
                <c:pt idx="77">
                  <c:v>20.468161864381088</c:v>
                </c:pt>
                <c:pt idx="78">
                  <c:v>21.228553120163355</c:v>
                </c:pt>
                <c:pt idx="79">
                  <c:v>21.988551251298119</c:v>
                </c:pt>
                <c:pt idx="80">
                  <c:v>22.748051429939323</c:v>
                </c:pt>
                <c:pt idx="81">
                  <c:v>23.506946715674744</c:v>
                </c:pt>
                <c:pt idx="82">
                  <c:v>24.26512786497058</c:v>
                </c:pt>
                <c:pt idx="83">
                  <c:v>25.022483132019289</c:v>
                </c:pt>
                <c:pt idx="84">
                  <c:v>25.778898060383725</c:v>
                </c:pt>
                <c:pt idx="85">
                  <c:v>26.534255264800805</c:v>
                </c:pt>
                <c:pt idx="86">
                  <c:v>27.288434202477802</c:v>
                </c:pt>
                <c:pt idx="87">
                  <c:v>28.041310933184072</c:v>
                </c:pt>
                <c:pt idx="88">
                  <c:v>28.792757867410977</c:v>
                </c:pt>
                <c:pt idx="89">
                  <c:v>29.542643501843095</c:v>
                </c:pt>
                <c:pt idx="90">
                  <c:v>30.290832141356375</c:v>
                </c:pt>
                <c:pt idx="91">
                  <c:v>31.037183606732114</c:v>
                </c:pt>
                <c:pt idx="92">
                  <c:v>31.78155292725269</c:v>
                </c:pt>
                <c:pt idx="93">
                  <c:v>32.523790017325119</c:v>
                </c:pt>
                <c:pt idx="94">
                  <c:v>33.263739336264386</c:v>
                </c:pt>
                <c:pt idx="95">
                  <c:v>34.001239530360273</c:v>
                </c:pt>
                <c:pt idx="96">
                  <c:v>34.736123056351282</c:v>
                </c:pt>
                <c:pt idx="97">
                  <c:v>35.46821578544052</c:v>
                </c:pt>
                <c:pt idx="98">
                  <c:v>36.197336587010795</c:v>
                </c:pt>
                <c:pt idx="99">
                  <c:v>36.923296891235687</c:v>
                </c:pt>
                <c:pt idx="100">
                  <c:v>37.645900229840862</c:v>
                </c:pt>
                <c:pt idx="101">
                  <c:v>38.364941754350646</c:v>
                </c:pt>
                <c:pt idx="102">
                  <c:v>39.080207731263037</c:v>
                </c:pt>
                <c:pt idx="103">
                  <c:v>39.791475013737276</c:v>
                </c:pt>
                <c:pt idx="104">
                  <c:v>40.498510489557454</c:v>
                </c:pt>
                <c:pt idx="105">
                  <c:v>41.20107050536074</c:v>
                </c:pt>
                <c:pt idx="106">
                  <c:v>41.898900267397423</c:v>
                </c:pt>
                <c:pt idx="107">
                  <c:v>42.591733219430509</c:v>
                </c:pt>
                <c:pt idx="108">
                  <c:v>43.279290398794878</c:v>
                </c:pt>
                <c:pt idx="109">
                  <c:v>43.961279772131732</c:v>
                </c:pt>
                <c:pt idx="110">
                  <c:v>44.637395552903655</c:v>
                </c:pt>
                <c:pt idx="111">
                  <c:v>45.307317503492946</c:v>
                </c:pt>
                <c:pt idx="112">
                  <c:v>45.970710225504099</c:v>
                </c:pt>
                <c:pt idx="113">
                  <c:v>46.62722244284425</c:v>
                </c:pt>
                <c:pt idx="114">
                  <c:v>47.276486283257753</c:v>
                </c:pt>
                <c:pt idx="115">
                  <c:v>47.918116565255829</c:v>
                </c:pt>
                <c:pt idx="116">
                  <c:v>48.551710098822554</c:v>
                </c:pt>
                <c:pt idx="117">
                  <c:v>49.176845009904028</c:v>
                </c:pt>
                <c:pt idx="118">
                  <c:v>49.793080100505584</c:v>
                </c:pt>
                <c:pt idx="119">
                  <c:v>50.399954258233464</c:v>
                </c:pt>
                <c:pt idx="120">
                  <c:v>50.996985931317411</c:v>
                </c:pt>
                <c:pt idx="121">
                  <c:v>51.583672687522416</c:v>
                </c:pt>
                <c:pt idx="122">
                  <c:v>52.15949087787542</c:v>
                </c:pt>
                <c:pt idx="123">
                  <c:v>52.723895428750374</c:v>
                </c:pt>
                <c:pt idx="124">
                  <c:v>53.276319788511309</c:v>
                </c:pt>
                <c:pt idx="125">
                  <c:v>53.816176057520728</c:v>
                </c:pt>
                <c:pt idx="126">
                  <c:v>54.342855332767371</c:v>
                </c:pt>
                <c:pt idx="127">
                  <c:v>54.855728300512396</c:v>
                </c:pt>
                <c:pt idx="128">
                  <c:v>55.354146112018157</c:v>
                </c:pt>
                <c:pt idx="129">
                  <c:v>55.837441578408715</c:v>
                </c:pt>
                <c:pt idx="130">
                  <c:v>56.304930720772063</c:v>
                </c:pt>
                <c:pt idx="131">
                  <c:v>56.755914710494601</c:v>
                </c:pt>
                <c:pt idx="132">
                  <c:v>57.189682232236578</c:v>
                </c:pt>
                <c:pt idx="133">
                  <c:v>57.605512297635528</c:v>
                </c:pt>
                <c:pt idx="134">
                  <c:v>58.002677531501114</c:v>
                </c:pt>
                <c:pt idx="135">
                  <c:v>58.380447943724477</c:v>
                </c:pt>
                <c:pt idx="136">
                  <c:v>58.738095189227806</c:v>
                </c:pt>
                <c:pt idx="137">
                  <c:v>59.074897304998032</c:v>
                </c:pt>
                <c:pt idx="138">
                  <c:v>59.390143897703709</c:v>
                </c:pt>
                <c:pt idx="139">
                  <c:v>59.683141737891177</c:v>
                </c:pt>
                <c:pt idx="140">
                  <c:v>59.95322069780778</c:v>
                </c:pt>
                <c:pt idx="141">
                  <c:v>60.199739950246197</c:v>
                </c:pt>
                <c:pt idx="142">
                  <c:v>60.422094326395722</c:v>
                </c:pt>
                <c:pt idx="143">
                  <c:v>60.61972071266527</c:v>
                </c:pt>
                <c:pt idx="144">
                  <c:v>60.792104351070144</c:v>
                </c:pt>
                <c:pt idx="145">
                  <c:v>60.938784896351507</c:v>
                </c:pt>
                <c:pt idx="146">
                  <c:v>61.059362076748585</c:v>
                </c:pt>
                <c:pt idx="147">
                  <c:v>61.153500805292005</c:v>
                </c:pt>
                <c:pt idx="148">
                  <c:v>61.220935595326267</c:v>
                </c:pt>
                <c:pt idx="149">
                  <c:v>61.261474147957607</c:v>
                </c:pt>
                <c:pt idx="150">
                  <c:v>61.274999986470881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45-4D87-A6FF-8D24CC610DBD}"/>
            </c:ext>
          </c:extLst>
        </c:ser>
        <c:ser>
          <c:idx val="31"/>
          <c:order val="31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TraySol!$K$40:$K$190</c:f>
              <c:numCache>
                <c:formatCode>0.00</c:formatCode>
                <c:ptCount val="151"/>
                <c:pt idx="0">
                  <c:v>-138.33425314424704</c:v>
                </c:pt>
                <c:pt idx="1">
                  <c:v>-137.19620421231971</c:v>
                </c:pt>
                <c:pt idx="2">
                  <c:v>-136.07569290623474</c:v>
                </c:pt>
                <c:pt idx="3">
                  <c:v>-134.97248746241186</c:v>
                </c:pt>
                <c:pt idx="4">
                  <c:v>-133.88633264657724</c:v>
                </c:pt>
                <c:pt idx="5">
                  <c:v>-132.81695247915621</c:v>
                </c:pt>
                <c:pt idx="6">
                  <c:v>-131.76405280513791</c:v>
                </c:pt>
                <c:pt idx="7">
                  <c:v>-130.72732370373356</c:v>
                </c:pt>
                <c:pt idx="8">
                  <c:v>-129.7064417358028</c:v>
                </c:pt>
                <c:pt idx="9">
                  <c:v>-128.70107202927656</c:v>
                </c:pt>
                <c:pt idx="10">
                  <c:v>-127.71087020469358</c:v>
                </c:pt>
                <c:pt idx="11">
                  <c:v>-126.73548414451828</c:v>
                </c:pt>
                <c:pt idx="12">
                  <c:v>-125.7745556111466</c:v>
                </c:pt>
                <c:pt idx="13">
                  <c:v>-124.82772171947268</c:v>
                </c:pt>
                <c:pt idx="14">
                  <c:v>-123.8946162706083</c:v>
                </c:pt>
                <c:pt idx="15">
                  <c:v>-122.97487095385655</c:v>
                </c:pt>
                <c:pt idx="16">
                  <c:v>-122.06811642436575</c:v>
                </c:pt>
                <c:pt idx="17">
                  <c:v>-121.17398326405929</c:v>
                </c:pt>
                <c:pt idx="18">
                  <c:v>-120.29210283347985</c:v>
                </c:pt>
                <c:pt idx="19">
                  <c:v>-119.42210802211844</c:v>
                </c:pt>
                <c:pt idx="20">
                  <c:v>-118.56363390464976</c:v>
                </c:pt>
                <c:pt idx="21">
                  <c:v>-117.71631831027369</c:v>
                </c:pt>
                <c:pt idx="22">
                  <c:v>-116.87980231209406</c:v>
                </c:pt>
                <c:pt idx="23">
                  <c:v>-116.05373064315508</c:v>
                </c:pt>
                <c:pt idx="24">
                  <c:v>-115.23775204542038</c:v>
                </c:pt>
                <c:pt idx="25">
                  <c:v>-114.43151955762681</c:v>
                </c:pt>
                <c:pt idx="26">
                  <c:v>-113.63469074758275</c:v>
                </c:pt>
                <c:pt idx="27">
                  <c:v>-112.84692789411805</c:v>
                </c:pt>
                <c:pt idx="28">
                  <c:v>-112.06789812353034</c:v>
                </c:pt>
                <c:pt idx="29">
                  <c:v>-111.2972735050207</c:v>
                </c:pt>
                <c:pt idx="30">
                  <c:v>-110.5347311092675</c:v>
                </c:pt>
                <c:pt idx="31">
                  <c:v>-109.77995303395922</c:v>
                </c:pt>
                <c:pt idx="32">
                  <c:v>-109.03262639979074</c:v>
                </c:pt>
                <c:pt idx="33">
                  <c:v>-108.29244332013069</c:v>
                </c:pt>
                <c:pt idx="34">
                  <c:v>-107.55910084728458</c:v>
                </c:pt>
                <c:pt idx="35">
                  <c:v>-106.83230089801437</c:v>
                </c:pt>
                <c:pt idx="36">
                  <c:v>-106.11175016072789</c:v>
                </c:pt>
                <c:pt idx="37">
                  <c:v>-105.397159986521</c:v>
                </c:pt>
                <c:pt idx="38">
                  <c:v>-104.68824626604145</c:v>
                </c:pt>
                <c:pt idx="39">
                  <c:v>-103.98472929394615</c:v>
                </c:pt>
                <c:pt idx="40">
                  <c:v>-103.28633362254061</c:v>
                </c:pt>
                <c:pt idx="41">
                  <c:v>-102.59278790602195</c:v>
                </c:pt>
                <c:pt idx="42">
                  <c:v>-101.90382473659277</c:v>
                </c:pt>
                <c:pt idx="43">
                  <c:v>-101.21918047357285</c:v>
                </c:pt>
                <c:pt idx="44">
                  <c:v>-100.53859506650633</c:v>
                </c:pt>
                <c:pt idx="45">
                  <c:v>-99.861811873146223</c:v>
                </c:pt>
                <c:pt idx="46">
                  <c:v>-99.188577473090547</c:v>
                </c:pt>
                <c:pt idx="47">
                  <c:v>-98.518641477749568</c:v>
                </c:pt>
                <c:pt idx="48">
                  <c:v>-97.851756337235074</c:v>
                </c:pt>
                <c:pt idx="49">
                  <c:v>-97.187677144685907</c:v>
                </c:pt>
                <c:pt idx="50">
                  <c:v>-96.526161438472258</c:v>
                </c:pt>
                <c:pt idx="51">
                  <c:v>-95.866969002659062</c:v>
                </c:pt>
                <c:pt idx="52">
                  <c:v>-95.209861666052589</c:v>
                </c:pt>
                <c:pt idx="53">
                  <c:v>-94.55460310010433</c:v>
                </c:pt>
                <c:pt idx="54">
                  <c:v>-93.900958615902852</c:v>
                </c:pt>
                <c:pt idx="55">
                  <c:v>-93.248694960445661</c:v>
                </c:pt>
                <c:pt idx="56">
                  <c:v>-92.597580112350315</c:v>
                </c:pt>
                <c:pt idx="57">
                  <c:v>-91.947383077135214</c:v>
                </c:pt>
                <c:pt idx="58">
                  <c:v>-91.29787368217724</c:v>
                </c:pt>
                <c:pt idx="59">
                  <c:v>-90.648822371433553</c:v>
                </c:pt>
                <c:pt idx="60">
                  <c:v>-90</c:v>
                </c:pt>
                <c:pt idx="61">
                  <c:v>-89.351177628566433</c:v>
                </c:pt>
                <c:pt idx="62">
                  <c:v>-88.70212631782276</c:v>
                </c:pt>
                <c:pt idx="63">
                  <c:v>-88.052616922864786</c:v>
                </c:pt>
                <c:pt idx="64">
                  <c:v>-87.402419887649685</c:v>
                </c:pt>
                <c:pt idx="65">
                  <c:v>-86.751305039554367</c:v>
                </c:pt>
                <c:pt idx="66">
                  <c:v>-86.099041384097163</c:v>
                </c:pt>
                <c:pt idx="67">
                  <c:v>-85.44539689989567</c:v>
                </c:pt>
                <c:pt idx="68">
                  <c:v>-84.790138333947411</c:v>
                </c:pt>
                <c:pt idx="69">
                  <c:v>-84.133030997340924</c:v>
                </c:pt>
                <c:pt idx="70">
                  <c:v>-83.473838561527728</c:v>
                </c:pt>
                <c:pt idx="71">
                  <c:v>-82.812322855314093</c:v>
                </c:pt>
                <c:pt idx="72">
                  <c:v>-82.148243662764926</c:v>
                </c:pt>
                <c:pt idx="73">
                  <c:v>-81.481358522250432</c:v>
                </c:pt>
                <c:pt idx="74">
                  <c:v>-80.811422526909467</c:v>
                </c:pt>
                <c:pt idx="75">
                  <c:v>-80.138188126853791</c:v>
                </c:pt>
                <c:pt idx="76">
                  <c:v>-79.461404933493668</c:v>
                </c:pt>
                <c:pt idx="77">
                  <c:v>-78.780819526427152</c:v>
                </c:pt>
                <c:pt idx="78">
                  <c:v>-78.096175263407233</c:v>
                </c:pt>
                <c:pt idx="79">
                  <c:v>-77.407212093978046</c:v>
                </c:pt>
                <c:pt idx="80">
                  <c:v>-76.71366637745939</c:v>
                </c:pt>
                <c:pt idx="81">
                  <c:v>-76.01527070605384</c:v>
                </c:pt>
                <c:pt idx="82">
                  <c:v>-75.311753733958568</c:v>
                </c:pt>
                <c:pt idx="83">
                  <c:v>-74.602840013478996</c:v>
                </c:pt>
                <c:pt idx="84">
                  <c:v>-73.888249839272106</c:v>
                </c:pt>
                <c:pt idx="85">
                  <c:v>-73.167699101985633</c:v>
                </c:pt>
                <c:pt idx="86">
                  <c:v>-72.440899152715417</c:v>
                </c:pt>
                <c:pt idx="87">
                  <c:v>-71.707556679869313</c:v>
                </c:pt>
                <c:pt idx="88">
                  <c:v>-70.967373600209257</c:v>
                </c:pt>
                <c:pt idx="89">
                  <c:v>-70.220046966040769</c:v>
                </c:pt>
                <c:pt idx="90">
                  <c:v>-69.465268890732489</c:v>
                </c:pt>
                <c:pt idx="91">
                  <c:v>-68.702726494979316</c:v>
                </c:pt>
                <c:pt idx="92">
                  <c:v>-67.932101876469645</c:v>
                </c:pt>
                <c:pt idx="93">
                  <c:v>-67.153072105881947</c:v>
                </c:pt>
                <c:pt idx="94">
                  <c:v>-66.365309252417248</c:v>
                </c:pt>
                <c:pt idx="95">
                  <c:v>-65.568480442373186</c:v>
                </c:pt>
                <c:pt idx="96">
                  <c:v>-64.762247954579621</c:v>
                </c:pt>
                <c:pt idx="97">
                  <c:v>-63.946269356844923</c:v>
                </c:pt>
                <c:pt idx="98">
                  <c:v>-63.120197687905922</c:v>
                </c:pt>
                <c:pt idx="99">
                  <c:v>-62.283681689726301</c:v>
                </c:pt>
                <c:pt idx="100">
                  <c:v>-61.436366095350223</c:v>
                </c:pt>
                <c:pt idx="101">
                  <c:v>-60.577891977881563</c:v>
                </c:pt>
                <c:pt idx="102">
                  <c:v>-59.707897166520169</c:v>
                </c:pt>
                <c:pt idx="103">
                  <c:v>-58.826016735940712</c:v>
                </c:pt>
                <c:pt idx="104">
                  <c:v>-57.931883575634238</c:v>
                </c:pt>
                <c:pt idx="105">
                  <c:v>-57.025129046143419</c:v>
                </c:pt>
                <c:pt idx="106">
                  <c:v>-56.105383729391718</c:v>
                </c:pt>
                <c:pt idx="107">
                  <c:v>-55.172278280527308</c:v>
                </c:pt>
                <c:pt idx="108">
                  <c:v>-54.225444388853411</c:v>
                </c:pt>
                <c:pt idx="109">
                  <c:v>-53.264515855481719</c:v>
                </c:pt>
                <c:pt idx="110">
                  <c:v>-52.289129795306422</c:v>
                </c:pt>
                <c:pt idx="111">
                  <c:v>-51.298927970723433</c:v>
                </c:pt>
                <c:pt idx="112">
                  <c:v>-50.293558264197195</c:v>
                </c:pt>
                <c:pt idx="113">
                  <c:v>-49.272676296266461</c:v>
                </c:pt>
                <c:pt idx="114">
                  <c:v>-48.235947194862078</c:v>
                </c:pt>
                <c:pt idx="115">
                  <c:v>-47.183047520843807</c:v>
                </c:pt>
                <c:pt idx="116">
                  <c:v>-46.113667353422798</c:v>
                </c:pt>
                <c:pt idx="117">
                  <c:v>-45.027512537588109</c:v>
                </c:pt>
                <c:pt idx="118">
                  <c:v>-43.92430709376525</c:v>
                </c:pt>
                <c:pt idx="119">
                  <c:v>-42.803795787680201</c:v>
                </c:pt>
                <c:pt idx="120">
                  <c:v>-41.665746855752879</c:v>
                </c:pt>
                <c:pt idx="121">
                  <c:v>-40.509954878287154</c:v>
                </c:pt>
                <c:pt idx="122">
                  <c:v>-39.336243789250901</c:v>
                </c:pt>
                <c:pt idx="123">
                  <c:v>-38.144470007550417</c:v>
                </c:pt>
                <c:pt idx="124">
                  <c:v>-36.934525670421507</c:v>
                </c:pt>
                <c:pt idx="125">
                  <c:v>-35.706341944918158</c:v>
                </c:pt>
                <c:pt idx="126">
                  <c:v>-34.459892388536041</c:v>
                </c:pt>
                <c:pt idx="127">
                  <c:v>-33.195196324846698</c:v>
                </c:pt>
                <c:pt idx="128">
                  <c:v>-31.912322194741147</c:v>
                </c:pt>
                <c:pt idx="129">
                  <c:v>-30.61139083862939</c:v>
                </c:pt>
                <c:pt idx="130">
                  <c:v>-29.292578659872721</c:v>
                </c:pt>
                <c:pt idx="131">
                  <c:v>-27.95612061503272</c:v>
                </c:pt>
                <c:pt idx="132">
                  <c:v>-26.602312972414374</c:v>
                </c:pt>
                <c:pt idx="133">
                  <c:v>-25.231515777097272</c:v>
                </c:pt>
                <c:pt idx="134">
                  <c:v>-23.844154958431638</c:v>
                </c:pt>
                <c:pt idx="135">
                  <c:v>-22.440724015068746</c:v>
                </c:pt>
                <c:pt idx="136">
                  <c:v>-21.021785213241433</c:v>
                </c:pt>
                <c:pt idx="137">
                  <c:v>-19.587970236412133</c:v>
                </c:pt>
                <c:pt idx="138">
                  <c:v>-18.139980228747671</c:v>
                </c:pt>
                <c:pt idx="139">
                  <c:v>-16.678585181266207</c:v>
                </c:pt>
                <c:pt idx="140">
                  <c:v>-15.20462261798572</c:v>
                </c:pt>
                <c:pt idx="141">
                  <c:v>-13.718995549944374</c:v>
                </c:pt>
                <c:pt idx="142">
                  <c:v>-12.222669677417878</c:v>
                </c:pt>
                <c:pt idx="143">
                  <c:v>-10.716669834794835</c:v>
                </c:pt>
                <c:pt idx="144">
                  <c:v>-9.2020756880470653</c:v>
                </c:pt>
                <c:pt idx="145">
                  <c:v>-7.6800167111045026</c:v>
                </c:pt>
                <c:pt idx="146">
                  <c:v>-6.1516664841947666</c:v>
                </c:pt>
                <c:pt idx="147">
                  <c:v>-4.6182363737591707</c:v>
                </c:pt>
                <c:pt idx="148">
                  <c:v>-3.0809686692833047</c:v>
                </c:pt>
                <c:pt idx="149">
                  <c:v>-1.5411292666668182</c:v>
                </c:pt>
                <c:pt idx="150">
                  <c:v>-1.5413447353594351E-3</c:v>
                </c:pt>
              </c:numCache>
            </c:numRef>
          </c:xVal>
          <c:yVal>
            <c:numRef>
              <c:f>TraySol!$J$40:$J$190</c:f>
              <c:numCache>
                <c:formatCode>0.00</c:formatCode>
                <c:ptCount val="151"/>
                <c:pt idx="0">
                  <c:v>-41.225285854611769</c:v>
                </c:pt>
                <c:pt idx="1">
                  <c:v>-40.713776936713174</c:v>
                </c:pt>
                <c:pt idx="2">
                  <c:v>-40.191263597304754</c:v>
                </c:pt>
                <c:pt idx="3">
                  <c:v>-39.658113894012587</c:v>
                </c:pt>
                <c:pt idx="4">
                  <c:v>-39.114688282534502</c:v>
                </c:pt>
                <c:pt idx="5">
                  <c:v>-38.561339297868329</c:v>
                </c:pt>
                <c:pt idx="6">
                  <c:v>-37.998411304152654</c:v>
                </c:pt>
                <c:pt idx="7">
                  <c:v>-37.426240307313009</c:v>
                </c:pt>
                <c:pt idx="8">
                  <c:v>-36.845153824822546</c:v>
                </c:pt>
                <c:pt idx="9">
                  <c:v>-36.25547080706319</c:v>
                </c:pt>
                <c:pt idx="10">
                  <c:v>-35.657501604998814</c:v>
                </c:pt>
                <c:pt idx="11">
                  <c:v>-35.051547979135734</c:v>
                </c:pt>
                <c:pt idx="12">
                  <c:v>-34.437903145032863</c:v>
                </c:pt>
                <c:pt idx="13">
                  <c:v>-33.816851850930234</c:v>
                </c:pt>
                <c:pt idx="14">
                  <c:v>-33.188670483375901</c:v>
                </c:pt>
                <c:pt idx="15">
                  <c:v>-32.55362719704938</c:v>
                </c:pt>
                <c:pt idx="16">
                  <c:v>-31.911982065289664</c:v>
                </c:pt>
                <c:pt idx="17">
                  <c:v>-31.263987248142172</c:v>
                </c:pt>
                <c:pt idx="18">
                  <c:v>-30.609887175033165</c:v>
                </c:pt>
                <c:pt idx="19">
                  <c:v>-29.949918739460188</c:v>
                </c:pt>
                <c:pt idx="20">
                  <c:v>-29.284311503354871</c:v>
                </c:pt>
                <c:pt idx="21">
                  <c:v>-28.613287909023086</c:v>
                </c:pt>
                <c:pt idx="22">
                  <c:v>-27.937063496802367</c:v>
                </c:pt>
                <c:pt idx="23">
                  <c:v>-27.255847126792247</c:v>
                </c:pt>
                <c:pt idx="24">
                  <c:v>-26.569841203213969</c:v>
                </c:pt>
                <c:pt idx="25">
                  <c:v>-25.879241900139206</c:v>
                </c:pt>
                <c:pt idx="26">
                  <c:v>-25.184239387495126</c:v>
                </c:pt>
                <c:pt idx="27">
                  <c:v>-24.485018056406304</c:v>
                </c:pt>
                <c:pt idx="28">
                  <c:v>-23.781756743071412</c:v>
                </c:pt>
                <c:pt idx="29">
                  <c:v>-23.074628950498351</c:v>
                </c:pt>
                <c:pt idx="30">
                  <c:v>-22.363803067532629</c:v>
                </c:pt>
                <c:pt idx="31">
                  <c:v>-21.649442584715388</c:v>
                </c:pt>
                <c:pt idx="32">
                  <c:v>-20.931706306595743</c:v>
                </c:pt>
                <c:pt idx="33">
                  <c:v>-20.210748560203385</c:v>
                </c:pt>
                <c:pt idx="34">
                  <c:v>-19.486719399456817</c:v>
                </c:pt>
                <c:pt idx="35">
                  <c:v>-18.759764805345668</c:v>
                </c:pt>
                <c:pt idx="36">
                  <c:v>-18.030026881780515</c:v>
                </c:pt>
                <c:pt idx="37">
                  <c:v>-17.297644047051435</c:v>
                </c:pt>
                <c:pt idx="38">
                  <c:v>-16.562751220879179</c:v>
                </c:pt>
                <c:pt idx="39">
                  <c:v>-15.825480007079051</c:v>
                </c:pt>
                <c:pt idx="40">
                  <c:v>-15.085958871889858</c:v>
                </c:pt>
                <c:pt idx="41">
                  <c:v>-14.344313318047384</c:v>
                </c:pt>
                <c:pt idx="42">
                  <c:v>-13.600666054705769</c:v>
                </c:pt>
                <c:pt idx="43">
                  <c:v>-12.855137163330497</c:v>
                </c:pt>
                <c:pt idx="44">
                  <c:v>-12.107844259703327</c:v>
                </c:pt>
                <c:pt idx="45">
                  <c:v>-11.358902652195312</c:v>
                </c:pt>
                <c:pt idx="46">
                  <c:v>-10.608425496474908</c:v>
                </c:pt>
                <c:pt idx="47">
                  <c:v>-9.8565239468300518</c:v>
                </c:pt>
                <c:pt idx="48">
                  <c:v>-9.1033073042901833</c:v>
                </c:pt>
                <c:pt idx="49">
                  <c:v>-8.3488831617426484</c:v>
                </c:pt>
                <c:pt idx="50">
                  <c:v>-7.5933575462427427</c:v>
                </c:pt>
                <c:pt idx="51">
                  <c:v>-6.83683505872186</c:v>
                </c:pt>
                <c:pt idx="52">
                  <c:v>-6.0794190113021926</c:v>
                </c:pt>
                <c:pt idx="53">
                  <c:v>-5.3212115624287577</c:v>
                </c:pt>
                <c:pt idx="54">
                  <c:v>-4.5623138500328935</c:v>
                </c:pt>
                <c:pt idx="55">
                  <c:v>-3.8028261229422071</c:v>
                </c:pt>
                <c:pt idx="56">
                  <c:v>-3.0428478707544002</c:v>
                </c:pt>
                <c:pt idx="57">
                  <c:v>-2.2824779523925116</c:v>
                </c:pt>
                <c:pt idx="58">
                  <c:v>-1.5218147235605954</c:v>
                </c:pt>
                <c:pt idx="59">
                  <c:v>-0.76095616331913618</c:v>
                </c:pt>
                <c:pt idx="60">
                  <c:v>0</c:v>
                </c:pt>
                <c:pt idx="61">
                  <c:v>0.76095616331915039</c:v>
                </c:pt>
                <c:pt idx="62">
                  <c:v>1.5218147235605954</c:v>
                </c:pt>
                <c:pt idx="63">
                  <c:v>2.2824779523925116</c:v>
                </c:pt>
                <c:pt idx="64">
                  <c:v>3.0428478707544002</c:v>
                </c:pt>
                <c:pt idx="65">
                  <c:v>3.8028261229421929</c:v>
                </c:pt>
                <c:pt idx="66">
                  <c:v>4.5623138500328793</c:v>
                </c:pt>
                <c:pt idx="67">
                  <c:v>5.3212115624287577</c:v>
                </c:pt>
                <c:pt idx="68">
                  <c:v>6.0794190113021926</c:v>
                </c:pt>
                <c:pt idx="69">
                  <c:v>6.8368350587218742</c:v>
                </c:pt>
                <c:pt idx="70">
                  <c:v>7.5933575462427569</c:v>
                </c:pt>
                <c:pt idx="71">
                  <c:v>8.3488831617426627</c:v>
                </c:pt>
                <c:pt idx="72">
                  <c:v>9.1033073042901833</c:v>
                </c:pt>
                <c:pt idx="73">
                  <c:v>9.8565239468300518</c:v>
                </c:pt>
                <c:pt idx="74">
                  <c:v>10.608425496474894</c:v>
                </c:pt>
                <c:pt idx="75">
                  <c:v>11.358902652195297</c:v>
                </c:pt>
                <c:pt idx="76">
                  <c:v>12.107844259703342</c:v>
                </c:pt>
                <c:pt idx="77">
                  <c:v>12.855137163330497</c:v>
                </c:pt>
                <c:pt idx="78">
                  <c:v>13.600666054705769</c:v>
                </c:pt>
                <c:pt idx="79">
                  <c:v>14.344313318047384</c:v>
                </c:pt>
                <c:pt idx="80">
                  <c:v>15.085958871889858</c:v>
                </c:pt>
                <c:pt idx="81">
                  <c:v>15.825480007079065</c:v>
                </c:pt>
                <c:pt idx="82">
                  <c:v>16.562751220879164</c:v>
                </c:pt>
                <c:pt idx="83">
                  <c:v>17.297644047051435</c:v>
                </c:pt>
                <c:pt idx="84">
                  <c:v>18.030026881780515</c:v>
                </c:pt>
                <c:pt idx="85">
                  <c:v>18.759764805345668</c:v>
                </c:pt>
                <c:pt idx="86">
                  <c:v>19.486719399456817</c:v>
                </c:pt>
                <c:pt idx="87">
                  <c:v>20.210748560203385</c:v>
                </c:pt>
                <c:pt idx="88">
                  <c:v>20.931706306595743</c:v>
                </c:pt>
                <c:pt idx="89">
                  <c:v>21.649442584715388</c:v>
                </c:pt>
                <c:pt idx="90">
                  <c:v>22.363803067532643</c:v>
                </c:pt>
                <c:pt idx="91">
                  <c:v>23.074628950498337</c:v>
                </c:pt>
                <c:pt idx="92">
                  <c:v>23.781756743071426</c:v>
                </c:pt>
                <c:pt idx="93">
                  <c:v>24.485018056406304</c:v>
                </c:pt>
                <c:pt idx="94">
                  <c:v>25.184239387495126</c:v>
                </c:pt>
                <c:pt idx="95">
                  <c:v>25.879241900139206</c:v>
                </c:pt>
                <c:pt idx="96">
                  <c:v>26.569841203213969</c:v>
                </c:pt>
                <c:pt idx="97">
                  <c:v>27.255847126792254</c:v>
                </c:pt>
                <c:pt idx="98">
                  <c:v>27.937063496802381</c:v>
                </c:pt>
                <c:pt idx="99">
                  <c:v>28.613287909023093</c:v>
                </c:pt>
                <c:pt idx="100">
                  <c:v>29.284311503354871</c:v>
                </c:pt>
                <c:pt idx="101">
                  <c:v>29.949918739460188</c:v>
                </c:pt>
                <c:pt idx="102">
                  <c:v>30.609887175033165</c:v>
                </c:pt>
                <c:pt idx="103">
                  <c:v>31.263987248142172</c:v>
                </c:pt>
                <c:pt idx="104">
                  <c:v>31.911982065289664</c:v>
                </c:pt>
                <c:pt idx="105">
                  <c:v>32.553627197049394</c:v>
                </c:pt>
                <c:pt idx="106">
                  <c:v>33.188670483375894</c:v>
                </c:pt>
                <c:pt idx="107">
                  <c:v>33.816851850930227</c:v>
                </c:pt>
                <c:pt idx="108">
                  <c:v>34.43790314503287</c:v>
                </c:pt>
                <c:pt idx="109">
                  <c:v>35.051547979135727</c:v>
                </c:pt>
                <c:pt idx="110">
                  <c:v>35.657501604998821</c:v>
                </c:pt>
                <c:pt idx="111">
                  <c:v>36.255470807063197</c:v>
                </c:pt>
                <c:pt idx="112">
                  <c:v>36.845153824822546</c:v>
                </c:pt>
                <c:pt idx="113">
                  <c:v>37.426240307313002</c:v>
                </c:pt>
                <c:pt idx="114">
                  <c:v>37.998411304152661</c:v>
                </c:pt>
                <c:pt idx="115">
                  <c:v>38.561339297868315</c:v>
                </c:pt>
                <c:pt idx="116">
                  <c:v>39.114688282534487</c:v>
                </c:pt>
                <c:pt idx="117">
                  <c:v>39.658113894012601</c:v>
                </c:pt>
                <c:pt idx="118">
                  <c:v>40.191263597304768</c:v>
                </c:pt>
                <c:pt idx="119">
                  <c:v>40.713776936713202</c:v>
                </c:pt>
                <c:pt idx="120">
                  <c:v>41.225285854611791</c:v>
                </c:pt>
                <c:pt idx="121">
                  <c:v>41.725415084673031</c:v>
                </c:pt>
                <c:pt idx="122">
                  <c:v>42.213782625336002</c:v>
                </c:pt>
                <c:pt idx="123">
                  <c:v>42.690000299132713</c:v>
                </c:pt>
                <c:pt idx="124">
                  <c:v>43.153674403191005</c:v>
                </c:pt>
                <c:pt idx="125">
                  <c:v>43.604406455786012</c:v>
                </c:pt>
                <c:pt idx="126">
                  <c:v>44.041794043201243</c:v>
                </c:pt>
                <c:pt idx="127">
                  <c:v>44.465431770367623</c:v>
                </c:pt>
                <c:pt idx="128">
                  <c:v>44.874912317763396</c:v>
                </c:pt>
                <c:pt idx="129">
                  <c:v>45.269827605867107</c:v>
                </c:pt>
                <c:pt idx="130">
                  <c:v>45.649770067057382</c:v>
                </c:pt>
                <c:pt idx="131">
                  <c:v>46.014334023247052</c:v>
                </c:pt>
                <c:pt idx="132">
                  <c:v>46.363117165734288</c:v>
                </c:pt>
                <c:pt idx="133">
                  <c:v>46.695722131766949</c:v>
                </c:pt>
                <c:pt idx="134">
                  <c:v>47.011758170175227</c:v>
                </c:pt>
                <c:pt idx="135">
                  <c:v>47.310842886169894</c:v>
                </c:pt>
                <c:pt idx="136">
                  <c:v>47.592604053074794</c:v>
                </c:pt>
                <c:pt idx="137">
                  <c:v>47.856681476423809</c:v>
                </c:pt>
                <c:pt idx="138">
                  <c:v>48.102728893569015</c:v>
                </c:pt>
                <c:pt idx="139">
                  <c:v>48.330415889796676</c:v>
                </c:pt>
                <c:pt idx="140">
                  <c:v>48.539429810009942</c:v>
                </c:pt>
                <c:pt idx="141">
                  <c:v>48.729477643397075</c:v>
                </c:pt>
                <c:pt idx="142">
                  <c:v>48.900287857244422</c:v>
                </c:pt>
                <c:pt idx="143">
                  <c:v>49.051612155250567</c:v>
                </c:pt>
                <c:pt idx="144">
                  <c:v>49.183227135421028</c:v>
                </c:pt>
                <c:pt idx="145">
                  <c:v>49.294935822924373</c:v>
                </c:pt>
                <c:pt idx="146">
                  <c:v>49.386569054205779</c:v>
                </c:pt>
                <c:pt idx="147">
                  <c:v>49.457986690195796</c:v>
                </c:pt>
                <c:pt idx="148">
                  <c:v>49.509078638609118</c:v>
                </c:pt>
                <c:pt idx="149">
                  <c:v>49.539765668063559</c:v>
                </c:pt>
                <c:pt idx="150">
                  <c:v>49.549999989764338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45-4D87-A6FF-8D24CC610DBD}"/>
            </c:ext>
          </c:extLst>
        </c:ser>
        <c:ser>
          <c:idx val="32"/>
          <c:order val="32"/>
          <c:tx>
            <c:strRef>
              <c:f>TraySol!$M$8</c:f>
              <c:strCache>
                <c:ptCount val="1"/>
              </c:strCache>
            </c:strRef>
          </c:tx>
          <c:spPr>
            <a:ln w="28575">
              <a:solidFill>
                <a:srgbClr val="33CCCC"/>
              </a:solidFill>
              <a:prstDash val="solid"/>
            </a:ln>
          </c:spPr>
          <c:marker>
            <c:symbol val="none"/>
          </c:marker>
          <c:xVal>
            <c:numRef>
              <c:f>TraySol!$N$40:$N$190</c:f>
              <c:numCache>
                <c:formatCode>0.00</c:formatCode>
                <c:ptCount val="151"/>
                <c:pt idx="0">
                  <c:v>-128.93318421989724</c:v>
                </c:pt>
                <c:pt idx="1">
                  <c:v>-127.70792724450818</c:v>
                </c:pt>
                <c:pt idx="2">
                  <c:v>-126.51009261195979</c:v>
                </c:pt>
                <c:pt idx="3">
                  <c:v>-125.33881338298239</c:v>
                </c:pt>
                <c:pt idx="4">
                  <c:v>-124.19321963688586</c:v>
                </c:pt>
                <c:pt idx="5">
                  <c:v>-123.07244320963331</c:v>
                </c:pt>
                <c:pt idx="6">
                  <c:v>-121.97562173530687</c:v>
                </c:pt>
                <c:pt idx="7">
                  <c:v>-120.90190205715841</c:v>
                </c:pt>
                <c:pt idx="8">
                  <c:v>-119.85044307239026</c:v>
                </c:pt>
                <c:pt idx="9">
                  <c:v>-118.82041807179571</c:v>
                </c:pt>
                <c:pt idx="10">
                  <c:v>-117.81101663171353</c:v>
                </c:pt>
                <c:pt idx="11">
                  <c:v>-116.82144611168327</c:v>
                </c:pt>
                <c:pt idx="12">
                  <c:v>-115.85093280691952</c:v>
                </c:pt>
                <c:pt idx="13">
                  <c:v>-114.89872280041064</c:v>
                </c:pt>
                <c:pt idx="14">
                  <c:v>-113.96408255521193</c:v>
                </c:pt>
                <c:pt idx="15">
                  <c:v>-113.04629928341829</c:v>
                </c:pt>
                <c:pt idx="16">
                  <c:v>-112.14468112443295</c:v>
                </c:pt>
                <c:pt idx="17">
                  <c:v>-111.25855716152992</c:v>
                </c:pt>
                <c:pt idx="18">
                  <c:v>-110.38727730235658</c:v>
                </c:pt>
                <c:pt idx="19">
                  <c:v>-109.53021204595281</c:v>
                </c:pt>
                <c:pt idx="20">
                  <c:v>-108.68675215606753</c:v>
                </c:pt>
                <c:pt idx="21">
                  <c:v>-107.85630825802775</c:v>
                </c:pt>
                <c:pt idx="22">
                  <c:v>-107.03831037414851</c:v>
                </c:pt>
                <c:pt idx="23">
                  <c:v>-106.23220741064191</c:v>
                </c:pt>
                <c:pt idx="24">
                  <c:v>-105.43746660718385</c:v>
                </c:pt>
                <c:pt idx="25">
                  <c:v>-104.6535729586989</c:v>
                </c:pt>
                <c:pt idx="26">
                  <c:v>-103.88002861751612</c:v>
                </c:pt>
                <c:pt idx="27">
                  <c:v>-103.11635228281321</c:v>
                </c:pt>
                <c:pt idx="28">
                  <c:v>-102.36207858318178</c:v>
                </c:pt>
                <c:pt idx="29">
                  <c:v>-101.61675745720216</c:v>
                </c:pt>
                <c:pt idx="30">
                  <c:v>-100.87995353609496</c:v>
                </c:pt>
                <c:pt idx="31">
                  <c:v>-100.15124553180306</c:v>
                </c:pt>
                <c:pt idx="32">
                  <c:v>-99.430225633242358</c:v>
                </c:pt>
                <c:pt idx="33">
                  <c:v>-98.716498912929794</c:v>
                </c:pt>
                <c:pt idx="34">
                  <c:v>-98.009682745741344</c:v>
                </c:pt>
                <c:pt idx="35">
                  <c:v>-97.30940624116397</c:v>
                </c:pt>
                <c:pt idx="36">
                  <c:v>-96.615309690073772</c:v>
                </c:pt>
                <c:pt idx="37">
                  <c:v>-95.927044026791492</c:v>
                </c:pt>
                <c:pt idx="38">
                  <c:v>-95.244270306929437</c:v>
                </c:pt>
                <c:pt idx="39">
                  <c:v>-94.566659201344009</c:v>
                </c:pt>
                <c:pt idx="40">
                  <c:v>-93.893890506343126</c:v>
                </c:pt>
                <c:pt idx="41">
                  <c:v>-93.225652670158667</c:v>
                </c:pt>
                <c:pt idx="42">
                  <c:v>-92.561642335582917</c:v>
                </c:pt>
                <c:pt idx="43">
                  <c:v>-91.901563898575148</c:v>
                </c:pt>
                <c:pt idx="44">
                  <c:v>-91.245129082572134</c:v>
                </c:pt>
                <c:pt idx="45">
                  <c:v>-90.59205652817846</c:v>
                </c:pt>
                <c:pt idx="46">
                  <c:v>-89.942071397869043</c:v>
                </c:pt>
                <c:pt idx="47">
                  <c:v>-89.294904995303582</c:v>
                </c:pt>
                <c:pt idx="48">
                  <c:v>-88.650294398830212</c:v>
                </c:pt>
                <c:pt idx="49">
                  <c:v>-88.007982108741956</c:v>
                </c:pt>
                <c:pt idx="50">
                  <c:v>-87.367715707842535</c:v>
                </c:pt>
                <c:pt idx="51">
                  <c:v>-86.729247534877089</c:v>
                </c:pt>
                <c:pt idx="52">
                  <c:v>-86.092334370388983</c:v>
                </c:pt>
                <c:pt idx="53">
                  <c:v>-85.456737134571554</c:v>
                </c:pt>
                <c:pt idx="54">
                  <c:v>-84.822220596697392</c:v>
                </c:pt>
                <c:pt idx="55">
                  <c:v>-84.188553095723648</c:v>
                </c:pt>
                <c:pt idx="56">
                  <c:v>-83.555506271690433</c:v>
                </c:pt>
                <c:pt idx="57">
                  <c:v>-82.922854807551246</c:v>
                </c:pt>
                <c:pt idx="58">
                  <c:v>-82.290376181096832</c:v>
                </c:pt>
                <c:pt idx="59">
                  <c:v>-81.657850426660204</c:v>
                </c:pt>
                <c:pt idx="60">
                  <c:v>-81.02505990631677</c:v>
                </c:pt>
                <c:pt idx="61">
                  <c:v>-80.391789090321879</c:v>
                </c:pt>
                <c:pt idx="62">
                  <c:v>-79.757824346558309</c:v>
                </c:pt>
                <c:pt idx="63">
                  <c:v>-79.122953738797023</c:v>
                </c:pt>
                <c:pt idx="64">
                  <c:v>-78.486966833606445</c:v>
                </c:pt>
                <c:pt idx="65">
                  <c:v>-77.849654515780031</c:v>
                </c:pt>
                <c:pt idx="66">
                  <c:v>-77.210808812185704</c:v>
                </c:pt>
                <c:pt idx="67">
                  <c:v>-76.570222723976798</c:v>
                </c:pt>
                <c:pt idx="68">
                  <c:v>-75.92769006714208</c:v>
                </c:pt>
                <c:pt idx="69">
                  <c:v>-75.283005321409959</c:v>
                </c:pt>
                <c:pt idx="70">
                  <c:v>-74.635963487562066</c:v>
                </c:pt>
                <c:pt idx="71">
                  <c:v>-73.986359953253185</c:v>
                </c:pt>
                <c:pt idx="72">
                  <c:v>-73.333990367475664</c:v>
                </c:pt>
                <c:pt idx="73">
                  <c:v>-72.678650523852198</c:v>
                </c:pt>
                <c:pt idx="74">
                  <c:v>-72.020136252984827</c:v>
                </c:pt>
                <c:pt idx="75">
                  <c:v>-71.358243324136211</c:v>
                </c:pt>
                <c:pt idx="76">
                  <c:v>-70.692767356567387</c:v>
                </c:pt>
                <c:pt idx="77">
                  <c:v>-70.023503740906747</c:v>
                </c:pt>
                <c:pt idx="78">
                  <c:v>-69.350247570976705</c:v>
                </c:pt>
                <c:pt idx="79">
                  <c:v>-68.672793586558342</c:v>
                </c:pt>
                <c:pt idx="80">
                  <c:v>-67.990936127628942</c:v>
                </c:pt>
                <c:pt idx="81">
                  <c:v>-67.304469100664434</c:v>
                </c:pt>
                <c:pt idx="82">
                  <c:v>-66.613185957655929</c:v>
                </c:pt>
                <c:pt idx="83">
                  <c:v>-65.916879688549443</c:v>
                </c:pt>
                <c:pt idx="84">
                  <c:v>-65.21534282787708</c:v>
                </c:pt>
                <c:pt idx="85">
                  <c:v>-64.508367476409262</c:v>
                </c:pt>
                <c:pt idx="86">
                  <c:v>-63.795745338718902</c:v>
                </c:pt>
                <c:pt idx="87">
                  <c:v>-63.077267777608625</c:v>
                </c:pt>
                <c:pt idx="88">
                  <c:v>-62.352725886413772</c:v>
                </c:pt>
                <c:pt idx="89">
                  <c:v>-61.621910580252461</c:v>
                </c:pt>
                <c:pt idx="90">
                  <c:v>-60.884612707352176</c:v>
                </c:pt>
                <c:pt idx="91">
                  <c:v>-60.140623181636947</c:v>
                </c:pt>
                <c:pt idx="92">
                  <c:v>-59.389733137810367</c:v>
                </c:pt>
                <c:pt idx="93">
                  <c:v>-58.631734110216996</c:v>
                </c:pt>
                <c:pt idx="94">
                  <c:v>-57.86641823680462</c:v>
                </c:pt>
                <c:pt idx="95">
                  <c:v>-57.09357848954371</c:v>
                </c:pt>
                <c:pt idx="96">
                  <c:v>-56.313008932684987</c:v>
                </c:pt>
                <c:pt idx="97">
                  <c:v>-55.524505010249449</c:v>
                </c:pt>
                <c:pt idx="98">
                  <c:v>-54.727863864147388</c:v>
                </c:pt>
                <c:pt idx="99">
                  <c:v>-53.922884684308528</c:v>
                </c:pt>
                <c:pt idx="100">
                  <c:v>-53.109369092176252</c:v>
                </c:pt>
                <c:pt idx="101">
                  <c:v>-52.2871215588684</c:v>
                </c:pt>
                <c:pt idx="102">
                  <c:v>-51.455949859235574</c:v>
                </c:pt>
                <c:pt idx="103">
                  <c:v>-50.615665562951605</c:v>
                </c:pt>
                <c:pt idx="104">
                  <c:v>-49.766084563645563</c:v>
                </c:pt>
                <c:pt idx="105">
                  <c:v>-48.907027646930629</c:v>
                </c:pt>
                <c:pt idx="106">
                  <c:v>-48.038321097994611</c:v>
                </c:pt>
                <c:pt idx="107">
                  <c:v>-47.159797349192267</c:v>
                </c:pt>
                <c:pt idx="108">
                  <c:v>-46.271295667812829</c:v>
                </c:pt>
                <c:pt idx="109">
                  <c:v>-45.372662883888161</c:v>
                </c:pt>
                <c:pt idx="110">
                  <c:v>-44.463754157552714</c:v>
                </c:pt>
                <c:pt idx="111">
                  <c:v>-43.544433785066474</c:v>
                </c:pt>
                <c:pt idx="112">
                  <c:v>-42.614576042161097</c:v>
                </c:pt>
                <c:pt idx="113">
                  <c:v>-41.674066062870615</c:v>
                </c:pt>
                <c:pt idx="114">
                  <c:v>-40.722800751457854</c:v>
                </c:pt>
                <c:pt idx="115">
                  <c:v>-39.760689724448433</c:v>
                </c:pt>
                <c:pt idx="116">
                  <c:v>-38.787656279139348</c:v>
                </c:pt>
                <c:pt idx="117">
                  <c:v>-37.803638384257589</c:v>
                </c:pt>
                <c:pt idx="118">
                  <c:v>-36.808589687717102</c:v>
                </c:pt>
                <c:pt idx="119">
                  <c:v>-35.802480535660493</c:v>
                </c:pt>
                <c:pt idx="120">
                  <c:v>-34.785298996187692</c:v>
                </c:pt>
                <c:pt idx="121">
                  <c:v>-33.757051880375521</c:v>
                </c:pt>
                <c:pt idx="122">
                  <c:v>-32.717765752394257</c:v>
                </c:pt>
                <c:pt idx="123">
                  <c:v>-31.667487919741522</c:v>
                </c:pt>
                <c:pt idx="124">
                  <c:v>-30.606287393860786</c:v>
                </c:pt>
                <c:pt idx="125">
                  <c:v>-29.534255810706785</c:v>
                </c:pt>
                <c:pt idx="126">
                  <c:v>-28.451508300184653</c:v>
                </c:pt>
                <c:pt idx="127">
                  <c:v>-27.358184292847202</c:v>
                </c:pt>
                <c:pt idx="128">
                  <c:v>-26.254448251805723</c:v>
                </c:pt>
                <c:pt idx="129">
                  <c:v>-25.14049031751777</c:v>
                </c:pt>
                <c:pt idx="130">
                  <c:v>-24.016526852987489</c:v>
                </c:pt>
                <c:pt idx="131">
                  <c:v>-22.882800876966307</c:v>
                </c:pt>
                <c:pt idx="132">
                  <c:v>-21.739582373001991</c:v>
                </c:pt>
                <c:pt idx="133">
                  <c:v>-20.587168462661108</c:v>
                </c:pt>
                <c:pt idx="134">
                  <c:v>-19.425883431971748</c:v>
                </c:pt>
                <c:pt idx="135">
                  <c:v>-18.256078601092888</c:v>
                </c:pt>
                <c:pt idx="136">
                  <c:v>-17.078132028435672</c:v>
                </c:pt>
                <c:pt idx="137">
                  <c:v>-15.892448041921787</c:v>
                </c:pt>
                <c:pt idx="138">
                  <c:v>-14.699456591774208</c:v>
                </c:pt>
                <c:pt idx="139">
                  <c:v>-13.499612421159807</c:v>
                </c:pt>
                <c:pt idx="140">
                  <c:v>-12.293394053136455</c:v>
                </c:pt>
                <c:pt idx="141">
                  <c:v>-11.081302594650388</c:v>
                </c:pt>
                <c:pt idx="142">
                  <c:v>-9.8638603607619402</c:v>
                </c:pt>
                <c:pt idx="143">
                  <c:v>-8.641609324784552</c:v>
                </c:pt>
                <c:pt idx="144">
                  <c:v>-7.4151094025643536</c:v>
                </c:pt>
                <c:pt idx="145">
                  <c:v>-6.1849365816495974</c:v>
                </c:pt>
                <c:pt idx="146">
                  <c:v>-4.9516809085330387</c:v>
                </c:pt>
                <c:pt idx="147">
                  <c:v>-3.7159443494472151</c:v>
                </c:pt>
                <c:pt idx="148">
                  <c:v>-2.4783385422886233</c:v>
                </c:pt>
                <c:pt idx="149">
                  <c:v>-1.2394824590905875</c:v>
                </c:pt>
                <c:pt idx="150">
                  <c:v>-1.2395870151954635E-3</c:v>
                </c:pt>
              </c:numCache>
            </c:numRef>
          </c:xVal>
          <c:yVal>
            <c:numRef>
              <c:f>TraySol!$M$40:$M$190</c:f>
              <c:numCache>
                <c:formatCode>0.00</c:formatCode>
                <c:ptCount val="151"/>
                <c:pt idx="0">
                  <c:v>-50.996985931317397</c:v>
                </c:pt>
                <c:pt idx="1">
                  <c:v>-50.399954258233436</c:v>
                </c:pt>
                <c:pt idx="2">
                  <c:v>-49.793080100505563</c:v>
                </c:pt>
                <c:pt idx="3">
                  <c:v>-49.176845009904014</c:v>
                </c:pt>
                <c:pt idx="4">
                  <c:v>-48.551710098822554</c:v>
                </c:pt>
                <c:pt idx="5">
                  <c:v>-47.918116565255843</c:v>
                </c:pt>
                <c:pt idx="6">
                  <c:v>-47.276486283257753</c:v>
                </c:pt>
                <c:pt idx="7">
                  <c:v>-46.627222442844271</c:v>
                </c:pt>
                <c:pt idx="8">
                  <c:v>-45.970710225504092</c:v>
                </c:pt>
                <c:pt idx="9">
                  <c:v>-45.307317503492925</c:v>
                </c:pt>
                <c:pt idx="10">
                  <c:v>-44.637395552903627</c:v>
                </c:pt>
                <c:pt idx="11">
                  <c:v>-43.961279772131718</c:v>
                </c:pt>
                <c:pt idx="12">
                  <c:v>-43.27929039879487</c:v>
                </c:pt>
                <c:pt idx="13">
                  <c:v>-42.591733219430523</c:v>
                </c:pt>
                <c:pt idx="14">
                  <c:v>-41.898900267397408</c:v>
                </c:pt>
                <c:pt idx="15">
                  <c:v>-41.201070505360718</c:v>
                </c:pt>
                <c:pt idx="16">
                  <c:v>-40.498510489557447</c:v>
                </c:pt>
                <c:pt idx="17">
                  <c:v>-39.791475013737283</c:v>
                </c:pt>
                <c:pt idx="18">
                  <c:v>-39.080207731263044</c:v>
                </c:pt>
                <c:pt idx="19">
                  <c:v>-38.364941754350639</c:v>
                </c:pt>
                <c:pt idx="20">
                  <c:v>-37.645900229840876</c:v>
                </c:pt>
                <c:pt idx="21">
                  <c:v>-36.923296891235665</c:v>
                </c:pt>
                <c:pt idx="22">
                  <c:v>-36.197336587010795</c:v>
                </c:pt>
                <c:pt idx="23">
                  <c:v>-35.46821578544052</c:v>
                </c:pt>
                <c:pt idx="24">
                  <c:v>-34.736123056351275</c:v>
                </c:pt>
                <c:pt idx="25">
                  <c:v>-34.00123953036028</c:v>
                </c:pt>
                <c:pt idx="26">
                  <c:v>-33.263739336264393</c:v>
                </c:pt>
                <c:pt idx="27">
                  <c:v>-32.523790017325098</c:v>
                </c:pt>
                <c:pt idx="28">
                  <c:v>-31.78155292725269</c:v>
                </c:pt>
                <c:pt idx="29">
                  <c:v>-31.037183606732114</c:v>
                </c:pt>
                <c:pt idx="30">
                  <c:v>-30.290832141356347</c:v>
                </c:pt>
                <c:pt idx="31">
                  <c:v>-29.542643501843074</c:v>
                </c:pt>
                <c:pt idx="32">
                  <c:v>-28.79275786741097</c:v>
                </c:pt>
                <c:pt idx="33">
                  <c:v>-28.041310933184079</c:v>
                </c:pt>
                <c:pt idx="34">
                  <c:v>-27.288434202477802</c:v>
                </c:pt>
                <c:pt idx="35">
                  <c:v>-26.534255264800805</c:v>
                </c:pt>
                <c:pt idx="36">
                  <c:v>-25.778898060383739</c:v>
                </c:pt>
                <c:pt idx="37">
                  <c:v>-25.022483132019289</c:v>
                </c:pt>
                <c:pt idx="38">
                  <c:v>-24.26512786497058</c:v>
                </c:pt>
                <c:pt idx="39">
                  <c:v>-23.506946715674744</c:v>
                </c:pt>
                <c:pt idx="40">
                  <c:v>-22.748051429939323</c:v>
                </c:pt>
                <c:pt idx="41">
                  <c:v>-21.988551251298119</c:v>
                </c:pt>
                <c:pt idx="42">
                  <c:v>-21.228553120163355</c:v>
                </c:pt>
                <c:pt idx="43">
                  <c:v>-20.468161864381074</c:v>
                </c:pt>
                <c:pt idx="44">
                  <c:v>-19.707480381767397</c:v>
                </c:pt>
                <c:pt idx="45">
                  <c:v>-18.946609815174938</c:v>
                </c:pt>
                <c:pt idx="46">
                  <c:v>-18.185649720611266</c:v>
                </c:pt>
                <c:pt idx="47">
                  <c:v>-17.424698228904589</c:v>
                </c:pt>
                <c:pt idx="48">
                  <c:v>-16.663852201386263</c:v>
                </c:pt>
                <c:pt idx="49">
                  <c:v>-15.903207380035624</c:v>
                </c:pt>
                <c:pt idx="50">
                  <c:v>-15.142858532509067</c:v>
                </c:pt>
                <c:pt idx="51">
                  <c:v>-14.38289959245283</c:v>
                </c:pt>
                <c:pt idx="52">
                  <c:v>-13.623423795478274</c:v>
                </c:pt>
                <c:pt idx="53">
                  <c:v>-12.864523811157554</c:v>
                </c:pt>
                <c:pt idx="54">
                  <c:v>-12.106291871378801</c:v>
                </c:pt>
                <c:pt idx="55">
                  <c:v>-11.348819895381354</c:v>
                </c:pt>
                <c:pt idx="56">
                  <c:v>-10.592199611774291</c:v>
                </c:pt>
                <c:pt idx="57">
                  <c:v>-9.8365226778248882</c:v>
                </c:pt>
                <c:pt idx="58">
                  <c:v>-9.0818807962871659</c:v>
                </c:pt>
                <c:pt idx="59">
                  <c:v>-8.3283658300265415</c:v>
                </c:pt>
                <c:pt idx="60">
                  <c:v>-7.5760699146809429</c:v>
                </c:pt>
                <c:pt idx="61">
                  <c:v>-6.8250855695852266</c:v>
                </c:pt>
                <c:pt idx="62">
                  <c:v>-6.0755058071720072</c:v>
                </c:pt>
                <c:pt idx="63">
                  <c:v>-5.3274242410489023</c:v>
                </c:pt>
                <c:pt idx="64">
                  <c:v>-4.5809351929388953</c:v>
                </c:pt>
                <c:pt idx="65">
                  <c:v>-3.8361337986585511</c:v>
                </c:pt>
                <c:pt idx="66">
                  <c:v>-3.0931161132957499</c:v>
                </c:pt>
                <c:pt idx="67">
                  <c:v>-2.351979215736236</c:v>
                </c:pt>
                <c:pt idx="68">
                  <c:v>-1.6128213126762461</c:v>
                </c:pt>
                <c:pt idx="69">
                  <c:v>-0.8757418422456027</c:v>
                </c:pt>
                <c:pt idx="70">
                  <c:v>-0.14084157735280201</c:v>
                </c:pt>
                <c:pt idx="71">
                  <c:v>0.59177727114867196</c:v>
                </c:pt>
                <c:pt idx="72">
                  <c:v>1.3220109513879521</c:v>
                </c:pt>
                <c:pt idx="73">
                  <c:v>2.0497540674261927</c:v>
                </c:pt>
                <c:pt idx="74">
                  <c:v>2.7748994761710435</c:v>
                </c:pt>
                <c:pt idx="75">
                  <c:v>3.4973381842137456</c:v>
                </c:pt>
                <c:pt idx="76">
                  <c:v>4.2169592445628439</c:v>
                </c:pt>
                <c:pt idx="77">
                  <c:v>4.9336496532648511</c:v>
                </c:pt>
                <c:pt idx="78">
                  <c:v>5.64729424592025</c:v>
                </c:pt>
                <c:pt idx="79">
                  <c:v>6.3577755941218044</c:v>
                </c:pt>
                <c:pt idx="80">
                  <c:v>7.064973901862615</c:v>
                </c:pt>
                <c:pt idx="81">
                  <c:v>7.768766901982417</c:v>
                </c:pt>
                <c:pt idx="82">
                  <c:v>8.4690297527441203</c:v>
                </c:pt>
                <c:pt idx="83">
                  <c:v>9.1656349346565662</c:v>
                </c:pt>
                <c:pt idx="84">
                  <c:v>9.858452147686279</c:v>
                </c:pt>
                <c:pt idx="85">
                  <c:v>10.547348209028954</c:v>
                </c:pt>
                <c:pt idx="86">
                  <c:v>11.232186951641495</c:v>
                </c:pt>
                <c:pt idx="87">
                  <c:v>11.912829123767835</c:v>
                </c:pt>
                <c:pt idx="88">
                  <c:v>12.589132289726095</c:v>
                </c:pt>
                <c:pt idx="89">
                  <c:v>13.260950732261193</c:v>
                </c:pt>
                <c:pt idx="90">
                  <c:v>13.928135356806465</c:v>
                </c:pt>
                <c:pt idx="91">
                  <c:v>14.590533598038959</c:v>
                </c:pt>
                <c:pt idx="92">
                  <c:v>15.247989329157519</c:v>
                </c:pt>
                <c:pt idx="93">
                  <c:v>15.90034277435862</c:v>
                </c:pt>
                <c:pt idx="94">
                  <c:v>16.547430425034705</c:v>
                </c:pt>
                <c:pt idx="95">
                  <c:v>17.189084960270492</c:v>
                </c:pt>
                <c:pt idx="96">
                  <c:v>17.82513517226694</c:v>
                </c:pt>
                <c:pt idx="97">
                  <c:v>18.455405897378313</c:v>
                </c:pt>
                <c:pt idx="98">
                  <c:v>19.079717953505593</c:v>
                </c:pt>
                <c:pt idx="99">
                  <c:v>19.697888084649875</c:v>
                </c:pt>
                <c:pt idx="100">
                  <c:v>20.30972891348938</c:v>
                </c:pt>
                <c:pt idx="101">
                  <c:v>20.915048902906662</c:v>
                </c:pt>
                <c:pt idx="102">
                  <c:v>21.513652327454764</c:v>
                </c:pt>
                <c:pt idx="103">
                  <c:v>22.105339255812964</c:v>
                </c:pt>
                <c:pt idx="104">
                  <c:v>22.689905545344757</c:v>
                </c:pt>
                <c:pt idx="105">
                  <c:v>23.267142849929328</c:v>
                </c:pt>
                <c:pt idx="106">
                  <c:v>23.836838642295533</c:v>
                </c:pt>
                <c:pt idx="107">
                  <c:v>24.398776252138916</c:v>
                </c:pt>
                <c:pt idx="108">
                  <c:v>24.952734921350824</c:v>
                </c:pt>
                <c:pt idx="109">
                  <c:v>25.498489877728744</c:v>
                </c:pt>
                <c:pt idx="110">
                  <c:v>26.035812428570026</c:v>
                </c:pt>
                <c:pt idx="111">
                  <c:v>26.564470075573482</c:v>
                </c:pt>
                <c:pt idx="112">
                  <c:v>27.084226652484226</c:v>
                </c:pt>
                <c:pt idx="113">
                  <c:v>27.594842486914033</c:v>
                </c:pt>
                <c:pt idx="114">
                  <c:v>28.096074587750593</c:v>
                </c:pt>
                <c:pt idx="115">
                  <c:v>28.587676859532259</c:v>
                </c:pt>
                <c:pt idx="116">
                  <c:v>29.069400345107134</c:v>
                </c:pt>
                <c:pt idx="117">
                  <c:v>29.540993497816352</c:v>
                </c:pt>
                <c:pt idx="118">
                  <c:v>30.002202484336692</c:v>
                </c:pt>
                <c:pt idx="119">
                  <c:v>30.452771519187046</c:v>
                </c:pt>
                <c:pt idx="120">
                  <c:v>30.892443231743741</c:v>
                </c:pt>
                <c:pt idx="121">
                  <c:v>31.320959066420798</c:v>
                </c:pt>
                <c:pt idx="122">
                  <c:v>31.738059716449847</c:v>
                </c:pt>
                <c:pt idx="123">
                  <c:v>32.143485591442612</c:v>
                </c:pt>
                <c:pt idx="124">
                  <c:v>32.536977318633276</c:v>
                </c:pt>
                <c:pt idx="125">
                  <c:v>32.918276277381409</c:v>
                </c:pt>
                <c:pt idx="126">
                  <c:v>33.287125166168614</c:v>
                </c:pt>
                <c:pt idx="127">
                  <c:v>33.643268600945341</c:v>
                </c:pt>
                <c:pt idx="128">
                  <c:v>33.986453743282141</c:v>
                </c:pt>
                <c:pt idx="129">
                  <c:v>34.316430956355234</c:v>
                </c:pt>
                <c:pt idx="130">
                  <c:v>34.632954486354095</c:v>
                </c:pt>
                <c:pt idx="131">
                  <c:v>34.9357831664462</c:v>
                </c:pt>
                <c:pt idx="132">
                  <c:v>35.22468113997602</c:v>
                </c:pt>
                <c:pt idx="133">
                  <c:v>35.499418599121427</c:v>
                </c:pt>
                <c:pt idx="134">
                  <c:v>35.759772534788098</c:v>
                </c:pt>
                <c:pt idx="135">
                  <c:v>36.005527493102079</c:v>
                </c:pt>
                <c:pt idx="136">
                  <c:v>36.236476333470939</c:v>
                </c:pt>
                <c:pt idx="137">
                  <c:v>36.4524209828365</c:v>
                </c:pt>
                <c:pt idx="138">
                  <c:v>36.653173180445698</c:v>
                </c:pt>
                <c:pt idx="139">
                  <c:v>36.838555207232297</c:v>
                </c:pt>
                <c:pt idx="140">
                  <c:v>37.008400593739218</c:v>
                </c:pt>
                <c:pt idx="141">
                  <c:v>37.162554800427365</c:v>
                </c:pt>
                <c:pt idx="142">
                  <c:v>37.300875864220345</c:v>
                </c:pt>
                <c:pt idx="143">
                  <c:v>37.42323500522938</c:v>
                </c:pt>
                <c:pt idx="144">
                  <c:v>37.529517187793694</c:v>
                </c:pt>
                <c:pt idx="145">
                  <c:v>37.619621630258969</c:v>
                </c:pt>
                <c:pt idx="146">
                  <c:v>37.693462258300293</c:v>
                </c:pt>
                <c:pt idx="147">
                  <c:v>37.750968097071734</c:v>
                </c:pt>
                <c:pt idx="148">
                  <c:v>37.792083598026721</c:v>
                </c:pt>
                <c:pt idx="149">
                  <c:v>37.816768896893876</c:v>
                </c:pt>
                <c:pt idx="150">
                  <c:v>37.82499999176823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45-4D87-A6FF-8D24CC610DBD}"/>
            </c:ext>
          </c:extLst>
        </c:ser>
        <c:ser>
          <c:idx val="33"/>
          <c:order val="33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TraySol!$Q$40:$Q$190</c:f>
              <c:numCache>
                <c:formatCode>0.00</c:formatCode>
                <c:ptCount val="151"/>
                <c:pt idx="0">
                  <c:v>-114.86986546135728</c:v>
                </c:pt>
                <c:pt idx="1">
                  <c:v>-113.69438560475903</c:v>
                </c:pt>
                <c:pt idx="2">
                  <c:v>-112.55623338450086</c:v>
                </c:pt>
                <c:pt idx="3">
                  <c:v>-111.45320362213174</c:v>
                </c:pt>
                <c:pt idx="4">
                  <c:v>-110.38322142986695</c:v>
                </c:pt>
                <c:pt idx="5">
                  <c:v>-109.34433625604082</c:v>
                </c:pt>
                <c:pt idx="6">
                  <c:v>-108.33471561004707</c:v>
                </c:pt>
                <c:pt idx="7">
                  <c:v>-107.35263864890442</c:v>
                </c:pt>
                <c:pt idx="8">
                  <c:v>-106.39648976296724</c:v>
                </c:pt>
                <c:pt idx="9">
                  <c:v>-105.46475226264212</c:v>
                </c:pt>
                <c:pt idx="10">
                  <c:v>-104.55600223970887</c:v>
                </c:pt>
                <c:pt idx="11">
                  <c:v>-103.66890265463144</c:v>
                </c:pt>
                <c:pt idx="12">
                  <c:v>-102.80219768393988</c:v>
                </c:pt>
                <c:pt idx="13">
                  <c:v>-101.95470734841398</c:v>
                </c:pt>
                <c:pt idx="14">
                  <c:v>-101.12532243261462</c:v>
                </c:pt>
                <c:pt idx="15">
                  <c:v>-100.31299969864267</c:v>
                </c:pt>
                <c:pt idx="16">
                  <c:v>-99.516757391326294</c:v>
                </c:pt>
                <c:pt idx="17">
                  <c:v>-98.735671027928873</c:v>
                </c:pt>
                <c:pt idx="18">
                  <c:v>-97.968869462573707</c:v>
                </c:pt>
                <c:pt idx="19">
                  <c:v>-97.215531213637846</c:v>
                </c:pt>
                <c:pt idx="20">
                  <c:v>-96.47488104114764</c:v>
                </c:pt>
                <c:pt idx="21">
                  <c:v>-95.746186760540212</c:v>
                </c:pt>
                <c:pt idx="22">
                  <c:v>-95.028756278905846</c:v>
                </c:pt>
                <c:pt idx="23">
                  <c:v>-94.32193483988209</c:v>
                </c:pt>
                <c:pt idx="24">
                  <c:v>-93.625102463650578</c:v>
                </c:pt>
                <c:pt idx="25">
                  <c:v>-92.937671568927385</c:v>
                </c:pt>
                <c:pt idx="26">
                  <c:v>-92.259084764381299</c:v>
                </c:pt>
                <c:pt idx="27">
                  <c:v>-91.588812797531816</c:v>
                </c:pt>
                <c:pt idx="28">
                  <c:v>-90.926352649829269</c:v>
                </c:pt>
                <c:pt idx="29">
                  <c:v>-90.271225767292492</c:v>
                </c:pt>
                <c:pt idx="30">
                  <c:v>-89.622976416748969</c:v>
                </c:pt>
                <c:pt idx="31">
                  <c:v>-88.981170158382341</c:v>
                </c:pt>
                <c:pt idx="32">
                  <c:v>-88.345392425931863</c:v>
                </c:pt>
                <c:pt idx="33">
                  <c:v>-87.715247206502724</c:v>
                </c:pt>
                <c:pt idx="34">
                  <c:v>-87.090355812529666</c:v>
                </c:pt>
                <c:pt idx="35">
                  <c:v>-86.470355738989568</c:v>
                </c:pt>
                <c:pt idx="36">
                  <c:v>-85.854899599479353</c:v>
                </c:pt>
                <c:pt idx="37">
                  <c:v>-85.243654135261863</c:v>
                </c:pt>
                <c:pt idx="38">
                  <c:v>-84.636299291838085</c:v>
                </c:pt>
                <c:pt idx="39">
                  <c:v>-84.032527358027437</c:v>
                </c:pt>
                <c:pt idx="40">
                  <c:v>-83.432042162932007</c:v>
                </c:pt>
                <c:pt idx="41">
                  <c:v>-82.834558326524387</c:v>
                </c:pt>
                <c:pt idx="42">
                  <c:v>-82.239800559938104</c:v>
                </c:pt>
                <c:pt idx="43">
                  <c:v>-81.647503011850915</c:v>
                </c:pt>
                <c:pt idx="44">
                  <c:v>-81.057408657640792</c:v>
                </c:pt>
                <c:pt idx="45">
                  <c:v>-80.469268728260758</c:v>
                </c:pt>
                <c:pt idx="46">
                  <c:v>-79.882842176024226</c:v>
                </c:pt>
                <c:pt idx="47">
                  <c:v>-79.297895174721162</c:v>
                </c:pt>
                <c:pt idx="48">
                  <c:v>-78.714200651692693</c:v>
                </c:pt>
                <c:pt idx="49">
                  <c:v>-78.131537849686993</c:v>
                </c:pt>
                <c:pt idx="50">
                  <c:v>-77.549691916496897</c:v>
                </c:pt>
                <c:pt idx="51">
                  <c:v>-76.968453520544116</c:v>
                </c:pt>
                <c:pt idx="52">
                  <c:v>-76.387618490728045</c:v>
                </c:pt>
                <c:pt idx="53">
                  <c:v>-75.806987478996916</c:v>
                </c:pt>
                <c:pt idx="54">
                  <c:v>-75.226365644229773</c:v>
                </c:pt>
                <c:pt idx="55">
                  <c:v>-74.645562356138072</c:v>
                </c:pt>
                <c:pt idx="56">
                  <c:v>-74.064390918007234</c:v>
                </c:pt>
                <c:pt idx="57">
                  <c:v>-73.482668307202459</c:v>
                </c:pt>
                <c:pt idx="58">
                  <c:v>-72.900214932459207</c:v>
                </c:pt>
                <c:pt idx="59">
                  <c:v>-72.316854407067865</c:v>
                </c:pt>
                <c:pt idx="60">
                  <c:v>-71.732413337146653</c:v>
                </c:pt>
                <c:pt idx="61">
                  <c:v>-71.146721124273284</c:v>
                </c:pt>
                <c:pt idx="62">
                  <c:v>-70.559609781819873</c:v>
                </c:pt>
                <c:pt idx="63">
                  <c:v>-69.970913764402567</c:v>
                </c:pt>
                <c:pt idx="64">
                  <c:v>-69.38046980992209</c:v>
                </c:pt>
                <c:pt idx="65">
                  <c:v>-68.788116793730438</c:v>
                </c:pt>
                <c:pt idx="66">
                  <c:v>-68.193695594516214</c:v>
                </c:pt>
                <c:pt idx="67">
                  <c:v>-67.597048971553235</c:v>
                </c:pt>
                <c:pt idx="68">
                  <c:v>-66.998021453007624</c:v>
                </c:pt>
                <c:pt idx="69">
                  <c:v>-66.396459235045896</c:v>
                </c:pt>
                <c:pt idx="70">
                  <c:v>-65.792210091530677</c:v>
                </c:pt>
                <c:pt idx="71">
                  <c:v>-65.185123294133774</c:v>
                </c:pt>
                <c:pt idx="72">
                  <c:v>-64.575049542735314</c:v>
                </c:pt>
                <c:pt idx="73">
                  <c:v>-63.961840906016711</c:v>
                </c:pt>
                <c:pt idx="74">
                  <c:v>-63.345350772189569</c:v>
                </c:pt>
                <c:pt idx="75">
                  <c:v>-62.725433809837817</c:v>
                </c:pt>
                <c:pt idx="76">
                  <c:v>-62.101945938881371</c:v>
                </c:pt>
                <c:pt idx="77">
                  <c:v>-61.474744311699702</c:v>
                </c:pt>
                <c:pt idx="78">
                  <c:v>-60.843687304481833</c:v>
                </c:pt>
                <c:pt idx="79">
                  <c:v>-60.208634518895373</c:v>
                </c:pt>
                <c:pt idx="80">
                  <c:v>-59.569446794190583</c:v>
                </c:pt>
                <c:pt idx="81">
                  <c:v>-58.925986229878234</c:v>
                </c:pt>
                <c:pt idx="82">
                  <c:v>-58.278116219139051</c:v>
                </c:pt>
                <c:pt idx="83">
                  <c:v>-57.625701493139601</c:v>
                </c:pt>
                <c:pt idx="84">
                  <c:v>-56.968608176445123</c:v>
                </c:pt>
                <c:pt idx="85">
                  <c:v>-56.306703853730937</c:v>
                </c:pt>
                <c:pt idx="86">
                  <c:v>-55.639857648003279</c:v>
                </c:pt>
                <c:pt idx="87">
                  <c:v>-54.967940310547071</c:v>
                </c:pt>
                <c:pt idx="88">
                  <c:v>-54.290824322819688</c:v>
                </c:pt>
                <c:pt idx="89">
                  <c:v>-53.608384010508821</c:v>
                </c:pt>
                <c:pt idx="90">
                  <c:v>-52.92049566996748</c:v>
                </c:pt>
                <c:pt idx="91">
                  <c:v>-52.227037707229478</c:v>
                </c:pt>
                <c:pt idx="92">
                  <c:v>-51.527890789793538</c:v>
                </c:pt>
                <c:pt idx="93">
                  <c:v>-50.822938011345904</c:v>
                </c:pt>
                <c:pt idx="94">
                  <c:v>-50.112065069565197</c:v>
                </c:pt>
                <c:pt idx="95">
                  <c:v>-49.395160457122799</c:v>
                </c:pt>
                <c:pt idx="96">
                  <c:v>-48.672115665955133</c:v>
                </c:pt>
                <c:pt idx="97">
                  <c:v>-47.942825404839517</c:v>
                </c:pt>
                <c:pt idx="98">
                  <c:v>-47.207187830255577</c:v>
                </c:pt>
                <c:pt idx="99">
                  <c:v>-46.465104790454376</c:v>
                </c:pt>
                <c:pt idx="100">
                  <c:v>-45.716482082593124</c:v>
                </c:pt>
                <c:pt idx="101">
                  <c:v>-44.961229722717434</c:v>
                </c:pt>
                <c:pt idx="102">
                  <c:v>-44.199262228292064</c:v>
                </c:pt>
                <c:pt idx="103">
                  <c:v>-43.430498912889846</c:v>
                </c:pt>
                <c:pt idx="104">
                  <c:v>-42.654864192548267</c:v>
                </c:pt>
                <c:pt idx="105">
                  <c:v>-41.872287903197325</c:v>
                </c:pt>
                <c:pt idx="106">
                  <c:v>-41.08270562844271</c:v>
                </c:pt>
                <c:pt idx="107">
                  <c:v>-40.286059036866874</c:v>
                </c:pt>
                <c:pt idx="108">
                  <c:v>-39.482296227875871</c:v>
                </c:pt>
                <c:pt idx="109">
                  <c:v>-38.671372084980504</c:v>
                </c:pt>
                <c:pt idx="110">
                  <c:v>-37.853248635254126</c:v>
                </c:pt>
                <c:pt idx="111">
                  <c:v>-37.027895413556443</c:v>
                </c:pt>
                <c:pt idx="112">
                  <c:v>-36.195289829956778</c:v>
                </c:pt>
                <c:pt idx="113">
                  <c:v>-35.355417538628167</c:v>
                </c:pt>
                <c:pt idx="114">
                  <c:v>-34.50827280632393</c:v>
                </c:pt>
                <c:pt idx="115">
                  <c:v>-33.653858878383978</c:v>
                </c:pt>
                <c:pt idx="116">
                  <c:v>-32.792188340060179</c:v>
                </c:pt>
                <c:pt idx="117">
                  <c:v>-31.923283470792565</c:v>
                </c:pt>
                <c:pt idx="118">
                  <c:v>-31.047176588920873</c:v>
                </c:pt>
                <c:pt idx="119">
                  <c:v>-30.163910384174883</c:v>
                </c:pt>
                <c:pt idx="120">
                  <c:v>-29.273538235161276</c:v>
                </c:pt>
                <c:pt idx="121">
                  <c:v>-28.37612450895233</c:v>
                </c:pt>
                <c:pt idx="122">
                  <c:v>-27.471744839787981</c:v>
                </c:pt>
                <c:pt idx="123">
                  <c:v>-26.560486383833311</c:v>
                </c:pt>
                <c:pt idx="124">
                  <c:v>-25.642448046884358</c:v>
                </c:pt>
                <c:pt idx="125">
                  <c:v>-24.717740681899052</c:v>
                </c:pt>
                <c:pt idx="126">
                  <c:v>-23.786487253242122</c:v>
                </c:pt>
                <c:pt idx="127">
                  <c:v>-22.848822964579785</c:v>
                </c:pt>
                <c:pt idx="128">
                  <c:v>-21.904895347443631</c:v>
                </c:pt>
                <c:pt idx="129">
                  <c:v>-20.954864307605071</c:v>
                </c:pt>
                <c:pt idx="130">
                  <c:v>-19.998902126566726</c:v>
                </c:pt>
                <c:pt idx="131">
                  <c:v>-19.037193415676953</c:v>
                </c:pt>
                <c:pt idx="132">
                  <c:v>-18.069935020626488</c:v>
                </c:pt>
                <c:pt idx="133">
                  <c:v>-17.097335874369328</c:v>
                </c:pt>
                <c:pt idx="134">
                  <c:v>-16.119616796843101</c:v>
                </c:pt>
                <c:pt idx="135">
                  <c:v>-15.137010240230827</c:v>
                </c:pt>
                <c:pt idx="136">
                  <c:v>-14.149759978911742</c:v>
                </c:pt>
                <c:pt idx="137">
                  <c:v>-13.158120743689055</c:v>
                </c:pt>
                <c:pt idx="138">
                  <c:v>-12.162357800344591</c:v>
                </c:pt>
                <c:pt idx="139">
                  <c:v>-11.162746473064507</c:v>
                </c:pt>
                <c:pt idx="140">
                  <c:v>-10.159571613785886</c:v>
                </c:pt>
                <c:pt idx="141">
                  <c:v>-9.153127019028803</c:v>
                </c:pt>
                <c:pt idx="142">
                  <c:v>-8.1437147963056979</c:v>
                </c:pt>
                <c:pt idx="143">
                  <c:v>-7.1316446827073863</c:v>
                </c:pt>
                <c:pt idx="144">
                  <c:v>-6.1172333187750887</c:v>
                </c:pt>
                <c:pt idx="145">
                  <c:v>-5.1008034812478664</c:v>
                </c:pt>
                <c:pt idx="146">
                  <c:v>-4.0826832787299825</c:v>
                </c:pt>
                <c:pt idx="147">
                  <c:v>-3.063205314733775</c:v>
                </c:pt>
                <c:pt idx="148">
                  <c:v>-2.0427058229372999</c:v>
                </c:pt>
                <c:pt idx="149">
                  <c:v>-1.0215237798052461</c:v>
                </c:pt>
                <c:pt idx="150">
                  <c:v>-1.0215814641510717E-3</c:v>
                </c:pt>
              </c:numCache>
            </c:numRef>
          </c:xVal>
          <c:yVal>
            <c:numRef>
              <c:f>TraySol!$P$40:$P$190</c:f>
              <c:numCache>
                <c:formatCode>0.00</c:formatCode>
                <c:ptCount val="151"/>
                <c:pt idx="0">
                  <c:v>-59.629505702376548</c:v>
                </c:pt>
                <c:pt idx="1">
                  <c:v>-58.935849935142386</c:v>
                </c:pt>
                <c:pt idx="2">
                  <c:v>-58.2360188608763</c:v>
                </c:pt>
                <c:pt idx="3">
                  <c:v>-57.530477762419792</c:v>
                </c:pt>
                <c:pt idx="4">
                  <c:v>-56.819657908188418</c:v>
                </c:pt>
                <c:pt idx="5">
                  <c:v>-56.103959429432564</c:v>
                </c:pt>
                <c:pt idx="6">
                  <c:v>-55.383753967437315</c:v>
                </c:pt>
                <c:pt idx="7">
                  <c:v>-54.659387103181132</c:v>
                </c:pt>
                <c:pt idx="8">
                  <c:v>-53.931180583142009</c:v>
                </c:pt>
                <c:pt idx="9">
                  <c:v>-53.199434355435557</c:v>
                </c:pt>
                <c:pt idx="10">
                  <c:v>-52.46442843047808</c:v>
                </c:pt>
                <c:pt idx="11">
                  <c:v>-51.72642458003844</c:v>
                </c:pt>
                <c:pt idx="12">
                  <c:v>-50.985667887985556</c:v>
                </c:pt>
                <c:pt idx="13">
                  <c:v>-50.242388165336081</c:v>
                </c:pt>
                <c:pt idx="14">
                  <c:v>-49.496801241421821</c:v>
                </c:pt>
                <c:pt idx="15">
                  <c:v>-48.74911014217389</c:v>
                </c:pt>
                <c:pt idx="16">
                  <c:v>-47.999506165689667</c:v>
                </c:pt>
                <c:pt idx="17">
                  <c:v>-47.248169864437358</c:v>
                </c:pt>
                <c:pt idx="18">
                  <c:v>-46.495271942668722</c:v>
                </c:pt>
                <c:pt idx="19">
                  <c:v>-45.740974076869662</c:v>
                </c:pt>
                <c:pt idx="20">
                  <c:v>-44.985429666383766</c:v>
                </c:pt>
                <c:pt idx="21">
                  <c:v>-44.228784520695029</c:v>
                </c:pt>
                <c:pt idx="22">
                  <c:v>-43.471177489260754</c:v>
                </c:pt>
                <c:pt idx="23">
                  <c:v>-42.71274103923588</c:v>
                </c:pt>
                <c:pt idx="24">
                  <c:v>-41.953601785927418</c:v>
                </c:pt>
                <c:pt idx="25">
                  <c:v>-41.193880980361769</c:v>
                </c:pt>
                <c:pt idx="26">
                  <c:v>-40.43369495792885</c:v>
                </c:pt>
                <c:pt idx="27">
                  <c:v>-39.673155551692474</c:v>
                </c:pt>
                <c:pt idx="28">
                  <c:v>-38.912370473611503</c:v>
                </c:pt>
                <c:pt idx="29">
                  <c:v>-38.151443666609623</c:v>
                </c:pt>
                <c:pt idx="30">
                  <c:v>-37.390475630150405</c:v>
                </c:pt>
                <c:pt idx="31">
                  <c:v>-36.629563721722931</c:v>
                </c:pt>
                <c:pt idx="32">
                  <c:v>-35.868802436415365</c:v>
                </c:pt>
                <c:pt idx="33">
                  <c:v>-35.108283666549085</c:v>
                </c:pt>
                <c:pt idx="34">
                  <c:v>-34.348096943160314</c:v>
                </c:pt>
                <c:pt idx="35">
                  <c:v>-33.58832966094927</c:v>
                </c:pt>
                <c:pt idx="36">
                  <c:v>-32.829067288167096</c:v>
                </c:pt>
                <c:pt idx="37">
                  <c:v>-32.070393562774328</c:v>
                </c:pt>
                <c:pt idx="38">
                  <c:v>-31.312390676082131</c:v>
                </c:pt>
                <c:pt idx="39">
                  <c:v>-30.555139444977669</c:v>
                </c:pt>
                <c:pt idx="40">
                  <c:v>-29.798719473734465</c:v>
                </c:pt>
                <c:pt idx="41">
                  <c:v>-29.043209306318403</c:v>
                </c:pt>
                <c:pt idx="42">
                  <c:v>-28.288686570018896</c:v>
                </c:pt>
                <c:pt idx="43">
                  <c:v>-27.535228111160293</c:v>
                </c:pt>
                <c:pt idx="44">
                  <c:v>-26.78291012358217</c:v>
                </c:pt>
                <c:pt idx="45">
                  <c:v>-26.031808270516393</c:v>
                </c:pt>
                <c:pt idx="46">
                  <c:v>-25.281997800433345</c:v>
                </c:pt>
                <c:pt idx="47">
                  <c:v>-24.533553657380722</c:v>
                </c:pt>
                <c:pt idx="48">
                  <c:v>-23.786550586291412</c:v>
                </c:pt>
                <c:pt idx="49">
                  <c:v>-23.041063233696775</c:v>
                </c:pt>
                <c:pt idx="50">
                  <c:v>-22.297166244243058</c:v>
                </c:pt>
                <c:pt idx="51">
                  <c:v>-21.554934353374108</c:v>
                </c:pt>
                <c:pt idx="52">
                  <c:v>-20.814442476512085</c:v>
                </c:pt>
                <c:pt idx="53">
                  <c:v>-20.075765795038791</c:v>
                </c:pt>
                <c:pt idx="54">
                  <c:v>-19.338979839352987</c:v>
                </c:pt>
                <c:pt idx="55">
                  <c:v>-18.604160569254645</c:v>
                </c:pt>
                <c:pt idx="56">
                  <c:v>-17.871384451884524</c:v>
                </c:pt>
                <c:pt idx="57">
                  <c:v>-17.140728537425289</c:v>
                </c:pt>
                <c:pt idx="58">
                  <c:v>-16.412270532751563</c:v>
                </c:pt>
                <c:pt idx="59">
                  <c:v>-15.686088873196809</c:v>
                </c:pt>
                <c:pt idx="60">
                  <c:v>-14.962262792588504</c:v>
                </c:pt>
                <c:pt idx="61">
                  <c:v>-14.240872391685485</c:v>
                </c:pt>
                <c:pt idx="62">
                  <c:v>-13.521998705136923</c:v>
                </c:pt>
                <c:pt idx="63">
                  <c:v>-12.805723767066226</c:v>
                </c:pt>
                <c:pt idx="64">
                  <c:v>-12.092130675370186</c:v>
                </c:pt>
                <c:pt idx="65">
                  <c:v>-11.381303654808576</c:v>
                </c:pt>
                <c:pt idx="66">
                  <c:v>-10.673328118947495</c:v>
                </c:pt>
                <c:pt idx="67">
                  <c:v>-9.9682907310052542</c:v>
                </c:pt>
                <c:pt idx="68">
                  <c:v>-9.2662794636380852</c:v>
                </c:pt>
                <c:pt idx="69">
                  <c:v>-8.5673836576896036</c:v>
                </c:pt>
                <c:pt idx="70">
                  <c:v>-7.8716940799156276</c:v>
                </c:pt>
                <c:pt idx="71">
                  <c:v>-7.179302979683797</c:v>
                </c:pt>
                <c:pt idx="72">
                  <c:v>-6.4903041446345497</c:v>
                </c:pt>
                <c:pt idx="73">
                  <c:v>-5.8047929552779323</c:v>
                </c:pt>
                <c:pt idx="74">
                  <c:v>-5.1228664384874918</c:v>
                </c:pt>
                <c:pt idx="75">
                  <c:v>-4.444623319840403</c:v>
                </c:pt>
                <c:pt idx="76">
                  <c:v>-3.7701640747393554</c:v>
                </c:pt>
                <c:pt idx="77">
                  <c:v>-3.0995909782386946</c:v>
                </c:pt>
                <c:pt idx="78">
                  <c:v>-2.4330081534839962</c:v>
                </c:pt>
                <c:pt idx="79">
                  <c:v>-1.7705216186599841</c:v>
                </c:pt>
                <c:pt idx="80">
                  <c:v>-1.1122393323278743</c:v>
                </c:pt>
                <c:pt idx="81">
                  <c:v>-0.45827123701879202</c:v>
                </c:pt>
                <c:pt idx="82">
                  <c:v>0.19127069906508609</c:v>
                </c:pt>
                <c:pt idx="83">
                  <c:v>0.83627244240523169</c:v>
                </c:pt>
                <c:pt idx="84">
                  <c:v>1.4766178567556807</c:v>
                </c:pt>
                <c:pt idx="85">
                  <c:v>2.1121886681613375</c:v>
                </c:pt>
                <c:pt idx="86">
                  <c:v>2.7428644326159599</c:v>
                </c:pt>
                <c:pt idx="87">
                  <c:v>3.3685225065867854</c:v>
                </c:pt>
                <c:pt idx="88">
                  <c:v>3.989038020649275</c:v>
                </c:pt>
                <c:pt idx="89">
                  <c:v>4.6042838564919464</c:v>
                </c:pt>
                <c:pt idx="90">
                  <c:v>5.2141306275678545</c:v>
                </c:pt>
                <c:pt idx="91">
                  <c:v>5.8184466636858474</c:v>
                </c:pt>
                <c:pt idx="92">
                  <c:v>6.4170979998515492</c:v>
                </c:pt>
                <c:pt idx="93">
                  <c:v>7.0099483696835563</c:v>
                </c:pt>
                <c:pt idx="94">
                  <c:v>7.5968592037467317</c:v>
                </c:pt>
                <c:pt idx="95">
                  <c:v>8.1776896331593036</c:v>
                </c:pt>
                <c:pt idx="96">
                  <c:v>8.7522964988450838</c:v>
                </c:pt>
                <c:pt idx="97">
                  <c:v>9.3205343668156218</c:v>
                </c:pt>
                <c:pt idx="98">
                  <c:v>9.8822555498793463</c:v>
                </c:pt>
                <c:pt idx="99">
                  <c:v>10.437310136186113</c:v>
                </c:pt>
                <c:pt idx="100">
                  <c:v>10.985546025023979</c:v>
                </c:pt>
                <c:pt idx="101">
                  <c:v>11.526808970293615</c:v>
                </c:pt>
                <c:pt idx="102">
                  <c:v>12.060942632089777</c:v>
                </c:pt>
                <c:pt idx="103">
                  <c:v>12.587788636822182</c:v>
                </c:pt>
                <c:pt idx="104">
                  <c:v>13.107186646308477</c:v>
                </c:pt>
                <c:pt idx="105">
                  <c:v>13.618974436266711</c:v>
                </c:pt>
                <c:pt idx="106">
                  <c:v>14.122987984629759</c:v>
                </c:pt>
                <c:pt idx="107">
                  <c:v>14.619061570090977</c:v>
                </c:pt>
                <c:pt idx="108">
                  <c:v>15.107027881276025</c:v>
                </c:pt>
                <c:pt idx="109">
                  <c:v>15.586718136915522</c:v>
                </c:pt>
                <c:pt idx="110">
                  <c:v>16.057962217367219</c:v>
                </c:pt>
                <c:pt idx="111">
                  <c:v>16.520588807806803</c:v>
                </c:pt>
                <c:pt idx="112">
                  <c:v>16.974425553368818</c:v>
                </c:pt>
                <c:pt idx="113">
                  <c:v>17.419299226477975</c:v>
                </c:pt>
                <c:pt idx="114">
                  <c:v>17.855035906561582</c:v>
                </c:pt>
                <c:pt idx="115">
                  <c:v>18.281461172279094</c:v>
                </c:pt>
                <c:pt idx="116">
                  <c:v>18.69840030634299</c:v>
                </c:pt>
                <c:pt idx="117">
                  <c:v>19.105678512936919</c:v>
                </c:pt>
                <c:pt idx="118">
                  <c:v>19.503121147661915</c:v>
                </c:pt>
                <c:pt idx="119">
                  <c:v>19.890553959860227</c:v>
                </c:pt>
                <c:pt idx="120">
                  <c:v>20.267803347078484</c:v>
                </c:pt>
                <c:pt idx="121">
                  <c:v>20.634696621338165</c:v>
                </c:pt>
                <c:pt idx="122">
                  <c:v>20.991062286782707</c:v>
                </c:pt>
                <c:pt idx="123">
                  <c:v>21.3367303281658</c:v>
                </c:pt>
                <c:pt idx="124">
                  <c:v>21.671532509538594</c:v>
                </c:pt>
                <c:pt idx="125">
                  <c:v>21.995302682381151</c:v>
                </c:pt>
                <c:pt idx="126">
                  <c:v>22.307877102310755</c:v>
                </c:pt>
                <c:pt idx="127">
                  <c:v>22.609094753385008</c:v>
                </c:pt>
                <c:pt idx="128">
                  <c:v>22.898797678903492</c:v>
                </c:pt>
                <c:pt idx="129">
                  <c:v>23.176831317499548</c:v>
                </c:pt>
                <c:pt idx="130">
                  <c:v>23.44304484320368</c:v>
                </c:pt>
                <c:pt idx="131">
                  <c:v>23.697291508057063</c:v>
                </c:pt>
                <c:pt idx="132">
                  <c:v>23.939428985754262</c:v>
                </c:pt>
                <c:pt idx="133">
                  <c:v>24.169319714705679</c:v>
                </c:pt>
                <c:pt idx="134">
                  <c:v>24.386831238830112</c:v>
                </c:pt>
                <c:pt idx="135">
                  <c:v>24.591836544320088</c:v>
                </c:pt>
                <c:pt idx="136">
                  <c:v>24.784214390567854</c:v>
                </c:pt>
                <c:pt idx="137">
                  <c:v>24.963849633399988</c:v>
                </c:pt>
                <c:pt idx="138">
                  <c:v>25.130633538745585</c:v>
                </c:pt>
                <c:pt idx="139">
                  <c:v>25.284464084856637</c:v>
                </c:pt>
                <c:pt idx="140">
                  <c:v>25.425246251211618</c:v>
                </c:pt>
                <c:pt idx="141">
                  <c:v>25.552892292265781</c:v>
                </c:pt>
                <c:pt idx="142">
                  <c:v>25.667321994262224</c:v>
                </c:pt>
                <c:pt idx="143">
                  <c:v>25.768462913390351</c:v>
                </c:pt>
                <c:pt idx="144">
                  <c:v>25.856250593668761</c:v>
                </c:pt>
                <c:pt idx="145">
                  <c:v>25.930628763040346</c:v>
                </c:pt>
                <c:pt idx="146">
                  <c:v>25.991549506296309</c:v>
                </c:pt>
                <c:pt idx="147">
                  <c:v>26.038973413591947</c:v>
                </c:pt>
                <c:pt idx="148">
                  <c:v>26.07286970347846</c:v>
                </c:pt>
                <c:pt idx="149">
                  <c:v>26.093216319550955</c:v>
                </c:pt>
                <c:pt idx="150">
                  <c:v>26.099999993215945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45-4D87-A6FF-8D24CC610DBD}"/>
            </c:ext>
          </c:extLst>
        </c:ser>
        <c:ser>
          <c:idx val="34"/>
          <c:order val="34"/>
          <c:tx>
            <c:strRef>
              <c:f>TraySol!$Y$9</c:f>
              <c:strCache>
                <c:ptCount val="1"/>
                <c:pt idx="0">
                  <c:v>w = -10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TraySol!$V$40:$V$44</c:f>
              <c:numCache>
                <c:formatCode>0.00</c:formatCode>
                <c:ptCount val="5"/>
                <c:pt idx="0">
                  <c:v>-150.72646176483875</c:v>
                </c:pt>
                <c:pt idx="1">
                  <c:v>-145.21470100381231</c:v>
                </c:pt>
                <c:pt idx="2">
                  <c:v>-138.33425314424704</c:v>
                </c:pt>
                <c:pt idx="3">
                  <c:v>-128.93318421989724</c:v>
                </c:pt>
                <c:pt idx="4">
                  <c:v>-114.86986546135728</c:v>
                </c:pt>
              </c:numCache>
            </c:numRef>
          </c:xVal>
          <c:yVal>
            <c:numRef>
              <c:f>TraySol!$Y$40:$Y$44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045-4D87-A6FF-8D24CC610DBD}"/>
            </c:ext>
          </c:extLst>
        </c:ser>
        <c:ser>
          <c:idx val="35"/>
          <c:order val="35"/>
          <c:tx>
            <c:strRef>
              <c:f>TraySol!$AB$9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TraySol!$V$85:$V$89</c:f>
              <c:numCache>
                <c:formatCode>0.00</c:formatCode>
                <c:ptCount val="5"/>
                <c:pt idx="0">
                  <c:v>-117.27456619016218</c:v>
                </c:pt>
                <c:pt idx="1">
                  <c:v>-108.64175667586379</c:v>
                </c:pt>
                <c:pt idx="2">
                  <c:v>-99.861811873146223</c:v>
                </c:pt>
                <c:pt idx="3">
                  <c:v>-90.59205652817846</c:v>
                </c:pt>
                <c:pt idx="4">
                  <c:v>-80.469268728260758</c:v>
                </c:pt>
              </c:numCache>
            </c:numRef>
          </c:xVal>
          <c:yVal>
            <c:numRef>
              <c:f>TraySol!$AB$85:$AB$89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045-4D87-A6FF-8D24CC610DBD}"/>
            </c:ext>
          </c:extLst>
        </c:ser>
        <c:ser>
          <c:idx val="36"/>
          <c:order val="36"/>
          <c:tx>
            <c:strRef>
              <c:f>TraySol!$AC$9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TraySol!$V$100:$V$104</c:f>
              <c:numCache>
                <c:formatCode>0.00</c:formatCode>
                <c:ptCount val="5"/>
                <c:pt idx="0">
                  <c:v>-108.26758666285335</c:v>
                </c:pt>
                <c:pt idx="1">
                  <c:v>-98.974940093683216</c:v>
                </c:pt>
                <c:pt idx="2">
                  <c:v>-90</c:v>
                </c:pt>
                <c:pt idx="3">
                  <c:v>-81.02505990631677</c:v>
                </c:pt>
                <c:pt idx="4">
                  <c:v>-71.732413337146653</c:v>
                </c:pt>
              </c:numCache>
            </c:numRef>
          </c:xVal>
          <c:yVal>
            <c:numRef>
              <c:f>TraySol!$AC$100:$AC$104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045-4D87-A6FF-8D24CC610DBD}"/>
            </c:ext>
          </c:extLst>
        </c:ser>
        <c:ser>
          <c:idx val="37"/>
          <c:order val="37"/>
          <c:tx>
            <c:strRef>
              <c:f>TraySol!$AD$9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TraySol!$V$115:$V$119</c:f>
              <c:numCache>
                <c:formatCode>0.00</c:formatCode>
                <c:ptCount val="5"/>
                <c:pt idx="0">
                  <c:v>-99.530731271739242</c:v>
                </c:pt>
                <c:pt idx="1">
                  <c:v>-89.407943471821554</c:v>
                </c:pt>
                <c:pt idx="2">
                  <c:v>-80.138188126853791</c:v>
                </c:pt>
                <c:pt idx="3">
                  <c:v>-71.358243324136211</c:v>
                </c:pt>
                <c:pt idx="4">
                  <c:v>-62.725433809837817</c:v>
                </c:pt>
              </c:numCache>
            </c:numRef>
          </c:xVal>
          <c:yVal>
            <c:numRef>
              <c:f>TraySol!$AD$115:$AD$119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45-4D87-A6FF-8D24CC610DBD}"/>
            </c:ext>
          </c:extLst>
        </c:ser>
        <c:ser>
          <c:idx val="38"/>
          <c:order val="38"/>
          <c:tx>
            <c:strRef>
              <c:f>TraySol!$AE$9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TraySol!$V$130:$V$134</c:f>
              <c:numCache>
                <c:formatCode>0.00</c:formatCode>
                <c:ptCount val="5"/>
                <c:pt idx="0">
                  <c:v>-90.377023583250988</c:v>
                </c:pt>
                <c:pt idx="1">
                  <c:v>-79.120046463905013</c:v>
                </c:pt>
                <c:pt idx="2">
                  <c:v>-69.465268890732489</c:v>
                </c:pt>
                <c:pt idx="3">
                  <c:v>-60.884612707352176</c:v>
                </c:pt>
                <c:pt idx="4">
                  <c:v>-52.92049566996748</c:v>
                </c:pt>
              </c:numCache>
            </c:numRef>
          </c:xVal>
          <c:yVal>
            <c:numRef>
              <c:f>TraySol!$AE$130:$AE$134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45-4D87-A6FF-8D24CC610DBD}"/>
            </c:ext>
          </c:extLst>
        </c:ser>
        <c:ser>
          <c:idx val="39"/>
          <c:order val="39"/>
          <c:tx>
            <c:strRef>
              <c:f>TraySol!$AF$9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TraySol!$V$145:$V$149</c:f>
              <c:numCache>
                <c:formatCode>0.00</c:formatCode>
                <c:ptCount val="5"/>
                <c:pt idx="0">
                  <c:v>-79.687000301357344</c:v>
                </c:pt>
                <c:pt idx="1">
                  <c:v>-66.953700716581693</c:v>
                </c:pt>
                <c:pt idx="2">
                  <c:v>-57.025129046143419</c:v>
                </c:pt>
                <c:pt idx="3">
                  <c:v>-48.907027646930629</c:v>
                </c:pt>
                <c:pt idx="4">
                  <c:v>-41.872287903197325</c:v>
                </c:pt>
              </c:numCache>
            </c:numRef>
          </c:xVal>
          <c:yVal>
            <c:numRef>
              <c:f>TraySol!$AF$145:$AF$149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045-4D87-A6FF-8D24CC610DBD}"/>
            </c:ext>
          </c:extLst>
        </c:ser>
        <c:ser>
          <c:idx val="40"/>
          <c:order val="40"/>
          <c:tx>
            <c:strRef>
              <c:f>TraySol!$AG$9</c:f>
              <c:strCache>
                <c:ptCount val="1"/>
                <c:pt idx="0">
                  <c:v>w = -2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TraySol!$V$160:$V$164</c:f>
              <c:numCache>
                <c:formatCode>0.00</c:formatCode>
                <c:ptCount val="5"/>
                <c:pt idx="0">
                  <c:v>-65.13013453864275</c:v>
                </c:pt>
                <c:pt idx="1">
                  <c:v>-51.066815780102715</c:v>
                </c:pt>
                <c:pt idx="2">
                  <c:v>-41.665746855752879</c:v>
                </c:pt>
                <c:pt idx="3">
                  <c:v>-34.785298996187692</c:v>
                </c:pt>
                <c:pt idx="4">
                  <c:v>-29.273538235161276</c:v>
                </c:pt>
              </c:numCache>
            </c:numRef>
          </c:xVal>
          <c:yVal>
            <c:numRef>
              <c:f>TraySol!$AG$160:$AG$164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045-4D87-A6FF-8D24CC610DBD}"/>
            </c:ext>
          </c:extLst>
        </c:ser>
        <c:ser>
          <c:idx val="41"/>
          <c:order val="41"/>
          <c:tx>
            <c:strRef>
              <c:f>TraySol!$AH$9</c:f>
              <c:strCache>
                <c:ptCount val="1"/>
                <c:pt idx="0">
                  <c:v>w = -1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TraySol!$V$175:$V$179</c:f>
              <c:numCache>
                <c:formatCode>0.00</c:formatCode>
                <c:ptCount val="5"/>
                <c:pt idx="0">
                  <c:v>-41.109884994402513</c:v>
                </c:pt>
                <c:pt idx="1">
                  <c:v>-28.90561494195439</c:v>
                </c:pt>
                <c:pt idx="2">
                  <c:v>-22.440724015068746</c:v>
                </c:pt>
                <c:pt idx="3">
                  <c:v>-18.256078601092888</c:v>
                </c:pt>
                <c:pt idx="4">
                  <c:v>-15.137010240230827</c:v>
                </c:pt>
              </c:numCache>
            </c:numRef>
          </c:xVal>
          <c:yVal>
            <c:numRef>
              <c:f>TraySol!$AH$175:$AH$179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045-4D87-A6FF-8D24CC610DBD}"/>
            </c:ext>
          </c:extLst>
        </c:ser>
        <c:ser>
          <c:idx val="42"/>
          <c:order val="42"/>
          <c:tx>
            <c:strRef>
              <c:f>TraySol!$AI$9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TraySol!$V$191:$V$195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TraySol!$AI$191:$AI$195</c:f>
              <c:numCache>
                <c:formatCode>0.00</c:formatCode>
                <c:ptCount val="5"/>
                <c:pt idx="0">
                  <c:v>72.999999979162595</c:v>
                </c:pt>
                <c:pt idx="1">
                  <c:v>61.274999986470881</c:v>
                </c:pt>
                <c:pt idx="2">
                  <c:v>49.549999989764338</c:v>
                </c:pt>
                <c:pt idx="3">
                  <c:v>37.82499999176823</c:v>
                </c:pt>
                <c:pt idx="4">
                  <c:v>26.099999993215945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045-4D87-A6FF-8D24CC610DBD}"/>
            </c:ext>
          </c:extLst>
        </c:ser>
        <c:ser>
          <c:idx val="43"/>
          <c:order val="43"/>
          <c:tx>
            <c:strRef>
              <c:f>TraySol!$AJ$9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TraySol!$V$206:$V$210</c:f>
              <c:numCache>
                <c:formatCode>0.00</c:formatCode>
                <c:ptCount val="5"/>
                <c:pt idx="0">
                  <c:v>41.109884994402513</c:v>
                </c:pt>
                <c:pt idx="1">
                  <c:v>28.90561494195439</c:v>
                </c:pt>
                <c:pt idx="2">
                  <c:v>22.440724015068746</c:v>
                </c:pt>
                <c:pt idx="3">
                  <c:v>18.256078601092888</c:v>
                </c:pt>
                <c:pt idx="4">
                  <c:v>15.137010240230827</c:v>
                </c:pt>
              </c:numCache>
            </c:numRef>
          </c:xVal>
          <c:yVal>
            <c:numRef>
              <c:f>TraySol!$AJ$206:$AJ$210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045-4D87-A6FF-8D24CC610DBD}"/>
            </c:ext>
          </c:extLst>
        </c:ser>
        <c:ser>
          <c:idx val="44"/>
          <c:order val="44"/>
          <c:tx>
            <c:strRef>
              <c:f>TraySol!$AK$9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TraySol!$V$221:$V$225</c:f>
              <c:numCache>
                <c:formatCode>0.00</c:formatCode>
                <c:ptCount val="5"/>
                <c:pt idx="0">
                  <c:v>65.13013453864275</c:v>
                </c:pt>
                <c:pt idx="1">
                  <c:v>51.066815780102715</c:v>
                </c:pt>
                <c:pt idx="2">
                  <c:v>41.665746855752879</c:v>
                </c:pt>
                <c:pt idx="3">
                  <c:v>34.785298996187692</c:v>
                </c:pt>
                <c:pt idx="4">
                  <c:v>29.273538235161276</c:v>
                </c:pt>
              </c:numCache>
            </c:numRef>
          </c:xVal>
          <c:yVal>
            <c:numRef>
              <c:f>TraySol!$AK$221:$AK$225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9045-4D87-A6FF-8D24CC610DBD}"/>
            </c:ext>
          </c:extLst>
        </c:ser>
        <c:ser>
          <c:idx val="45"/>
          <c:order val="45"/>
          <c:tx>
            <c:strRef>
              <c:f>TraySol!$AL$9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TraySol!$V$236:$V$240</c:f>
              <c:numCache>
                <c:formatCode>0.00</c:formatCode>
                <c:ptCount val="5"/>
                <c:pt idx="0">
                  <c:v>79.687000301357344</c:v>
                </c:pt>
                <c:pt idx="1">
                  <c:v>66.953700716581693</c:v>
                </c:pt>
                <c:pt idx="2">
                  <c:v>57.025129046143419</c:v>
                </c:pt>
                <c:pt idx="3">
                  <c:v>48.907027646930629</c:v>
                </c:pt>
                <c:pt idx="4">
                  <c:v>41.872287903197325</c:v>
                </c:pt>
              </c:numCache>
            </c:numRef>
          </c:xVal>
          <c:yVal>
            <c:numRef>
              <c:f>TraySol!$AL$236:$AL$240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9045-4D87-A6FF-8D24CC610DBD}"/>
            </c:ext>
          </c:extLst>
        </c:ser>
        <c:ser>
          <c:idx val="46"/>
          <c:order val="46"/>
          <c:tx>
            <c:strRef>
              <c:f>TraySol!$AM$9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TraySol!$V$251:$V$255</c:f>
              <c:numCache>
                <c:formatCode>0.00</c:formatCode>
                <c:ptCount val="5"/>
                <c:pt idx="0">
                  <c:v>90.377023583250988</c:v>
                </c:pt>
                <c:pt idx="1">
                  <c:v>79.120046463905013</c:v>
                </c:pt>
                <c:pt idx="2">
                  <c:v>69.465268890732489</c:v>
                </c:pt>
                <c:pt idx="3">
                  <c:v>60.884612707352176</c:v>
                </c:pt>
                <c:pt idx="4">
                  <c:v>52.92049566996748</c:v>
                </c:pt>
              </c:numCache>
            </c:numRef>
          </c:xVal>
          <c:yVal>
            <c:numRef>
              <c:f>TraySol!$AM$251:$AM$255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045-4D87-A6FF-8D24CC610DBD}"/>
            </c:ext>
          </c:extLst>
        </c:ser>
        <c:ser>
          <c:idx val="47"/>
          <c:order val="47"/>
          <c:tx>
            <c:strRef>
              <c:f>TraySol!$AN$9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TraySol!$V$266:$V$270</c:f>
              <c:numCache>
                <c:formatCode>0.00</c:formatCode>
                <c:ptCount val="5"/>
                <c:pt idx="0">
                  <c:v>99.530731271739242</c:v>
                </c:pt>
                <c:pt idx="1">
                  <c:v>89.407943471821554</c:v>
                </c:pt>
                <c:pt idx="2">
                  <c:v>80.138188126853791</c:v>
                </c:pt>
                <c:pt idx="3">
                  <c:v>71.358243324136211</c:v>
                </c:pt>
                <c:pt idx="4">
                  <c:v>62.725433809837817</c:v>
                </c:pt>
              </c:numCache>
            </c:numRef>
          </c:xVal>
          <c:yVal>
            <c:numRef>
              <c:f>TraySol!$AN$266:$AN$270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045-4D87-A6FF-8D24CC610DBD}"/>
            </c:ext>
          </c:extLst>
        </c:ser>
        <c:ser>
          <c:idx val="48"/>
          <c:order val="48"/>
          <c:tx>
            <c:strRef>
              <c:f>TraySol!$AO$9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TraySol!$V$281:$V$285</c:f>
              <c:numCache>
                <c:formatCode>0.00</c:formatCode>
                <c:ptCount val="5"/>
                <c:pt idx="0">
                  <c:v>108.26758666285335</c:v>
                </c:pt>
                <c:pt idx="1">
                  <c:v>98.974940093683216</c:v>
                </c:pt>
                <c:pt idx="2">
                  <c:v>90</c:v>
                </c:pt>
                <c:pt idx="3">
                  <c:v>81.02505990631677</c:v>
                </c:pt>
                <c:pt idx="4">
                  <c:v>71.732413337146653</c:v>
                </c:pt>
              </c:numCache>
            </c:numRef>
          </c:xVal>
          <c:yVal>
            <c:numRef>
              <c:f>TraySol!$AO$281:$AO$285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045-4D87-A6FF-8D24CC610DBD}"/>
            </c:ext>
          </c:extLst>
        </c:ser>
        <c:ser>
          <c:idx val="49"/>
          <c:order val="49"/>
          <c:tx>
            <c:strRef>
              <c:f>TraySol!$AP$9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TraySol!$V$296:$V$300</c:f>
              <c:numCache>
                <c:formatCode>0.00</c:formatCode>
                <c:ptCount val="5"/>
                <c:pt idx="0">
                  <c:v>117.27456619016218</c:v>
                </c:pt>
                <c:pt idx="1">
                  <c:v>108.64175667586379</c:v>
                </c:pt>
                <c:pt idx="2">
                  <c:v>99.861811873146223</c:v>
                </c:pt>
                <c:pt idx="3">
                  <c:v>90.59205652817846</c:v>
                </c:pt>
                <c:pt idx="4">
                  <c:v>80.469268728260758</c:v>
                </c:pt>
              </c:numCache>
            </c:numRef>
          </c:xVal>
          <c:yVal>
            <c:numRef>
              <c:f>TraySol!$AP$296:$AP$300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045-4D87-A6FF-8D24CC610DBD}"/>
            </c:ext>
          </c:extLst>
        </c:ser>
        <c:ser>
          <c:idx val="50"/>
          <c:order val="50"/>
          <c:tx>
            <c:strRef>
              <c:f>TraySol!$AQ$9</c:f>
              <c:strCache>
                <c:ptCount val="1"/>
                <c:pt idx="0">
                  <c:v>w = 8</c:v>
                </c:pt>
              </c:strCache>
            </c:strRef>
          </c:tx>
          <c:marker>
            <c:symbol val="none"/>
          </c:marker>
          <c:xVal>
            <c:numRef>
              <c:f>TraySol!$V$311:$V$315</c:f>
              <c:numCache>
                <c:formatCode>0.00</c:formatCode>
                <c:ptCount val="5"/>
                <c:pt idx="0">
                  <c:v>127.07950433003251</c:v>
                </c:pt>
                <c:pt idx="1">
                  <c:v>119.1153872926478</c:v>
                </c:pt>
                <c:pt idx="2">
                  <c:v>110.5347311092675</c:v>
                </c:pt>
                <c:pt idx="3">
                  <c:v>100.87995353609496</c:v>
                </c:pt>
                <c:pt idx="4">
                  <c:v>89.622976416748969</c:v>
                </c:pt>
              </c:numCache>
            </c:numRef>
          </c:xVal>
          <c:yVal>
            <c:numRef>
              <c:f>TraySol!$AQ$311:$AQ$315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045-4D87-A6FF-8D24CC610DBD}"/>
            </c:ext>
          </c:extLst>
        </c:ser>
        <c:ser>
          <c:idx val="51"/>
          <c:order val="51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TraySol!$T$191:$T$311</c:f>
              <c:numCache>
                <c:formatCode>0.00</c:formatCode>
                <c:ptCount val="121"/>
                <c:pt idx="0">
                  <c:v>1.151289623710297E-3</c:v>
                </c:pt>
                <c:pt idx="1">
                  <c:v>1.1512068071264505</c:v>
                </c:pt>
                <c:pt idx="2">
                  <c:v>2.301919503453425</c:v>
                </c:pt>
                <c:pt idx="3">
                  <c:v>3.4516456620721296</c:v>
                </c:pt>
                <c:pt idx="4">
                  <c:v>4.5998962102581649</c:v>
                </c:pt>
                <c:pt idx="5">
                  <c:v>5.7461870727650073</c:v>
                </c:pt>
                <c:pt idx="6">
                  <c:v>6.8900407751315154</c:v>
                </c:pt>
                <c:pt idx="7">
                  <c:v>8.0309879946157121</c:v>
                </c:pt>
                <c:pt idx="8">
                  <c:v>9.1685690471407497</c:v>
                </c:pt>
                <c:pt idx="9">
                  <c:v>10.30233529957262</c:v>
                </c:pt>
                <c:pt idx="10">
                  <c:v>11.431850497722815</c:v>
                </c:pt>
                <c:pt idx="11">
                  <c:v>12.556692001653323</c:v>
                </c:pt>
                <c:pt idx="12">
                  <c:v>13.676451921132312</c:v>
                </c:pt>
                <c:pt idx="13">
                  <c:v>14.79073814541804</c:v>
                </c:pt>
                <c:pt idx="14">
                  <c:v>15.899175262913031</c:v>
                </c:pt>
                <c:pt idx="15">
                  <c:v>17.001405367602221</c:v>
                </c:pt>
                <c:pt idx="16">
                  <c:v>18.097088750528407</c:v>
                </c:pt>
                <c:pt idx="17">
                  <c:v>19.185904475875457</c:v>
                </c:pt>
                <c:pt idx="18">
                  <c:v>20.267550842458853</c:v>
                </c:pt>
                <c:pt idx="19">
                  <c:v>21.341745732593445</c:v>
                </c:pt>
                <c:pt idx="20">
                  <c:v>22.408226851355522</c:v>
                </c:pt>
                <c:pt idx="21">
                  <c:v>23.466751860221198</c:v>
                </c:pt>
                <c:pt idx="22">
                  <c:v>24.51709840988493</c:v>
                </c:pt>
                <c:pt idx="23">
                  <c:v>25.559064077779997</c:v>
                </c:pt>
                <c:pt idx="24">
                  <c:v>26.592466216404016</c:v>
                </c:pt>
                <c:pt idx="25">
                  <c:v>27.61714171901388</c:v>
                </c:pt>
                <c:pt idx="26">
                  <c:v>28.632946709594595</c:v>
                </c:pt>
                <c:pt idx="27">
                  <c:v>29.639756164229698</c:v>
                </c:pt>
                <c:pt idx="28">
                  <c:v>30.637463471114327</c:v>
                </c:pt>
                <c:pt idx="29">
                  <c:v>31.62597993646866</c:v>
                </c:pt>
                <c:pt idx="30">
                  <c:v>32.605234243532813</c:v>
                </c:pt>
                <c:pt idx="31">
                  <c:v>33.575171871668715</c:v>
                </c:pt>
                <c:pt idx="32">
                  <c:v>34.535754482369249</c:v>
                </c:pt>
                <c:pt idx="33">
                  <c:v>35.486959278693035</c:v>
                </c:pt>
                <c:pt idx="34">
                  <c:v>36.428778344310466</c:v>
                </c:pt>
                <c:pt idx="35">
                  <c:v>37.361217967978625</c:v>
                </c:pt>
                <c:pt idx="36">
                  <c:v>38.284297958867086</c:v>
                </c:pt>
                <c:pt idx="37">
                  <c:v>39.198050957738701</c:v>
                </c:pt>
                <c:pt idx="38">
                  <c:v>40.102521748565636</c:v>
                </c:pt>
                <c:pt idx="39">
                  <c:v>40.997766574729141</c:v>
                </c:pt>
                <c:pt idx="40">
                  <c:v>41.883852463524327</c:v>
                </c:pt>
                <c:pt idx="41">
                  <c:v>42.760856562273759</c:v>
                </c:pt>
                <c:pt idx="42">
                  <c:v>43.628865488945046</c:v>
                </c:pt>
                <c:pt idx="43">
                  <c:v>44.487974699780693</c:v>
                </c:pt>
                <c:pt idx="44">
                  <c:v>45.338287876076244</c:v>
                </c:pt>
                <c:pt idx="45">
                  <c:v>46.179916331896571</c:v>
                </c:pt>
                <c:pt idx="46">
                  <c:v>47.012978444194211</c:v>
                </c:pt>
                <c:pt idx="47">
                  <c:v>47.83759910649367</c:v>
                </c:pt>
                <c:pt idx="48">
                  <c:v>48.653909207031631</c:v>
                </c:pt>
                <c:pt idx="49">
                  <c:v>49.462045131990706</c:v>
                </c:pt>
                <c:pt idx="50">
                  <c:v>50.26214829424076</c:v>
                </c:pt>
                <c:pt idx="51">
                  <c:v>51.054364687799179</c:v>
                </c:pt>
                <c:pt idx="52">
                  <c:v>51.838844468043952</c:v>
                </c:pt>
                <c:pt idx="53">
                  <c:v>52.615741557556646</c:v>
                </c:pt>
                <c:pt idx="54">
                  <c:v>53.385213277337876</c:v>
                </c:pt>
                <c:pt idx="55">
                  <c:v>54.147420003021487</c:v>
                </c:pt>
                <c:pt idx="56">
                  <c:v>54.902524845617521</c:v>
                </c:pt>
                <c:pt idx="57">
                  <c:v>55.650693356232225</c:v>
                </c:pt>
                <c:pt idx="58">
                  <c:v>56.392093254149501</c:v>
                </c:pt>
                <c:pt idx="59">
                  <c:v>57.126894177606651</c:v>
                </c:pt>
                <c:pt idx="60">
                  <c:v>57.855267456559552</c:v>
                </c:pt>
                <c:pt idx="61">
                  <c:v>58.577385906705132</c:v>
                </c:pt>
                <c:pt idx="62">
                  <c:v>59.293423644013316</c:v>
                </c:pt>
                <c:pt idx="63">
                  <c:v>60.003555919012399</c:v>
                </c:pt>
                <c:pt idx="64">
                  <c:v>60.707958970073228</c:v>
                </c:pt>
                <c:pt idx="65">
                  <c:v>61.406809894944224</c:v>
                </c:pt>
                <c:pt idx="66">
                  <c:v>62.100286539804102</c:v>
                </c:pt>
                <c:pt idx="67">
                  <c:v>62.788567405116886</c:v>
                </c:pt>
                <c:pt idx="68">
                  <c:v>63.471831567598322</c:v>
                </c:pt>
                <c:pt idx="69">
                  <c:v>64.150258617629049</c:v>
                </c:pt>
                <c:pt idx="70">
                  <c:v>64.824028611481083</c:v>
                </c:pt>
                <c:pt idx="71">
                  <c:v>65.493322037756769</c:v>
                </c:pt>
                <c:pt idx="72">
                  <c:v>66.158319797474618</c:v>
                </c:pt>
                <c:pt idx="73">
                  <c:v>66.819203197273552</c:v>
                </c:pt>
                <c:pt idx="74">
                  <c:v>67.47615395524565</c:v>
                </c:pt>
                <c:pt idx="75">
                  <c:v>68.129354218946531</c:v>
                </c:pt>
                <c:pt idx="76">
                  <c:v>68.778986595173208</c:v>
                </c:pt>
                <c:pt idx="77">
                  <c:v>69.425234191140163</c:v>
                </c:pt>
                <c:pt idx="78">
                  <c:v>70.068280666725713</c:v>
                </c:pt>
                <c:pt idx="79">
                  <c:v>70.708310297502749</c:v>
                </c:pt>
                <c:pt idx="80">
                  <c:v>71.345508048309384</c:v>
                </c:pt>
                <c:pt idx="81">
                  <c:v>71.980059657157966</c:v>
                </c:pt>
                <c:pt idx="82">
                  <c:v>72.612151729322449</c:v>
                </c:pt>
                <c:pt idx="83">
                  <c:v>73.241971841486844</c:v>
                </c:pt>
                <c:pt idx="84">
                  <c:v>73.869708655879521</c:v>
                </c:pt>
                <c:pt idx="85">
                  <c:v>74.495552044361432</c:v>
                </c:pt>
                <c:pt idx="86">
                  <c:v>75.119693222477508</c:v>
                </c:pt>
                <c:pt idx="87">
                  <c:v>75.742324893524994</c:v>
                </c:pt>
                <c:pt idx="88">
                  <c:v>76.363641402734217</c:v>
                </c:pt>
                <c:pt idx="89">
                  <c:v>76.983838901701134</c:v>
                </c:pt>
                <c:pt idx="90">
                  <c:v>77.603115523254857</c:v>
                </c:pt>
                <c:pt idx="91">
                  <c:v>78.221671566986927</c:v>
                </c:pt>
                <c:pt idx="92">
                  <c:v>78.839709695714717</c:v>
                </c:pt>
                <c:pt idx="93">
                  <c:v>79.457435143195553</c:v>
                </c:pt>
                <c:pt idx="94">
                  <c:v>80.075055933455033</c:v>
                </c:pt>
                <c:pt idx="95">
                  <c:v>80.692783112139281</c:v>
                </c:pt>
                <c:pt idx="96">
                  <c:v>81.31083099034889</c:v>
                </c:pt>
                <c:pt idx="97">
                  <c:v>81.929417401460384</c:v>
                </c:pt>
                <c:pt idx="98">
                  <c:v>82.548763971491127</c:v>
                </c:pt>
                <c:pt idx="99">
                  <c:v>83.169096403613295</c:v>
                </c:pt>
                <c:pt idx="100">
                  <c:v>83.790644777475109</c:v>
                </c:pt>
                <c:pt idx="101">
                  <c:v>84.413643864039003</c:v>
                </c:pt>
                <c:pt idx="102">
                  <c:v>85.038333456700244</c:v>
                </c:pt>
                <c:pt idx="103">
                  <c:v>85.664958719504114</c:v>
                </c:pt>
                <c:pt idx="104">
                  <c:v>86.293770553333957</c:v>
                </c:pt>
                <c:pt idx="105">
                  <c:v>86.925025980998385</c:v>
                </c:pt>
                <c:pt idx="106">
                  <c:v>87.558988552201541</c:v>
                </c:pt>
                <c:pt idx="107">
                  <c:v>88.195928769435255</c:v>
                </c:pt>
                <c:pt idx="108">
                  <c:v>88.836124535886881</c:v>
                </c:pt>
                <c:pt idx="109">
                  <c:v>89.479861626510299</c:v>
                </c:pt>
                <c:pt idx="110">
                  <c:v>90.127434183458419</c:v>
                </c:pt>
                <c:pt idx="111">
                  <c:v>90.779145237123714</c:v>
                </c:pt>
                <c:pt idx="112">
                  <c:v>91.435307254077415</c:v>
                </c:pt>
                <c:pt idx="113">
                  <c:v>92.096242713236393</c:v>
                </c:pt>
                <c:pt idx="114">
                  <c:v>92.762284711616374</c:v>
                </c:pt>
                <c:pt idx="115">
                  <c:v>93.433777601052711</c:v>
                </c:pt>
                <c:pt idx="116">
                  <c:v>94.111077657276752</c:v>
                </c:pt>
                <c:pt idx="117">
                  <c:v>94.79455378273029</c:v>
                </c:pt>
                <c:pt idx="118">
                  <c:v>95.484588244474594</c:v>
                </c:pt>
                <c:pt idx="119">
                  <c:v>96.181577448499695</c:v>
                </c:pt>
                <c:pt idx="120">
                  <c:v>96.885932751662921</c:v>
                </c:pt>
              </c:numCache>
            </c:numRef>
          </c:xVal>
          <c:yVal>
            <c:numRef>
              <c:f>TraySol!$S$191:$S$311</c:f>
              <c:numCache>
                <c:formatCode>0.00</c:formatCode>
                <c:ptCount val="121"/>
                <c:pt idx="0">
                  <c:v>33.43861260095958</c:v>
                </c:pt>
                <c:pt idx="1">
                  <c:v>33.430967730354176</c:v>
                </c:pt>
                <c:pt idx="2">
                  <c:v>33.40803946229174</c:v>
                </c:pt>
                <c:pt idx="3">
                  <c:v>33.36984687883043</c:v>
                </c:pt>
                <c:pt idx="4">
                  <c:v>33.316421685376902</c:v>
                </c:pt>
                <c:pt idx="5">
                  <c:v>33.247808091258563</c:v>
                </c:pt>
                <c:pt idx="6">
                  <c:v>33.164062633504003</c:v>
                </c:pt>
                <c:pt idx="7">
                  <c:v>33.065253953125207</c:v>
                </c:pt>
                <c:pt idx="8">
                  <c:v>32.951462525973341</c:v>
                </c:pt>
                <c:pt idx="9">
                  <c:v>32.82278035062869</c:v>
                </c:pt>
                <c:pt idx="10">
                  <c:v>32.679310596134542</c:v>
                </c:pt>
                <c:pt idx="11">
                  <c:v>32.521167212689136</c:v>
                </c:pt>
                <c:pt idx="12">
                  <c:v>32.348474508666108</c:v>
                </c:pt>
                <c:pt idx="13">
                  <c:v>32.161366697539627</c:v>
                </c:pt>
                <c:pt idx="14">
                  <c:v>31.95998741844334</c:v>
                </c:pt>
                <c:pt idx="15">
                  <c:v>31.744489234193374</c:v>
                </c:pt>
                <c:pt idx="16">
                  <c:v>31.515033110655878</c:v>
                </c:pt>
                <c:pt idx="17">
                  <c:v>31.271787881338732</c:v>
                </c:pt>
                <c:pt idx="18">
                  <c:v>31.014929701041353</c:v>
                </c:pt>
                <c:pt idx="19">
                  <c:v>30.744641492305263</c:v>
                </c:pt>
                <c:pt idx="20">
                  <c:v>30.461112388280561</c:v>
                </c:pt>
                <c:pt idx="21">
                  <c:v>30.164537175457902</c:v>
                </c:pt>
                <c:pt idx="22">
                  <c:v>29.85511573952374</c:v>
                </c:pt>
                <c:pt idx="23">
                  <c:v>29.533052517377655</c:v>
                </c:pt>
                <c:pt idx="24">
                  <c:v>29.198555958113587</c:v>
                </c:pt>
                <c:pt idx="25">
                  <c:v>28.851837995515474</c:v>
                </c:pt>
                <c:pt idx="26">
                  <c:v>28.493113534355807</c:v>
                </c:pt>
                <c:pt idx="27">
                  <c:v>28.122599952520027</c:v>
                </c:pt>
                <c:pt idx="28">
                  <c:v>27.740516620713066</c:v>
                </c:pt>
                <c:pt idx="29">
                  <c:v>27.347084441240156</c:v>
                </c:pt>
                <c:pt idx="30">
                  <c:v>26.942525407097222</c:v>
                </c:pt>
                <c:pt idx="31">
                  <c:v>26.527062182358392</c:v>
                </c:pt>
                <c:pt idx="32">
                  <c:v>26.100917704612584</c:v>
                </c:pt>
                <c:pt idx="33">
                  <c:v>25.664314809978208</c:v>
                </c:pt>
                <c:pt idx="34">
                  <c:v>25.217475881019396</c:v>
                </c:pt>
                <c:pt idx="35">
                  <c:v>24.760622517695893</c:v>
                </c:pt>
                <c:pt idx="36">
                  <c:v>24.293975231305936</c:v>
                </c:pt>
                <c:pt idx="37">
                  <c:v>23.817753161225397</c:v>
                </c:pt>
                <c:pt idx="38">
                  <c:v>23.332173814108117</c:v>
                </c:pt>
                <c:pt idx="39">
                  <c:v>22.837452825090821</c:v>
                </c:pt>
                <c:pt idx="40">
                  <c:v>22.333803740441923</c:v>
                </c:pt>
                <c:pt idx="41">
                  <c:v>21.821437821004196</c:v>
                </c:pt>
                <c:pt idx="42">
                  <c:v>21.300563865708725</c:v>
                </c:pt>
                <c:pt idx="43">
                  <c:v>20.771388054377482</c:v>
                </c:pt>
                <c:pt idx="44">
                  <c:v>20.234113808986919</c:v>
                </c:pt>
                <c:pt idx="45">
                  <c:v>19.688941672530049</c:v>
                </c:pt>
                <c:pt idx="46">
                  <c:v>19.136069204592673</c:v>
                </c:pt>
                <c:pt idx="47">
                  <c:v>18.575690892746351</c:v>
                </c:pt>
                <c:pt idx="48">
                  <c:v>18.007998078856119</c:v>
                </c:pt>
                <c:pt idx="49">
                  <c:v>17.433178899406002</c:v>
                </c:pt>
                <c:pt idx="50">
                  <c:v>16.851418238955063</c:v>
                </c:pt>
                <c:pt idx="51">
                  <c:v>16.262897695853681</c:v>
                </c:pt>
                <c:pt idx="52">
                  <c:v>15.667795559371228</c:v>
                </c:pt>
                <c:pt idx="53">
                  <c:v>15.066286797412005</c:v>
                </c:pt>
                <c:pt idx="54">
                  <c:v>14.458543054024958</c:v>
                </c:pt>
                <c:pt idx="55">
                  <c:v>13.844732655944966</c:v>
                </c:pt>
                <c:pt idx="56">
                  <c:v>13.225020627436493</c:v>
                </c:pt>
                <c:pt idx="57">
                  <c:v>12.599568712746276</c:v>
                </c:pt>
                <c:pt idx="58">
                  <c:v>11.968535405507566</c:v>
                </c:pt>
                <c:pt idx="59">
                  <c:v>11.332075984475438</c:v>
                </c:pt>
                <c:pt idx="60">
                  <c:v>10.690342555009337</c:v>
                </c:pt>
                <c:pt idx="61">
                  <c:v>10.043484095756625</c:v>
                </c:pt>
                <c:pt idx="62">
                  <c:v>9.3916465100263622</c:v>
                </c:pt>
                <c:pt idx="63">
                  <c:v>8.7349726813794035</c:v>
                </c:pt>
                <c:pt idx="64">
                  <c:v>8.0736025329950394</c:v>
                </c:pt>
                <c:pt idx="65">
                  <c:v>7.4076730904094035</c:v>
                </c:pt>
                <c:pt idx="66">
                  <c:v>6.7373185472529258</c:v>
                </c:pt>
                <c:pt idx="67">
                  <c:v>6.0626703336468779</c:v>
                </c:pt>
                <c:pt idx="68">
                  <c:v>5.3838571869490437</c:v>
                </c:pt>
                <c:pt idx="69">
                  <c:v>4.7010052245682203</c:v>
                </c:pt>
                <c:pt idx="70">
                  <c:v>4.0142380185956057</c:v>
                </c:pt>
                <c:pt idx="71">
                  <c:v>3.3236766720274176</c:v>
                </c:pt>
                <c:pt idx="72">
                  <c:v>2.6294398963795658</c:v>
                </c:pt>
                <c:pt idx="73">
                  <c:v>1.9316440905187591</c:v>
                </c:pt>
                <c:pt idx="74">
                  <c:v>1.2304034205583605</c:v>
                </c:pt>
                <c:pt idx="75">
                  <c:v>0.52582990068913205</c:v>
                </c:pt>
                <c:pt idx="76">
                  <c:v>-0.18196652516398615</c:v>
                </c:pt>
                <c:pt idx="77">
                  <c:v>-0.8928779009474539</c:v>
                </c:pt>
                <c:pt idx="78">
                  <c:v>-1.6067981754170404</c:v>
                </c:pt>
                <c:pt idx="79">
                  <c:v>-2.3236231184588405</c:v>
                </c:pt>
                <c:pt idx="80">
                  <c:v>-3.0432502368275749</c:v>
                </c:pt>
                <c:pt idx="81">
                  <c:v>-3.765578689319085</c:v>
                </c:pt>
                <c:pt idx="82">
                  <c:v>-4.4905092013778471</c:v>
                </c:pt>
                <c:pt idx="83">
                  <c:v>-5.2179439791249536</c:v>
                </c:pt>
                <c:pt idx="84">
                  <c:v>-5.9477866227767748</c:v>
                </c:pt>
                <c:pt idx="85">
                  <c:v>-6.6799420394096813</c:v>
                </c:pt>
                <c:pt idx="86">
                  <c:v>-7.4143163550120619</c:v>
                </c:pt>
                <c:pt idx="87">
                  <c:v>-8.1508168257504678</c:v>
                </c:pt>
                <c:pt idx="88">
                  <c:v>-8.8893517483625999</c:v>
                </c:pt>
                <c:pt idx="89">
                  <c:v>-9.6298303695761689</c:v>
                </c:pt>
                <c:pt idx="90">
                  <c:v>-10.372162794438054</c:v>
                </c:pt>
                <c:pt idx="91">
                  <c:v>-11.116259893424541</c:v>
                </c:pt>
                <c:pt idx="92">
                  <c:v>-11.862033208188592</c:v>
                </c:pt>
                <c:pt idx="93">
                  <c:v>-12.609394855785524</c:v>
                </c:pt>
                <c:pt idx="94">
                  <c:v>-13.358257431203214</c:v>
                </c:pt>
                <c:pt idx="95">
                  <c:v>-14.108533908007388</c:v>
                </c:pt>
                <c:pt idx="96">
                  <c:v>-14.860137536896175</c:v>
                </c:pt>
                <c:pt idx="97">
                  <c:v>-15.612981741940956</c:v>
                </c:pt>
                <c:pt idx="98">
                  <c:v>-16.366980014273068</c:v>
                </c:pt>
                <c:pt idx="99">
                  <c:v>-17.122045802956464</c:v>
                </c:pt>
                <c:pt idx="100">
                  <c:v>-17.878092402767265</c:v>
                </c:pt>
                <c:pt idx="101">
                  <c:v>-18.635032838579804</c:v>
                </c:pt>
                <c:pt idx="102">
                  <c:v>-19.392779746035799</c:v>
                </c:pt>
                <c:pt idx="103">
                  <c:v>-20.151245248150829</c:v>
                </c:pt>
                <c:pt idx="104">
                  <c:v>-20.910340827485342</c:v>
                </c:pt>
                <c:pt idx="105">
                  <c:v>-21.66997719348123</c:v>
                </c:pt>
                <c:pt idx="106">
                  <c:v>-22.430064144535876</c:v>
                </c:pt>
                <c:pt idx="107">
                  <c:v>-23.190510424354002</c:v>
                </c:pt>
                <c:pt idx="108">
                  <c:v>-23.9512235720847</c:v>
                </c:pt>
                <c:pt idx="109">
                  <c:v>-24.712109765715539</c:v>
                </c:pt>
                <c:pt idx="110">
                  <c:v>-25.47307365815702</c:v>
                </c:pt>
                <c:pt idx="111">
                  <c:v>-26.234018205409825</c:v>
                </c:pt>
                <c:pt idx="112">
                  <c:v>-26.994844486163601</c:v>
                </c:pt>
                <c:pt idx="113">
                  <c:v>-27.755451512129284</c:v>
                </c:pt>
                <c:pt idx="114">
                  <c:v>-28.515736028356116</c:v>
                </c:pt>
                <c:pt idx="115">
                  <c:v>-29.275592302732306</c:v>
                </c:pt>
                <c:pt idx="116">
                  <c:v>-30.03491190380997</c:v>
                </c:pt>
                <c:pt idx="117">
                  <c:v>-30.793583466035273</c:v>
                </c:pt>
                <c:pt idx="118">
                  <c:v>-31.551492441400399</c:v>
                </c:pt>
                <c:pt idx="119">
                  <c:v>-32.308520836465277</c:v>
                </c:pt>
                <c:pt idx="120">
                  <c:v>-33.064546933626374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045-4D87-A6FF-8D24CC610DBD}"/>
            </c:ext>
          </c:extLst>
        </c:ser>
        <c:ser>
          <c:idx val="52"/>
          <c:order val="52"/>
          <c:tx>
            <c:strRef>
              <c:f>TraySol!$C$3</c:f>
              <c:strCache>
                <c:ptCount val="1"/>
                <c:pt idx="0">
                  <c:v>SOLSTICIO DE 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TraySol!$E$191:$E$311</c:f>
              <c:numCache>
                <c:formatCode>0.00</c:formatCode>
                <c:ptCount val="121"/>
                <c:pt idx="0">
                  <c:v>3.1378138733201516E-3</c:v>
                </c:pt>
                <c:pt idx="1">
                  <c:v>3.13549292226784</c:v>
                </c:pt>
                <c:pt idx="2">
                  <c:v>6.257147848211539</c:v>
                </c:pt>
                <c:pt idx="3">
                  <c:v>9.3515290370814697</c:v>
                </c:pt>
                <c:pt idx="4">
                  <c:v>12.40597653030861</c:v>
                </c:pt>
                <c:pt idx="5">
                  <c:v>15.40892597593769</c:v>
                </c:pt>
                <c:pt idx="6">
                  <c:v>18.350156518646141</c:v>
                </c:pt>
                <c:pt idx="7">
                  <c:v>21.220956933774321</c:v>
                </c:pt>
                <c:pt idx="8">
                  <c:v>24.01420876635963</c:v>
                </c:pt>
                <c:pt idx="9">
                  <c:v>26.724392678511297</c:v>
                </c:pt>
                <c:pt idx="10">
                  <c:v>29.347529640723778</c:v>
                </c:pt>
                <c:pt idx="11">
                  <c:v>31.881071688261308</c:v>
                </c:pt>
                <c:pt idx="12">
                  <c:v>34.323757837776064</c:v>
                </c:pt>
                <c:pt idx="13">
                  <c:v>36.675449873929125</c:v>
                </c:pt>
                <c:pt idx="14">
                  <c:v>38.936960661463367</c:v>
                </c:pt>
                <c:pt idx="15">
                  <c:v>41.109884994402513</c:v>
                </c:pt>
                <c:pt idx="16">
                  <c:v>43.196440234664735</c:v>
                </c:pt>
                <c:pt idx="17">
                  <c:v>45.199321446446717</c:v>
                </c:pt>
                <c:pt idx="18">
                  <c:v>47.12157358728912</c:v>
                </c:pt>
                <c:pt idx="19">
                  <c:v>48.966481643407519</c:v>
                </c:pt>
                <c:pt idx="20">
                  <c:v>50.737478387006291</c:v>
                </c:pt>
                <c:pt idx="21">
                  <c:v>52.438068631019092</c:v>
                </c:pt>
                <c:pt idx="22">
                  <c:v>54.071768385162081</c:v>
                </c:pt>
                <c:pt idx="23">
                  <c:v>55.642057096282635</c:v>
                </c:pt>
                <c:pt idx="24">
                  <c:v>57.152341113033863</c:v>
                </c:pt>
                <c:pt idx="25">
                  <c:v>58.605926589384609</c:v>
                </c:pt>
                <c:pt idx="26">
                  <c:v>60.006000186366123</c:v>
                </c:pt>
                <c:pt idx="27">
                  <c:v>61.355616112198412</c:v>
                </c:pt>
                <c:pt idx="28">
                  <c:v>62.65768823360041</c:v>
                </c:pt>
                <c:pt idx="29">
                  <c:v>63.914986180046505</c:v>
                </c:pt>
                <c:pt idx="30">
                  <c:v>65.13013453864275</c:v>
                </c:pt>
                <c:pt idx="31">
                  <c:v>66.305614395240937</c:v>
                </c:pt>
                <c:pt idx="32">
                  <c:v>67.443766615499143</c:v>
                </c:pt>
                <c:pt idx="33">
                  <c:v>68.546796377868276</c:v>
                </c:pt>
                <c:pt idx="34">
                  <c:v>69.61677857013305</c:v>
                </c:pt>
                <c:pt idx="35">
                  <c:v>70.655663743959181</c:v>
                </c:pt>
                <c:pt idx="36">
                  <c:v>71.665284389952888</c:v>
                </c:pt>
                <c:pt idx="37">
                  <c:v>72.647361351095554</c:v>
                </c:pt>
                <c:pt idx="38">
                  <c:v>73.603510237032765</c:v>
                </c:pt>
                <c:pt idx="39">
                  <c:v>74.535247737357906</c:v>
                </c:pt>
                <c:pt idx="40">
                  <c:v>75.443997760291168</c:v>
                </c:pt>
                <c:pt idx="41">
                  <c:v>76.331097345368562</c:v>
                </c:pt>
                <c:pt idx="42">
                  <c:v>77.19780231606012</c:v>
                </c:pt>
                <c:pt idx="43">
                  <c:v>78.045292651586038</c:v>
                </c:pt>
                <c:pt idx="44">
                  <c:v>78.874677567385334</c:v>
                </c:pt>
                <c:pt idx="45">
                  <c:v>79.687000301357344</c:v>
                </c:pt>
                <c:pt idx="46">
                  <c:v>80.48324260867372</c:v>
                </c:pt>
                <c:pt idx="47">
                  <c:v>81.264328972071112</c:v>
                </c:pt>
                <c:pt idx="48">
                  <c:v>82.031130537426307</c:v>
                </c:pt>
                <c:pt idx="49">
                  <c:v>82.78446878636214</c:v>
                </c:pt>
                <c:pt idx="50">
                  <c:v>83.52511895885236</c:v>
                </c:pt>
                <c:pt idx="51">
                  <c:v>84.253813239459788</c:v>
                </c:pt>
                <c:pt idx="52">
                  <c:v>84.971243721094154</c:v>
                </c:pt>
                <c:pt idx="53">
                  <c:v>85.678065160117939</c:v>
                </c:pt>
                <c:pt idx="54">
                  <c:v>86.374897536349408</c:v>
                </c:pt>
                <c:pt idx="55">
                  <c:v>87.062328431072615</c:v>
                </c:pt>
                <c:pt idx="56">
                  <c:v>87.740915235618701</c:v>
                </c:pt>
                <c:pt idx="57">
                  <c:v>88.411187202468184</c:v>
                </c:pt>
                <c:pt idx="58">
                  <c:v>89.073647350170745</c:v>
                </c:pt>
                <c:pt idx="59">
                  <c:v>89.728774232707508</c:v>
                </c:pt>
                <c:pt idx="60">
                  <c:v>90.377023583250988</c:v>
                </c:pt>
                <c:pt idx="61">
                  <c:v>91.018829841617659</c:v>
                </c:pt>
                <c:pt idx="62">
                  <c:v>91.654607574068137</c:v>
                </c:pt>
                <c:pt idx="63">
                  <c:v>92.284752793497262</c:v>
                </c:pt>
                <c:pt idx="64">
                  <c:v>92.909644187470334</c:v>
                </c:pt>
                <c:pt idx="65">
                  <c:v>93.529644261010446</c:v>
                </c:pt>
                <c:pt idx="66">
                  <c:v>94.145100400520647</c:v>
                </c:pt>
                <c:pt idx="67">
                  <c:v>94.756345864738122</c:v>
                </c:pt>
                <c:pt idx="68">
                  <c:v>95.363700708161915</c:v>
                </c:pt>
                <c:pt idx="69">
                  <c:v>95.967472641972577</c:v>
                </c:pt>
                <c:pt idx="70">
                  <c:v>96.567957837067993</c:v>
                </c:pt>
                <c:pt idx="71">
                  <c:v>97.165441673475613</c:v>
                </c:pt>
                <c:pt idx="72">
                  <c:v>97.760199440061896</c:v>
                </c:pt>
                <c:pt idx="73">
                  <c:v>98.352496988149085</c:v>
                </c:pt>
                <c:pt idx="74">
                  <c:v>98.942591342359194</c:v>
                </c:pt>
                <c:pt idx="75">
                  <c:v>99.530731271739242</c:v>
                </c:pt>
                <c:pt idx="76">
                  <c:v>100.11715782397576</c:v>
                </c:pt>
                <c:pt idx="77">
                  <c:v>100.70210482527884</c:v>
                </c:pt>
                <c:pt idx="78">
                  <c:v>101.28579934830731</c:v>
                </c:pt>
                <c:pt idx="79">
                  <c:v>101.86846215031299</c:v>
                </c:pt>
                <c:pt idx="80">
                  <c:v>102.45030808350309</c:v>
                </c:pt>
                <c:pt idx="81">
                  <c:v>103.03154647945588</c:v>
                </c:pt>
                <c:pt idx="82">
                  <c:v>103.61238150927194</c:v>
                </c:pt>
                <c:pt idx="83">
                  <c:v>104.19301252100308</c:v>
                </c:pt>
                <c:pt idx="84">
                  <c:v>104.77363435577023</c:v>
                </c:pt>
                <c:pt idx="85">
                  <c:v>105.35443764386193</c:v>
                </c:pt>
                <c:pt idx="86">
                  <c:v>105.93560908199277</c:v>
                </c:pt>
                <c:pt idx="87">
                  <c:v>106.51733169279753</c:v>
                </c:pt>
                <c:pt idx="88">
                  <c:v>107.09978506754079</c:v>
                </c:pt>
                <c:pt idx="89">
                  <c:v>107.68314559293212</c:v>
                </c:pt>
                <c:pt idx="90">
                  <c:v>108.26758666285335</c:v>
                </c:pt>
                <c:pt idx="91">
                  <c:v>108.8532788757267</c:v>
                </c:pt>
                <c:pt idx="92">
                  <c:v>109.44039021818013</c:v>
                </c:pt>
                <c:pt idx="93">
                  <c:v>110.02908623559742</c:v>
                </c:pt>
                <c:pt idx="94">
                  <c:v>110.61953019007791</c:v>
                </c:pt>
                <c:pt idx="95">
                  <c:v>111.21188320626956</c:v>
                </c:pt>
                <c:pt idx="96">
                  <c:v>111.8063044054838</c:v>
                </c:pt>
                <c:pt idx="97">
                  <c:v>112.40295102844676</c:v>
                </c:pt>
                <c:pt idx="98">
                  <c:v>113.00197854699236</c:v>
                </c:pt>
                <c:pt idx="99">
                  <c:v>113.60354076495409</c:v>
                </c:pt>
                <c:pt idx="100">
                  <c:v>114.20778990846931</c:v>
                </c:pt>
                <c:pt idx="101">
                  <c:v>114.81487670586623</c:v>
                </c:pt>
                <c:pt idx="102">
                  <c:v>115.42495045726469</c:v>
                </c:pt>
                <c:pt idx="103">
                  <c:v>116.03815909398328</c:v>
                </c:pt>
                <c:pt idx="104">
                  <c:v>116.65464922781041</c:v>
                </c:pt>
                <c:pt idx="105">
                  <c:v>117.27456619016218</c:v>
                </c:pt>
                <c:pt idx="106">
                  <c:v>117.89805406111864</c:v>
                </c:pt>
                <c:pt idx="107">
                  <c:v>118.52525568830031</c:v>
                </c:pt>
                <c:pt idx="108">
                  <c:v>119.15631269551814</c:v>
                </c:pt>
                <c:pt idx="109">
                  <c:v>119.79136548110462</c:v>
                </c:pt>
                <c:pt idx="110">
                  <c:v>120.43055320580943</c:v>
                </c:pt>
                <c:pt idx="111">
                  <c:v>121.07401377012177</c:v>
                </c:pt>
                <c:pt idx="112">
                  <c:v>121.72188378086094</c:v>
                </c:pt>
                <c:pt idx="113">
                  <c:v>122.37429850686038</c:v>
                </c:pt>
                <c:pt idx="114">
                  <c:v>123.03139182355487</c:v>
                </c:pt>
                <c:pt idx="115">
                  <c:v>123.69329614626908</c:v>
                </c:pt>
                <c:pt idx="116">
                  <c:v>124.36014235199674</c:v>
                </c:pt>
                <c:pt idx="117">
                  <c:v>125.03205968945294</c:v>
                </c:pt>
                <c:pt idx="118">
                  <c:v>125.70917567718031</c:v>
                </c:pt>
                <c:pt idx="119">
                  <c:v>126.39161598949117</c:v>
                </c:pt>
                <c:pt idx="120">
                  <c:v>127.07950433003251</c:v>
                </c:pt>
              </c:numCache>
            </c:numRef>
          </c:xVal>
          <c:yVal>
            <c:numRef>
              <c:f>TraySol!$D$191:$D$311</c:f>
              <c:numCache>
                <c:formatCode>0.00</c:formatCode>
                <c:ptCount val="121"/>
                <c:pt idx="0">
                  <c:v>72.999999979162595</c:v>
                </c:pt>
                <c:pt idx="1">
                  <c:v>72.979175516053232</c:v>
                </c:pt>
                <c:pt idx="2">
                  <c:v>72.916856189892371</c:v>
                </c:pt>
                <c:pt idx="3">
                  <c:v>72.813498817786282</c:v>
                </c:pt>
                <c:pt idx="4">
                  <c:v>72.669846590265536</c:v>
                </c:pt>
                <c:pt idx="5">
                  <c:v>72.486903449432646</c:v>
                </c:pt>
                <c:pt idx="6">
                  <c:v>72.265901081663372</c:v>
                </c:pt>
                <c:pt idx="7">
                  <c:v>72.00826094919627</c:v>
                </c:pt>
                <c:pt idx="8">
                  <c:v>71.715553870047017</c:v>
                </c:pt>
                <c:pt idx="9">
                  <c:v>71.389459493909868</c:v>
                </c:pt>
                <c:pt idx="10">
                  <c:v>71.031727658781108</c:v>
                </c:pt>
                <c:pt idx="11">
                  <c:v>70.644143133345494</c:v>
                </c:pt>
                <c:pt idx="12">
                  <c:v>70.22849473611609</c:v>
                </c:pt>
                <c:pt idx="13">
                  <c:v>69.78654934027243</c:v>
                </c:pt>
                <c:pt idx="14">
                  <c:v>69.320030866760547</c:v>
                </c:pt>
                <c:pt idx="15">
                  <c:v>68.830604058393178</c:v>
                </c:pt>
                <c:pt idx="16">
                  <c:v>68.319862616757675</c:v>
                </c:pt>
                <c:pt idx="17">
                  <c:v>67.789321161505086</c:v>
                </c:pt>
                <c:pt idx="18">
                  <c:v>67.240410421222862</c:v>
                </c:pt>
                <c:pt idx="19">
                  <c:v>66.674475067810377</c:v>
                </c:pt>
                <c:pt idx="20">
                  <c:v>66.092773644480275</c:v>
                </c:pt>
                <c:pt idx="21">
                  <c:v>65.496480096458143</c:v>
                </c:pt>
                <c:pt idx="22">
                  <c:v>64.886686481846823</c:v>
                </c:pt>
                <c:pt idx="23">
                  <c:v>64.264406509984042</c:v>
                </c:pt>
                <c:pt idx="24">
                  <c:v>63.630579620800368</c:v>
                </c:pt>
                <c:pt idx="25">
                  <c:v>62.986075378252323</c:v>
                </c:pt>
                <c:pt idx="26">
                  <c:v>62.331698002516966</c:v>
                </c:pt>
                <c:pt idx="27">
                  <c:v>61.668190909043432</c:v>
                </c:pt>
                <c:pt idx="28">
                  <c:v>60.996241158164715</c:v>
                </c:pt>
                <c:pt idx="29">
                  <c:v>60.316483747562017</c:v>
                </c:pt>
                <c:pt idx="30">
                  <c:v>59.629505702376541</c:v>
                </c:pt>
                <c:pt idx="31">
                  <c:v>58.9358499351424</c:v>
                </c:pt>
                <c:pt idx="32">
                  <c:v>58.2360188608763</c:v>
                </c:pt>
                <c:pt idx="33">
                  <c:v>57.530477762419785</c:v>
                </c:pt>
                <c:pt idx="34">
                  <c:v>56.819657908188425</c:v>
                </c:pt>
                <c:pt idx="35">
                  <c:v>56.103959429432564</c:v>
                </c:pt>
                <c:pt idx="36">
                  <c:v>55.383753967437343</c:v>
                </c:pt>
                <c:pt idx="37">
                  <c:v>54.659387103181146</c:v>
                </c:pt>
                <c:pt idx="38">
                  <c:v>53.931180583142002</c:v>
                </c:pt>
                <c:pt idx="39">
                  <c:v>53.19943435543555</c:v>
                </c:pt>
                <c:pt idx="40">
                  <c:v>52.464428430478058</c:v>
                </c:pt>
                <c:pt idx="41">
                  <c:v>51.726424580038426</c:v>
                </c:pt>
                <c:pt idx="42">
                  <c:v>50.985667887985556</c:v>
                </c:pt>
                <c:pt idx="43">
                  <c:v>50.242388165336067</c:v>
                </c:pt>
                <c:pt idx="44">
                  <c:v>49.496801241421842</c:v>
                </c:pt>
                <c:pt idx="45">
                  <c:v>48.749110142173883</c:v>
                </c:pt>
                <c:pt idx="46">
                  <c:v>47.999506165689652</c:v>
                </c:pt>
                <c:pt idx="47">
                  <c:v>47.248169864437365</c:v>
                </c:pt>
                <c:pt idx="48">
                  <c:v>46.495271942668708</c:v>
                </c:pt>
                <c:pt idx="49">
                  <c:v>45.740974076869669</c:v>
                </c:pt>
                <c:pt idx="50">
                  <c:v>44.98542966638378</c:v>
                </c:pt>
                <c:pt idx="51">
                  <c:v>44.228784520695029</c:v>
                </c:pt>
                <c:pt idx="52">
                  <c:v>43.471177489260761</c:v>
                </c:pt>
                <c:pt idx="53">
                  <c:v>42.712741039235873</c:v>
                </c:pt>
                <c:pt idx="54">
                  <c:v>41.953601785927432</c:v>
                </c:pt>
                <c:pt idx="55">
                  <c:v>41.193880980361769</c:v>
                </c:pt>
                <c:pt idx="56">
                  <c:v>40.43369495792885</c:v>
                </c:pt>
                <c:pt idx="57">
                  <c:v>39.673155551692474</c:v>
                </c:pt>
                <c:pt idx="58">
                  <c:v>38.912370473611482</c:v>
                </c:pt>
                <c:pt idx="59">
                  <c:v>38.151443666609623</c:v>
                </c:pt>
                <c:pt idx="60">
                  <c:v>37.390475630150441</c:v>
                </c:pt>
                <c:pt idx="61">
                  <c:v>36.629563721722946</c:v>
                </c:pt>
                <c:pt idx="62">
                  <c:v>35.868802436415365</c:v>
                </c:pt>
                <c:pt idx="63">
                  <c:v>35.108283666549099</c:v>
                </c:pt>
                <c:pt idx="64">
                  <c:v>34.348096943160314</c:v>
                </c:pt>
                <c:pt idx="65">
                  <c:v>33.588329660949263</c:v>
                </c:pt>
                <c:pt idx="66">
                  <c:v>32.82906728816711</c:v>
                </c:pt>
                <c:pt idx="67">
                  <c:v>32.070393562774335</c:v>
                </c:pt>
                <c:pt idx="68">
                  <c:v>31.312390676082131</c:v>
                </c:pt>
                <c:pt idx="69">
                  <c:v>30.555139444977662</c:v>
                </c:pt>
                <c:pt idx="70">
                  <c:v>29.798719473734465</c:v>
                </c:pt>
                <c:pt idx="71">
                  <c:v>29.04320930631841</c:v>
                </c:pt>
                <c:pt idx="72">
                  <c:v>28.288686570018896</c:v>
                </c:pt>
                <c:pt idx="73">
                  <c:v>27.535228111160286</c:v>
                </c:pt>
                <c:pt idx="74">
                  <c:v>26.782910123582177</c:v>
                </c:pt>
                <c:pt idx="75">
                  <c:v>26.031808270516386</c:v>
                </c:pt>
                <c:pt idx="76">
                  <c:v>25.281997800433359</c:v>
                </c:pt>
                <c:pt idx="77">
                  <c:v>24.533553657380722</c:v>
                </c:pt>
                <c:pt idx="78">
                  <c:v>23.786550586291412</c:v>
                </c:pt>
                <c:pt idx="79">
                  <c:v>23.041063233696789</c:v>
                </c:pt>
                <c:pt idx="80">
                  <c:v>22.297166244243073</c:v>
                </c:pt>
                <c:pt idx="81">
                  <c:v>21.554934353374108</c:v>
                </c:pt>
                <c:pt idx="82">
                  <c:v>20.814442476512085</c:v>
                </c:pt>
                <c:pt idx="83">
                  <c:v>20.075765795038805</c:v>
                </c:pt>
                <c:pt idx="84">
                  <c:v>19.338979839352987</c:v>
                </c:pt>
                <c:pt idx="85">
                  <c:v>18.604160569254631</c:v>
                </c:pt>
                <c:pt idx="86">
                  <c:v>17.871384451884524</c:v>
                </c:pt>
                <c:pt idx="87">
                  <c:v>17.140728537425304</c:v>
                </c:pt>
                <c:pt idx="88">
                  <c:v>16.412270532751563</c:v>
                </c:pt>
                <c:pt idx="89">
                  <c:v>15.686088873196823</c:v>
                </c:pt>
                <c:pt idx="90">
                  <c:v>14.962262792588504</c:v>
                </c:pt>
                <c:pt idx="91">
                  <c:v>14.2408723916855</c:v>
                </c:pt>
                <c:pt idx="92">
                  <c:v>13.521998705136923</c:v>
                </c:pt>
                <c:pt idx="93">
                  <c:v>12.80572376706624</c:v>
                </c:pt>
                <c:pt idx="94">
                  <c:v>12.092130675370186</c:v>
                </c:pt>
                <c:pt idx="95">
                  <c:v>11.381303654808576</c:v>
                </c:pt>
                <c:pt idx="96">
                  <c:v>10.673328118947481</c:v>
                </c:pt>
                <c:pt idx="97">
                  <c:v>9.9682907310052542</c:v>
                </c:pt>
                <c:pt idx="98">
                  <c:v>9.2662794636380994</c:v>
                </c:pt>
                <c:pt idx="99">
                  <c:v>8.5673836576896036</c:v>
                </c:pt>
                <c:pt idx="100">
                  <c:v>7.8716940799156419</c:v>
                </c:pt>
                <c:pt idx="101">
                  <c:v>7.179302979683797</c:v>
                </c:pt>
                <c:pt idx="102">
                  <c:v>6.4903041446345497</c:v>
                </c:pt>
                <c:pt idx="103">
                  <c:v>5.8047929552779323</c:v>
                </c:pt>
                <c:pt idx="104">
                  <c:v>5.1228664384874918</c:v>
                </c:pt>
                <c:pt idx="105">
                  <c:v>4.444623319840403</c:v>
                </c:pt>
                <c:pt idx="106">
                  <c:v>3.7701640747393554</c:v>
                </c:pt>
                <c:pt idx="107">
                  <c:v>3.0995909782386946</c:v>
                </c:pt>
                <c:pt idx="108">
                  <c:v>2.4330081534840104</c:v>
                </c:pt>
                <c:pt idx="109">
                  <c:v>1.7705216186599841</c:v>
                </c:pt>
                <c:pt idx="110">
                  <c:v>1.1122393323278743</c:v>
                </c:pt>
                <c:pt idx="111">
                  <c:v>0.45827123701879202</c:v>
                </c:pt>
                <c:pt idx="112">
                  <c:v>-0.19127069906508609</c:v>
                </c:pt>
                <c:pt idx="113">
                  <c:v>-0.83627244240523169</c:v>
                </c:pt>
                <c:pt idx="114">
                  <c:v>-1.4766178567556807</c:v>
                </c:pt>
                <c:pt idx="115">
                  <c:v>-2.1121886681613375</c:v>
                </c:pt>
                <c:pt idx="116">
                  <c:v>-2.7428644326159741</c:v>
                </c:pt>
                <c:pt idx="117">
                  <c:v>-3.3685225065867854</c:v>
                </c:pt>
                <c:pt idx="118">
                  <c:v>-3.989038020649275</c:v>
                </c:pt>
                <c:pt idx="119">
                  <c:v>-4.6042838564919464</c:v>
                </c:pt>
                <c:pt idx="120">
                  <c:v>-5.2141306275678403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045-4D87-A6FF-8D24CC610DBD}"/>
            </c:ext>
          </c:extLst>
        </c:ser>
        <c:ser>
          <c:idx val="53"/>
          <c:order val="53"/>
          <c:tx>
            <c:strRef>
              <c:f>TraySol!$G$8</c:f>
              <c:strCache>
                <c:ptCount val="1"/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TraySol!$H$191:$H$311</c:f>
              <c:numCache>
                <c:formatCode>0.00</c:formatCode>
                <c:ptCount val="121"/>
                <c:pt idx="0">
                  <c:v>2.0372914124334421E-3</c:v>
                </c:pt>
                <c:pt idx="1">
                  <c:v>2.0367385709851633</c:v>
                </c:pt>
                <c:pt idx="2">
                  <c:v>4.0701752325224332</c:v>
                </c:pt>
                <c:pt idx="3">
                  <c:v>6.0970456941544278</c:v>
                </c:pt>
                <c:pt idx="4">
                  <c:v>8.1141598481488728</c:v>
                </c:pt>
                <c:pt idx="5">
                  <c:v>10.118436277573247</c:v>
                </c:pt>
                <c:pt idx="6">
                  <c:v>12.106933813455912</c:v>
                </c:pt>
                <c:pt idx="7">
                  <c:v>14.076879392710099</c:v>
                </c:pt>
                <c:pt idx="8">
                  <c:v>16.025691645688113</c:v>
                </c:pt>
                <c:pt idx="9">
                  <c:v>17.950999836443017</c:v>
                </c:pt>
                <c:pt idx="10">
                  <c:v>19.850657976505463</c:v>
                </c:pt>
                <c:pt idx="11">
                  <c:v>21.722754121706924</c:v>
                </c:pt>
                <c:pt idx="12">
                  <c:v>23.565615030816673</c:v>
                </c:pt>
                <c:pt idx="13">
                  <c:v>25.377806506797167</c:v>
                </c:pt>
                <c:pt idx="14">
                  <c:v>27.158129851605167</c:v>
                </c:pt>
                <c:pt idx="15">
                  <c:v>28.90561494195439</c:v>
                </c:pt>
                <c:pt idx="16">
                  <c:v>30.619510477195615</c:v>
                </c:pt>
                <c:pt idx="17">
                  <c:v>32.299271964406309</c:v>
                </c:pt>
                <c:pt idx="18">
                  <c:v>33.94454799429527</c:v>
                </c:pt>
                <c:pt idx="19">
                  <c:v>35.555165329783293</c:v>
                </c:pt>
                <c:pt idx="20">
                  <c:v>37.131113282511883</c:v>
                </c:pt>
                <c:pt idx="21">
                  <c:v>38.672527796233027</c:v>
                </c:pt>
                <c:pt idx="22">
                  <c:v>40.179675594656885</c:v>
                </c:pt>
                <c:pt idx="23">
                  <c:v>41.652938688764571</c:v>
                </c:pt>
                <c:pt idx="24">
                  <c:v>43.092799477885585</c:v>
                </c:pt>
                <c:pt idx="25">
                  <c:v>44.499826622222287</c:v>
                </c:pt>
                <c:pt idx="26">
                  <c:v>45.874661813467519</c:v>
                </c:pt>
                <c:pt idx="27">
                  <c:v>47.218007525531583</c:v>
                </c:pt>
                <c:pt idx="28">
                  <c:v>48.530615789491399</c:v>
                </c:pt>
                <c:pt idx="29">
                  <c:v>49.813278005591705</c:v>
                </c:pt>
                <c:pt idx="30">
                  <c:v>51.066815780102715</c:v>
                </c:pt>
                <c:pt idx="31">
                  <c:v>52.292072755491759</c:v>
                </c:pt>
                <c:pt idx="32">
                  <c:v>53.489907388040173</c:v>
                </c:pt>
                <c:pt idx="33">
                  <c:v>54.661186617017584</c:v>
                </c:pt>
                <c:pt idx="34">
                  <c:v>55.806780363114143</c:v>
                </c:pt>
                <c:pt idx="35">
                  <c:v>56.927556790366715</c:v>
                </c:pt>
                <c:pt idx="36">
                  <c:v>58.024378264693127</c:v>
                </c:pt>
                <c:pt idx="37">
                  <c:v>59.098097942841612</c:v>
                </c:pt>
                <c:pt idx="38">
                  <c:v>60.149556927609737</c:v>
                </c:pt>
                <c:pt idx="39">
                  <c:v>61.179581928204243</c:v>
                </c:pt>
                <c:pt idx="40">
                  <c:v>62.188983368286451</c:v>
                </c:pt>
                <c:pt idx="41">
                  <c:v>63.178553888316685</c:v>
                </c:pt>
                <c:pt idx="42">
                  <c:v>64.149067193080484</c:v>
                </c:pt>
                <c:pt idx="43">
                  <c:v>65.101277199589376</c:v>
                </c:pt>
                <c:pt idx="44">
                  <c:v>66.035917444788055</c:v>
                </c:pt>
                <c:pt idx="45">
                  <c:v>66.953700716581693</c:v>
                </c:pt>
                <c:pt idx="46">
                  <c:v>67.855318875567022</c:v>
                </c:pt>
                <c:pt idx="47">
                  <c:v>68.741442838470093</c:v>
                </c:pt>
                <c:pt idx="48">
                  <c:v>69.612722697643434</c:v>
                </c:pt>
                <c:pt idx="49">
                  <c:v>70.469787954047163</c:v>
                </c:pt>
                <c:pt idx="50">
                  <c:v>71.313247843932487</c:v>
                </c:pt>
                <c:pt idx="51">
                  <c:v>72.143691741972219</c:v>
                </c:pt>
                <c:pt idx="52">
                  <c:v>72.961689625851491</c:v>
                </c:pt>
                <c:pt idx="53">
                  <c:v>73.767792589358109</c:v>
                </c:pt>
                <c:pt idx="54">
                  <c:v>74.56253339281615</c:v>
                </c:pt>
                <c:pt idx="55">
                  <c:v>75.346427041301126</c:v>
                </c:pt>
                <c:pt idx="56">
                  <c:v>76.119971382483911</c:v>
                </c:pt>
                <c:pt idx="57">
                  <c:v>76.883647717186761</c:v>
                </c:pt>
                <c:pt idx="58">
                  <c:v>77.637921416818216</c:v>
                </c:pt>
                <c:pt idx="59">
                  <c:v>78.383242542797845</c:v>
                </c:pt>
                <c:pt idx="60">
                  <c:v>79.120046463905013</c:v>
                </c:pt>
                <c:pt idx="61">
                  <c:v>79.84875446819693</c:v>
                </c:pt>
                <c:pt idx="62">
                  <c:v>80.569774366757642</c:v>
                </c:pt>
                <c:pt idx="63">
                  <c:v>81.283501087070206</c:v>
                </c:pt>
                <c:pt idx="64">
                  <c:v>81.990317254258656</c:v>
                </c:pt>
                <c:pt idx="65">
                  <c:v>82.690593758836016</c:v>
                </c:pt>
                <c:pt idx="66">
                  <c:v>83.384690309926242</c:v>
                </c:pt>
                <c:pt idx="67">
                  <c:v>84.072955973208508</c:v>
                </c:pt>
                <c:pt idx="68">
                  <c:v>84.755729693070563</c:v>
                </c:pt>
                <c:pt idx="69">
                  <c:v>85.433340798655991</c:v>
                </c:pt>
                <c:pt idx="70">
                  <c:v>86.106109493656874</c:v>
                </c:pt>
                <c:pt idx="71">
                  <c:v>86.774347329841333</c:v>
                </c:pt>
                <c:pt idx="72">
                  <c:v>87.438357664417083</c:v>
                </c:pt>
                <c:pt idx="73">
                  <c:v>88.098436101424852</c:v>
                </c:pt>
                <c:pt idx="74">
                  <c:v>88.754870917427851</c:v>
                </c:pt>
                <c:pt idx="75">
                  <c:v>89.407943471821554</c:v>
                </c:pt>
                <c:pt idx="76">
                  <c:v>90.057928602130957</c:v>
                </c:pt>
                <c:pt idx="77">
                  <c:v>90.705095004696418</c:v>
                </c:pt>
                <c:pt idx="78">
                  <c:v>91.349705601169788</c:v>
                </c:pt>
                <c:pt idx="79">
                  <c:v>91.99201789125803</c:v>
                </c:pt>
                <c:pt idx="80">
                  <c:v>92.632284292157465</c:v>
                </c:pt>
                <c:pt idx="81">
                  <c:v>93.270752465122911</c:v>
                </c:pt>
                <c:pt idx="82">
                  <c:v>93.907665629611017</c:v>
                </c:pt>
                <c:pt idx="83">
                  <c:v>94.543262865428431</c:v>
                </c:pt>
                <c:pt idx="84">
                  <c:v>95.177779403302608</c:v>
                </c:pt>
                <c:pt idx="85">
                  <c:v>95.811446904276366</c:v>
                </c:pt>
                <c:pt idx="86">
                  <c:v>96.444493728309567</c:v>
                </c:pt>
                <c:pt idx="87">
                  <c:v>97.077145192448739</c:v>
                </c:pt>
                <c:pt idx="88">
                  <c:v>97.709623818903154</c:v>
                </c:pt>
                <c:pt idx="89">
                  <c:v>98.342149573339796</c:v>
                </c:pt>
                <c:pt idx="90">
                  <c:v>98.974940093683216</c:v>
                </c:pt>
                <c:pt idx="91">
                  <c:v>99.608210909678121</c:v>
                </c:pt>
                <c:pt idx="92">
                  <c:v>100.24217565344168</c:v>
                </c:pt>
                <c:pt idx="93">
                  <c:v>100.87704626120296</c:v>
                </c:pt>
                <c:pt idx="94">
                  <c:v>101.51303316639357</c:v>
                </c:pt>
                <c:pt idx="95">
                  <c:v>102.15034548421997</c:v>
                </c:pt>
                <c:pt idx="96">
                  <c:v>102.7891911878143</c:v>
                </c:pt>
                <c:pt idx="97">
                  <c:v>103.4297772760232</c:v>
                </c:pt>
                <c:pt idx="98">
                  <c:v>104.07230993285792</c:v>
                </c:pt>
                <c:pt idx="99">
                  <c:v>104.71699467859004</c:v>
                </c:pt>
                <c:pt idx="100">
                  <c:v>105.36403651243791</c:v>
                </c:pt>
                <c:pt idx="101">
                  <c:v>106.01364004674681</c:v>
                </c:pt>
                <c:pt idx="102">
                  <c:v>106.66600963252432</c:v>
                </c:pt>
                <c:pt idx="103">
                  <c:v>107.3213494761478</c:v>
                </c:pt>
                <c:pt idx="104">
                  <c:v>107.97986374701517</c:v>
                </c:pt>
                <c:pt idx="105">
                  <c:v>108.64175667586379</c:v>
                </c:pt>
                <c:pt idx="106">
                  <c:v>109.30723264343261</c:v>
                </c:pt>
                <c:pt idx="107">
                  <c:v>109.97649625909327</c:v>
                </c:pt>
                <c:pt idx="108">
                  <c:v>110.64975242902329</c:v>
                </c:pt>
                <c:pt idx="109">
                  <c:v>111.32720641344166</c:v>
                </c:pt>
                <c:pt idx="110">
                  <c:v>112.00906387237104</c:v>
                </c:pt>
                <c:pt idx="111">
                  <c:v>112.69553089933557</c:v>
                </c:pt>
                <c:pt idx="112">
                  <c:v>113.38681404234407</c:v>
                </c:pt>
                <c:pt idx="113">
                  <c:v>114.08312031145054</c:v>
                </c:pt>
                <c:pt idx="114">
                  <c:v>114.78465717212292</c:v>
                </c:pt>
                <c:pt idx="115">
                  <c:v>115.49163252359072</c:v>
                </c:pt>
                <c:pt idx="116">
                  <c:v>116.20425466128111</c:v>
                </c:pt>
                <c:pt idx="117">
                  <c:v>116.92273222239137</c:v>
                </c:pt>
                <c:pt idx="118">
                  <c:v>117.64727411358622</c:v>
                </c:pt>
                <c:pt idx="119">
                  <c:v>118.37808941974751</c:v>
                </c:pt>
                <c:pt idx="120">
                  <c:v>119.1153872926478</c:v>
                </c:pt>
              </c:numCache>
            </c:numRef>
          </c:xVal>
          <c:yVal>
            <c:numRef>
              <c:f>TraySol!$G$191:$G$311</c:f>
              <c:numCache>
                <c:formatCode>0.00</c:formatCode>
                <c:ptCount val="121"/>
                <c:pt idx="0">
                  <c:v>61.274999986470881</c:v>
                </c:pt>
                <c:pt idx="1">
                  <c:v>61.261474147957607</c:v>
                </c:pt>
                <c:pt idx="2">
                  <c:v>61.220935595326267</c:v>
                </c:pt>
                <c:pt idx="3">
                  <c:v>61.153500805292005</c:v>
                </c:pt>
                <c:pt idx="4">
                  <c:v>61.059362076748585</c:v>
                </c:pt>
                <c:pt idx="5">
                  <c:v>60.938784896351507</c:v>
                </c:pt>
                <c:pt idx="6">
                  <c:v>60.792104351070144</c:v>
                </c:pt>
                <c:pt idx="7">
                  <c:v>60.61972071266527</c:v>
                </c:pt>
                <c:pt idx="8">
                  <c:v>60.422094326395722</c:v>
                </c:pt>
                <c:pt idx="9">
                  <c:v>60.199739950246197</c:v>
                </c:pt>
                <c:pt idx="10">
                  <c:v>59.95322069780778</c:v>
                </c:pt>
                <c:pt idx="11">
                  <c:v>59.683141737891177</c:v>
                </c:pt>
                <c:pt idx="12">
                  <c:v>59.390143897703709</c:v>
                </c:pt>
                <c:pt idx="13">
                  <c:v>59.074897304998032</c:v>
                </c:pt>
                <c:pt idx="14">
                  <c:v>58.738095189227806</c:v>
                </c:pt>
                <c:pt idx="15">
                  <c:v>58.380447943724477</c:v>
                </c:pt>
                <c:pt idx="16">
                  <c:v>58.002677531501114</c:v>
                </c:pt>
                <c:pt idx="17">
                  <c:v>57.605512297635528</c:v>
                </c:pt>
                <c:pt idx="18">
                  <c:v>57.189682232236578</c:v>
                </c:pt>
                <c:pt idx="19">
                  <c:v>56.755914710494601</c:v>
                </c:pt>
                <c:pt idx="20">
                  <c:v>56.304930720772063</c:v>
                </c:pt>
                <c:pt idx="21">
                  <c:v>55.837441578408715</c:v>
                </c:pt>
                <c:pt idx="22">
                  <c:v>55.354146112018157</c:v>
                </c:pt>
                <c:pt idx="23">
                  <c:v>54.855728300512396</c:v>
                </c:pt>
                <c:pt idx="24">
                  <c:v>54.342855332767371</c:v>
                </c:pt>
                <c:pt idx="25">
                  <c:v>53.816176057520728</c:v>
                </c:pt>
                <c:pt idx="26">
                  <c:v>53.276319788511309</c:v>
                </c:pt>
                <c:pt idx="27">
                  <c:v>52.723895428750374</c:v>
                </c:pt>
                <c:pt idx="28">
                  <c:v>52.15949087787542</c:v>
                </c:pt>
                <c:pt idx="29">
                  <c:v>51.583672687522416</c:v>
                </c:pt>
                <c:pt idx="30">
                  <c:v>50.996985931317411</c:v>
                </c:pt>
                <c:pt idx="31">
                  <c:v>50.399954258233464</c:v>
                </c:pt>
                <c:pt idx="32">
                  <c:v>49.793080100505584</c:v>
                </c:pt>
                <c:pt idx="33">
                  <c:v>49.176845009904028</c:v>
                </c:pt>
                <c:pt idx="34">
                  <c:v>48.551710098822554</c:v>
                </c:pt>
                <c:pt idx="35">
                  <c:v>47.918116565255829</c:v>
                </c:pt>
                <c:pt idx="36">
                  <c:v>47.276486283257753</c:v>
                </c:pt>
                <c:pt idx="37">
                  <c:v>46.62722244284425</c:v>
                </c:pt>
                <c:pt idx="38">
                  <c:v>45.970710225504099</c:v>
                </c:pt>
                <c:pt idx="39">
                  <c:v>45.307317503492946</c:v>
                </c:pt>
                <c:pt idx="40">
                  <c:v>44.637395552903655</c:v>
                </c:pt>
                <c:pt idx="41">
                  <c:v>43.961279772131732</c:v>
                </c:pt>
                <c:pt idx="42">
                  <c:v>43.279290398794878</c:v>
                </c:pt>
                <c:pt idx="43">
                  <c:v>42.591733219430509</c:v>
                </c:pt>
                <c:pt idx="44">
                  <c:v>41.898900267397423</c:v>
                </c:pt>
                <c:pt idx="45">
                  <c:v>41.20107050536074</c:v>
                </c:pt>
                <c:pt idx="46">
                  <c:v>40.498510489557454</c:v>
                </c:pt>
                <c:pt idx="47">
                  <c:v>39.791475013737276</c:v>
                </c:pt>
                <c:pt idx="48">
                  <c:v>39.080207731263037</c:v>
                </c:pt>
                <c:pt idx="49">
                  <c:v>38.364941754350646</c:v>
                </c:pt>
                <c:pt idx="50">
                  <c:v>37.645900229840862</c:v>
                </c:pt>
                <c:pt idx="51">
                  <c:v>36.923296891235687</c:v>
                </c:pt>
                <c:pt idx="52">
                  <c:v>36.197336587010795</c:v>
                </c:pt>
                <c:pt idx="53">
                  <c:v>35.46821578544052</c:v>
                </c:pt>
                <c:pt idx="54">
                  <c:v>34.736123056351282</c:v>
                </c:pt>
                <c:pt idx="55">
                  <c:v>34.001239530360273</c:v>
                </c:pt>
                <c:pt idx="56">
                  <c:v>33.263739336264386</c:v>
                </c:pt>
                <c:pt idx="57">
                  <c:v>32.523790017325119</c:v>
                </c:pt>
                <c:pt idx="58">
                  <c:v>31.78155292725269</c:v>
                </c:pt>
                <c:pt idx="59">
                  <c:v>31.037183606732114</c:v>
                </c:pt>
                <c:pt idx="60">
                  <c:v>30.290832141356375</c:v>
                </c:pt>
                <c:pt idx="61">
                  <c:v>29.542643501843095</c:v>
                </c:pt>
                <c:pt idx="62">
                  <c:v>28.792757867410977</c:v>
                </c:pt>
                <c:pt idx="63">
                  <c:v>28.041310933184072</c:v>
                </c:pt>
                <c:pt idx="64">
                  <c:v>27.288434202477802</c:v>
                </c:pt>
                <c:pt idx="65">
                  <c:v>26.534255264800805</c:v>
                </c:pt>
                <c:pt idx="66">
                  <c:v>25.778898060383725</c:v>
                </c:pt>
                <c:pt idx="67">
                  <c:v>25.022483132019289</c:v>
                </c:pt>
                <c:pt idx="68">
                  <c:v>24.26512786497058</c:v>
                </c:pt>
                <c:pt idx="69">
                  <c:v>23.506946715674744</c:v>
                </c:pt>
                <c:pt idx="70">
                  <c:v>22.748051429939323</c:v>
                </c:pt>
                <c:pt idx="71">
                  <c:v>21.988551251298119</c:v>
                </c:pt>
                <c:pt idx="72">
                  <c:v>21.228553120163355</c:v>
                </c:pt>
                <c:pt idx="73">
                  <c:v>20.468161864381088</c:v>
                </c:pt>
                <c:pt idx="74">
                  <c:v>19.707480381767411</c:v>
                </c:pt>
                <c:pt idx="75">
                  <c:v>18.946609815174924</c:v>
                </c:pt>
                <c:pt idx="76">
                  <c:v>18.185649720611266</c:v>
                </c:pt>
                <c:pt idx="77">
                  <c:v>17.424698228904589</c:v>
                </c:pt>
                <c:pt idx="78">
                  <c:v>16.663852201386263</c:v>
                </c:pt>
                <c:pt idx="79">
                  <c:v>15.903207380035639</c:v>
                </c:pt>
                <c:pt idx="80">
                  <c:v>15.142858532509067</c:v>
                </c:pt>
                <c:pt idx="81">
                  <c:v>14.38289959245283</c:v>
                </c:pt>
                <c:pt idx="82">
                  <c:v>13.623423795478274</c:v>
                </c:pt>
                <c:pt idx="83">
                  <c:v>12.864523811157568</c:v>
                </c:pt>
                <c:pt idx="84">
                  <c:v>12.106291871378801</c:v>
                </c:pt>
                <c:pt idx="85">
                  <c:v>11.34881989538134</c:v>
                </c:pt>
                <c:pt idx="86">
                  <c:v>10.592199611774291</c:v>
                </c:pt>
                <c:pt idx="87">
                  <c:v>9.8365226778249024</c:v>
                </c:pt>
                <c:pt idx="88">
                  <c:v>9.0818807962871801</c:v>
                </c:pt>
                <c:pt idx="89">
                  <c:v>8.3283658300265415</c:v>
                </c:pt>
                <c:pt idx="90">
                  <c:v>7.5760699146809571</c:v>
                </c:pt>
                <c:pt idx="91">
                  <c:v>6.8250855695852266</c:v>
                </c:pt>
                <c:pt idx="92">
                  <c:v>6.0755058071720214</c:v>
                </c:pt>
                <c:pt idx="93">
                  <c:v>5.3274242410489165</c:v>
                </c:pt>
                <c:pt idx="94">
                  <c:v>4.5809351929388811</c:v>
                </c:pt>
                <c:pt idx="95">
                  <c:v>3.8361337986585511</c:v>
                </c:pt>
                <c:pt idx="96">
                  <c:v>3.0931161132957499</c:v>
                </c:pt>
                <c:pt idx="97">
                  <c:v>2.351979215736236</c:v>
                </c:pt>
                <c:pt idx="98">
                  <c:v>1.6128213126762461</c:v>
                </c:pt>
                <c:pt idx="99">
                  <c:v>0.8757418422456027</c:v>
                </c:pt>
                <c:pt idx="100">
                  <c:v>0.14084157735281622</c:v>
                </c:pt>
                <c:pt idx="101">
                  <c:v>-0.59177727114867196</c:v>
                </c:pt>
                <c:pt idx="102">
                  <c:v>-1.3220109513879379</c:v>
                </c:pt>
                <c:pt idx="103">
                  <c:v>-2.0497540674261927</c:v>
                </c:pt>
                <c:pt idx="104">
                  <c:v>-2.7748994761710435</c:v>
                </c:pt>
                <c:pt idx="105">
                  <c:v>-3.4973381842137456</c:v>
                </c:pt>
                <c:pt idx="106">
                  <c:v>-4.2169592445628439</c:v>
                </c:pt>
                <c:pt idx="107">
                  <c:v>-4.9336496532648511</c:v>
                </c:pt>
                <c:pt idx="108">
                  <c:v>-5.64729424592025</c:v>
                </c:pt>
                <c:pt idx="109">
                  <c:v>-6.3577755941218044</c:v>
                </c:pt>
                <c:pt idx="110">
                  <c:v>-7.0649739018626008</c:v>
                </c:pt>
                <c:pt idx="111">
                  <c:v>-7.768766901982417</c:v>
                </c:pt>
                <c:pt idx="112">
                  <c:v>-8.4690297527441203</c:v>
                </c:pt>
                <c:pt idx="113">
                  <c:v>-9.1656349346565662</c:v>
                </c:pt>
                <c:pt idx="114">
                  <c:v>-9.8584521476862932</c:v>
                </c:pt>
                <c:pt idx="115">
                  <c:v>-10.547348209028954</c:v>
                </c:pt>
                <c:pt idx="116">
                  <c:v>-11.232186951641495</c:v>
                </c:pt>
                <c:pt idx="117">
                  <c:v>-11.912829123767835</c:v>
                </c:pt>
                <c:pt idx="118">
                  <c:v>-12.589132289726095</c:v>
                </c:pt>
                <c:pt idx="119">
                  <c:v>-13.260950732261179</c:v>
                </c:pt>
                <c:pt idx="120">
                  <c:v>-13.92813535680645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045-4D87-A6FF-8D24CC610DBD}"/>
            </c:ext>
          </c:extLst>
        </c:ser>
        <c:ser>
          <c:idx val="54"/>
          <c:order val="54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TraySol!$K$191:$K$311</c:f>
              <c:numCache>
                <c:formatCode>0.00</c:formatCode>
                <c:ptCount val="121"/>
                <c:pt idx="0">
                  <c:v>1.5413447353594351E-3</c:v>
                </c:pt>
                <c:pt idx="1">
                  <c:v>1.5411292666668182</c:v>
                </c:pt>
                <c:pt idx="2">
                  <c:v>3.0809686692833047</c:v>
                </c:pt>
                <c:pt idx="3">
                  <c:v>4.6182363737591707</c:v>
                </c:pt>
                <c:pt idx="4">
                  <c:v>6.1516664841947666</c:v>
                </c:pt>
                <c:pt idx="5">
                  <c:v>7.6800167111045026</c:v>
                </c:pt>
                <c:pt idx="6">
                  <c:v>9.2020756880470653</c:v>
                </c:pt>
                <c:pt idx="7">
                  <c:v>10.716669834794835</c:v>
                </c:pt>
                <c:pt idx="8">
                  <c:v>12.222669677417878</c:v>
                </c:pt>
                <c:pt idx="9">
                  <c:v>13.718995549944374</c:v>
                </c:pt>
                <c:pt idx="10">
                  <c:v>15.20462261798572</c:v>
                </c:pt>
                <c:pt idx="11">
                  <c:v>16.678585181266207</c:v>
                </c:pt>
                <c:pt idx="12">
                  <c:v>18.139980228747671</c:v>
                </c:pt>
                <c:pt idx="13">
                  <c:v>19.587970236412133</c:v>
                </c:pt>
                <c:pt idx="14">
                  <c:v>21.021785213241433</c:v>
                </c:pt>
                <c:pt idx="15">
                  <c:v>22.440724015068746</c:v>
                </c:pt>
                <c:pt idx="16">
                  <c:v>23.844154958431638</c:v>
                </c:pt>
                <c:pt idx="17">
                  <c:v>25.231515777097272</c:v>
                </c:pt>
                <c:pt idx="18">
                  <c:v>26.602312972414374</c:v>
                </c:pt>
                <c:pt idx="19">
                  <c:v>27.95612061503272</c:v>
                </c:pt>
                <c:pt idx="20">
                  <c:v>29.292578659872721</c:v>
                </c:pt>
                <c:pt idx="21">
                  <c:v>30.61139083862939</c:v>
                </c:pt>
                <c:pt idx="22">
                  <c:v>31.912322194741147</c:v>
                </c:pt>
                <c:pt idx="23">
                  <c:v>33.195196324846698</c:v>
                </c:pt>
                <c:pt idx="24">
                  <c:v>34.459892388536041</c:v>
                </c:pt>
                <c:pt idx="25">
                  <c:v>35.706341944918158</c:v>
                </c:pt>
                <c:pt idx="26">
                  <c:v>36.934525670421507</c:v>
                </c:pt>
                <c:pt idx="27">
                  <c:v>38.144470007550417</c:v>
                </c:pt>
                <c:pt idx="28">
                  <c:v>39.336243789250901</c:v>
                </c:pt>
                <c:pt idx="29">
                  <c:v>40.509954878287154</c:v>
                </c:pt>
                <c:pt idx="30">
                  <c:v>41.665746855752879</c:v>
                </c:pt>
                <c:pt idx="31">
                  <c:v>42.803795787680201</c:v>
                </c:pt>
                <c:pt idx="32">
                  <c:v>43.92430709376525</c:v>
                </c:pt>
                <c:pt idx="33">
                  <c:v>45.027512537588109</c:v>
                </c:pt>
                <c:pt idx="34">
                  <c:v>46.113667353422798</c:v>
                </c:pt>
                <c:pt idx="35">
                  <c:v>47.183047520843807</c:v>
                </c:pt>
                <c:pt idx="36">
                  <c:v>48.235947194862078</c:v>
                </c:pt>
                <c:pt idx="37">
                  <c:v>49.272676296266461</c:v>
                </c:pt>
                <c:pt idx="38">
                  <c:v>50.293558264197195</c:v>
                </c:pt>
                <c:pt idx="39">
                  <c:v>51.298927970723433</c:v>
                </c:pt>
                <c:pt idx="40">
                  <c:v>52.289129795306422</c:v>
                </c:pt>
                <c:pt idx="41">
                  <c:v>53.264515855481719</c:v>
                </c:pt>
                <c:pt idx="42">
                  <c:v>54.225444388853411</c:v>
                </c:pt>
                <c:pt idx="43">
                  <c:v>55.172278280527308</c:v>
                </c:pt>
                <c:pt idx="44">
                  <c:v>56.105383729391718</c:v>
                </c:pt>
                <c:pt idx="45">
                  <c:v>57.025129046143419</c:v>
                </c:pt>
                <c:pt idx="46">
                  <c:v>57.931883575634238</c:v>
                </c:pt>
                <c:pt idx="47">
                  <c:v>58.826016735940712</c:v>
                </c:pt>
                <c:pt idx="48">
                  <c:v>59.707897166520169</c:v>
                </c:pt>
                <c:pt idx="49">
                  <c:v>60.577891977881563</c:v>
                </c:pt>
                <c:pt idx="50">
                  <c:v>61.436366095350223</c:v>
                </c:pt>
                <c:pt idx="51">
                  <c:v>62.283681689726301</c:v>
                </c:pt>
                <c:pt idx="52">
                  <c:v>63.120197687905922</c:v>
                </c:pt>
                <c:pt idx="53">
                  <c:v>63.946269356844923</c:v>
                </c:pt>
                <c:pt idx="54">
                  <c:v>64.762247954579621</c:v>
                </c:pt>
                <c:pt idx="55">
                  <c:v>65.568480442373186</c:v>
                </c:pt>
                <c:pt idx="56">
                  <c:v>66.365309252417248</c:v>
                </c:pt>
                <c:pt idx="57">
                  <c:v>67.153072105881947</c:v>
                </c:pt>
                <c:pt idx="58">
                  <c:v>67.932101876469645</c:v>
                </c:pt>
                <c:pt idx="59">
                  <c:v>68.702726494979316</c:v>
                </c:pt>
                <c:pt idx="60">
                  <c:v>69.465268890732489</c:v>
                </c:pt>
                <c:pt idx="61">
                  <c:v>70.220046966040769</c:v>
                </c:pt>
                <c:pt idx="62">
                  <c:v>70.967373600209257</c:v>
                </c:pt>
                <c:pt idx="63">
                  <c:v>71.707556679869313</c:v>
                </c:pt>
                <c:pt idx="64">
                  <c:v>72.440899152715417</c:v>
                </c:pt>
                <c:pt idx="65">
                  <c:v>73.167699101985633</c:v>
                </c:pt>
                <c:pt idx="66">
                  <c:v>73.888249839272106</c:v>
                </c:pt>
                <c:pt idx="67">
                  <c:v>74.602840013478996</c:v>
                </c:pt>
                <c:pt idx="68">
                  <c:v>75.311753733958568</c:v>
                </c:pt>
                <c:pt idx="69">
                  <c:v>76.01527070605384</c:v>
                </c:pt>
                <c:pt idx="70">
                  <c:v>76.71366637745939</c:v>
                </c:pt>
                <c:pt idx="71">
                  <c:v>77.407212093978046</c:v>
                </c:pt>
                <c:pt idx="72">
                  <c:v>78.096175263407233</c:v>
                </c:pt>
                <c:pt idx="73">
                  <c:v>78.780819526427152</c:v>
                </c:pt>
                <c:pt idx="74">
                  <c:v>79.461404933493668</c:v>
                </c:pt>
                <c:pt idx="75">
                  <c:v>80.138188126853791</c:v>
                </c:pt>
                <c:pt idx="76">
                  <c:v>80.811422526909467</c:v>
                </c:pt>
                <c:pt idx="77">
                  <c:v>81.481358522250432</c:v>
                </c:pt>
                <c:pt idx="78">
                  <c:v>82.148243662764926</c:v>
                </c:pt>
                <c:pt idx="79">
                  <c:v>82.812322855314093</c:v>
                </c:pt>
                <c:pt idx="80">
                  <c:v>83.473838561527728</c:v>
                </c:pt>
                <c:pt idx="81">
                  <c:v>84.133030997340924</c:v>
                </c:pt>
                <c:pt idx="82">
                  <c:v>84.790138333947411</c:v>
                </c:pt>
                <c:pt idx="83">
                  <c:v>85.44539689989567</c:v>
                </c:pt>
                <c:pt idx="84">
                  <c:v>86.099041384097163</c:v>
                </c:pt>
                <c:pt idx="85">
                  <c:v>86.751305039554367</c:v>
                </c:pt>
                <c:pt idx="86">
                  <c:v>87.402419887649685</c:v>
                </c:pt>
                <c:pt idx="87">
                  <c:v>88.052616922864786</c:v>
                </c:pt>
                <c:pt idx="88">
                  <c:v>88.70212631782276</c:v>
                </c:pt>
                <c:pt idx="89">
                  <c:v>89.351177628566433</c:v>
                </c:pt>
                <c:pt idx="90">
                  <c:v>90</c:v>
                </c:pt>
                <c:pt idx="91">
                  <c:v>90.648822371433553</c:v>
                </c:pt>
                <c:pt idx="92">
                  <c:v>91.29787368217724</c:v>
                </c:pt>
                <c:pt idx="93">
                  <c:v>91.947383077135214</c:v>
                </c:pt>
                <c:pt idx="94">
                  <c:v>92.597580112350315</c:v>
                </c:pt>
                <c:pt idx="95">
                  <c:v>93.248694960445661</c:v>
                </c:pt>
                <c:pt idx="96">
                  <c:v>93.900958615902852</c:v>
                </c:pt>
                <c:pt idx="97">
                  <c:v>94.55460310010433</c:v>
                </c:pt>
                <c:pt idx="98">
                  <c:v>95.209861666052589</c:v>
                </c:pt>
                <c:pt idx="99">
                  <c:v>95.866969002659062</c:v>
                </c:pt>
                <c:pt idx="100">
                  <c:v>96.526161438472258</c:v>
                </c:pt>
                <c:pt idx="101">
                  <c:v>97.187677144685907</c:v>
                </c:pt>
                <c:pt idx="102">
                  <c:v>97.851756337235074</c:v>
                </c:pt>
                <c:pt idx="103">
                  <c:v>98.518641477749568</c:v>
                </c:pt>
                <c:pt idx="104">
                  <c:v>99.188577473090547</c:v>
                </c:pt>
                <c:pt idx="105">
                  <c:v>99.861811873146223</c:v>
                </c:pt>
                <c:pt idx="106">
                  <c:v>100.53859506650633</c:v>
                </c:pt>
                <c:pt idx="107">
                  <c:v>101.21918047357285</c:v>
                </c:pt>
                <c:pt idx="108">
                  <c:v>101.90382473659277</c:v>
                </c:pt>
                <c:pt idx="109">
                  <c:v>102.59278790602195</c:v>
                </c:pt>
                <c:pt idx="110">
                  <c:v>103.28633362254061</c:v>
                </c:pt>
                <c:pt idx="111">
                  <c:v>103.98472929394615</c:v>
                </c:pt>
                <c:pt idx="112">
                  <c:v>104.68824626604145</c:v>
                </c:pt>
                <c:pt idx="113">
                  <c:v>105.397159986521</c:v>
                </c:pt>
                <c:pt idx="114">
                  <c:v>106.11175016072789</c:v>
                </c:pt>
                <c:pt idx="115">
                  <c:v>106.83230089801437</c:v>
                </c:pt>
                <c:pt idx="116">
                  <c:v>107.55910084728458</c:v>
                </c:pt>
                <c:pt idx="117">
                  <c:v>108.29244332013069</c:v>
                </c:pt>
                <c:pt idx="118">
                  <c:v>109.03262639979074</c:v>
                </c:pt>
                <c:pt idx="119">
                  <c:v>109.77995303395922</c:v>
                </c:pt>
                <c:pt idx="120">
                  <c:v>110.5347311092675</c:v>
                </c:pt>
              </c:numCache>
            </c:numRef>
          </c:xVal>
          <c:yVal>
            <c:numRef>
              <c:f>TraySol!$J$191:$J$311</c:f>
              <c:numCache>
                <c:formatCode>0.00</c:formatCode>
                <c:ptCount val="121"/>
                <c:pt idx="0">
                  <c:v>49.549999989764338</c:v>
                </c:pt>
                <c:pt idx="1">
                  <c:v>49.539765668063559</c:v>
                </c:pt>
                <c:pt idx="2">
                  <c:v>49.509078638609118</c:v>
                </c:pt>
                <c:pt idx="3">
                  <c:v>49.457986690195796</c:v>
                </c:pt>
                <c:pt idx="4">
                  <c:v>49.386569054205779</c:v>
                </c:pt>
                <c:pt idx="5">
                  <c:v>49.294935822924373</c:v>
                </c:pt>
                <c:pt idx="6">
                  <c:v>49.183227135421028</c:v>
                </c:pt>
                <c:pt idx="7">
                  <c:v>49.051612155250567</c:v>
                </c:pt>
                <c:pt idx="8">
                  <c:v>48.900287857244422</c:v>
                </c:pt>
                <c:pt idx="9">
                  <c:v>48.729477643397075</c:v>
                </c:pt>
                <c:pt idx="10">
                  <c:v>48.539429810009942</c:v>
                </c:pt>
                <c:pt idx="11">
                  <c:v>48.330415889796676</c:v>
                </c:pt>
                <c:pt idx="12">
                  <c:v>48.102728893569015</c:v>
                </c:pt>
                <c:pt idx="13">
                  <c:v>47.856681476423809</c:v>
                </c:pt>
                <c:pt idx="14">
                  <c:v>47.592604053074794</c:v>
                </c:pt>
                <c:pt idx="15">
                  <c:v>47.310842886169894</c:v>
                </c:pt>
                <c:pt idx="16">
                  <c:v>47.011758170175227</c:v>
                </c:pt>
                <c:pt idx="17">
                  <c:v>46.695722131766949</c:v>
                </c:pt>
                <c:pt idx="18">
                  <c:v>46.363117165734288</c:v>
                </c:pt>
                <c:pt idx="19">
                  <c:v>46.014334023247052</c:v>
                </c:pt>
                <c:pt idx="20">
                  <c:v>45.649770067057382</c:v>
                </c:pt>
                <c:pt idx="21">
                  <c:v>45.269827605867107</c:v>
                </c:pt>
                <c:pt idx="22">
                  <c:v>44.874912317763396</c:v>
                </c:pt>
                <c:pt idx="23">
                  <c:v>44.465431770367623</c:v>
                </c:pt>
                <c:pt idx="24">
                  <c:v>44.041794043201243</c:v>
                </c:pt>
                <c:pt idx="25">
                  <c:v>43.604406455786012</c:v>
                </c:pt>
                <c:pt idx="26">
                  <c:v>43.153674403191005</c:v>
                </c:pt>
                <c:pt idx="27">
                  <c:v>42.690000299132713</c:v>
                </c:pt>
                <c:pt idx="28">
                  <c:v>42.213782625336002</c:v>
                </c:pt>
                <c:pt idx="29">
                  <c:v>41.725415084673031</c:v>
                </c:pt>
                <c:pt idx="30">
                  <c:v>41.225285854611791</c:v>
                </c:pt>
                <c:pt idx="31">
                  <c:v>40.713776936713202</c:v>
                </c:pt>
                <c:pt idx="32">
                  <c:v>40.191263597304768</c:v>
                </c:pt>
                <c:pt idx="33">
                  <c:v>39.658113894012601</c:v>
                </c:pt>
                <c:pt idx="34">
                  <c:v>39.114688282534487</c:v>
                </c:pt>
                <c:pt idx="35">
                  <c:v>38.561339297868315</c:v>
                </c:pt>
                <c:pt idx="36">
                  <c:v>37.998411304152661</c:v>
                </c:pt>
                <c:pt idx="37">
                  <c:v>37.426240307313002</c:v>
                </c:pt>
                <c:pt idx="38">
                  <c:v>36.845153824822546</c:v>
                </c:pt>
                <c:pt idx="39">
                  <c:v>36.255470807063197</c:v>
                </c:pt>
                <c:pt idx="40">
                  <c:v>35.657501604998821</c:v>
                </c:pt>
                <c:pt idx="41">
                  <c:v>35.051547979135727</c:v>
                </c:pt>
                <c:pt idx="42">
                  <c:v>34.43790314503287</c:v>
                </c:pt>
                <c:pt idx="43">
                  <c:v>33.816851850930227</c:v>
                </c:pt>
                <c:pt idx="44">
                  <c:v>33.188670483375894</c:v>
                </c:pt>
                <c:pt idx="45">
                  <c:v>32.553627197049394</c:v>
                </c:pt>
                <c:pt idx="46">
                  <c:v>31.911982065289664</c:v>
                </c:pt>
                <c:pt idx="47">
                  <c:v>31.263987248142172</c:v>
                </c:pt>
                <c:pt idx="48">
                  <c:v>30.609887175033165</c:v>
                </c:pt>
                <c:pt idx="49">
                  <c:v>29.949918739460188</c:v>
                </c:pt>
                <c:pt idx="50">
                  <c:v>29.284311503354871</c:v>
                </c:pt>
                <c:pt idx="51">
                  <c:v>28.613287909023093</c:v>
                </c:pt>
                <c:pt idx="52">
                  <c:v>27.937063496802381</c:v>
                </c:pt>
                <c:pt idx="53">
                  <c:v>27.255847126792254</c:v>
                </c:pt>
                <c:pt idx="54">
                  <c:v>26.569841203213969</c:v>
                </c:pt>
                <c:pt idx="55">
                  <c:v>25.879241900139206</c:v>
                </c:pt>
                <c:pt idx="56">
                  <c:v>25.184239387495126</c:v>
                </c:pt>
                <c:pt idx="57">
                  <c:v>24.485018056406304</c:v>
                </c:pt>
                <c:pt idx="58">
                  <c:v>23.781756743071426</c:v>
                </c:pt>
                <c:pt idx="59">
                  <c:v>23.074628950498337</c:v>
                </c:pt>
                <c:pt idx="60">
                  <c:v>22.363803067532643</c:v>
                </c:pt>
                <c:pt idx="61">
                  <c:v>21.649442584715388</c:v>
                </c:pt>
                <c:pt idx="62">
                  <c:v>20.931706306595743</c:v>
                </c:pt>
                <c:pt idx="63">
                  <c:v>20.210748560203385</c:v>
                </c:pt>
                <c:pt idx="64">
                  <c:v>19.486719399456817</c:v>
                </c:pt>
                <c:pt idx="65">
                  <c:v>18.759764805345668</c:v>
                </c:pt>
                <c:pt idx="66">
                  <c:v>18.030026881780515</c:v>
                </c:pt>
                <c:pt idx="67">
                  <c:v>17.297644047051435</c:v>
                </c:pt>
                <c:pt idx="68">
                  <c:v>16.562751220879164</c:v>
                </c:pt>
                <c:pt idx="69">
                  <c:v>15.825480007079065</c:v>
                </c:pt>
                <c:pt idx="70">
                  <c:v>15.085958871889858</c:v>
                </c:pt>
                <c:pt idx="71">
                  <c:v>14.344313318047384</c:v>
                </c:pt>
                <c:pt idx="72">
                  <c:v>13.600666054705769</c:v>
                </c:pt>
                <c:pt idx="73">
                  <c:v>12.855137163330497</c:v>
                </c:pt>
                <c:pt idx="74">
                  <c:v>12.107844259703342</c:v>
                </c:pt>
                <c:pt idx="75">
                  <c:v>11.358902652195297</c:v>
                </c:pt>
                <c:pt idx="76">
                  <c:v>10.608425496474894</c:v>
                </c:pt>
                <c:pt idx="77">
                  <c:v>9.8565239468300518</c:v>
                </c:pt>
                <c:pt idx="78">
                  <c:v>9.1033073042901833</c:v>
                </c:pt>
                <c:pt idx="79">
                  <c:v>8.3488831617426627</c:v>
                </c:pt>
                <c:pt idx="80">
                  <c:v>7.5933575462427569</c:v>
                </c:pt>
                <c:pt idx="81">
                  <c:v>6.8368350587218742</c:v>
                </c:pt>
                <c:pt idx="82">
                  <c:v>6.0794190113021926</c:v>
                </c:pt>
                <c:pt idx="83">
                  <c:v>5.3212115624287577</c:v>
                </c:pt>
                <c:pt idx="84">
                  <c:v>4.5623138500328793</c:v>
                </c:pt>
                <c:pt idx="85">
                  <c:v>3.8028261229421929</c:v>
                </c:pt>
                <c:pt idx="86">
                  <c:v>3.0428478707544002</c:v>
                </c:pt>
                <c:pt idx="87">
                  <c:v>2.2824779523925116</c:v>
                </c:pt>
                <c:pt idx="88">
                  <c:v>1.5218147235605954</c:v>
                </c:pt>
                <c:pt idx="89">
                  <c:v>0.76095616331915039</c:v>
                </c:pt>
                <c:pt idx="90">
                  <c:v>0</c:v>
                </c:pt>
                <c:pt idx="91">
                  <c:v>-0.76095616331913618</c:v>
                </c:pt>
                <c:pt idx="92">
                  <c:v>-1.5218147235605954</c:v>
                </c:pt>
                <c:pt idx="93">
                  <c:v>-2.2824779523925116</c:v>
                </c:pt>
                <c:pt idx="94">
                  <c:v>-3.0428478707544002</c:v>
                </c:pt>
                <c:pt idx="95">
                  <c:v>-3.8028261229422071</c:v>
                </c:pt>
                <c:pt idx="96">
                  <c:v>-4.5623138500328935</c:v>
                </c:pt>
                <c:pt idx="97">
                  <c:v>-5.3212115624287577</c:v>
                </c:pt>
                <c:pt idx="98">
                  <c:v>-6.0794190113021926</c:v>
                </c:pt>
                <c:pt idx="99">
                  <c:v>-6.83683505872186</c:v>
                </c:pt>
                <c:pt idx="100">
                  <c:v>-7.5933575462427427</c:v>
                </c:pt>
                <c:pt idx="101">
                  <c:v>-8.3488831617426484</c:v>
                </c:pt>
                <c:pt idx="102">
                  <c:v>-9.1033073042901833</c:v>
                </c:pt>
                <c:pt idx="103">
                  <c:v>-9.8565239468300518</c:v>
                </c:pt>
                <c:pt idx="104">
                  <c:v>-10.608425496474908</c:v>
                </c:pt>
                <c:pt idx="105">
                  <c:v>-11.358902652195312</c:v>
                </c:pt>
                <c:pt idx="106">
                  <c:v>-12.107844259703327</c:v>
                </c:pt>
                <c:pt idx="107">
                  <c:v>-12.855137163330497</c:v>
                </c:pt>
                <c:pt idx="108">
                  <c:v>-13.600666054705769</c:v>
                </c:pt>
                <c:pt idx="109">
                  <c:v>-14.344313318047384</c:v>
                </c:pt>
                <c:pt idx="110">
                  <c:v>-15.085958871889858</c:v>
                </c:pt>
                <c:pt idx="111">
                  <c:v>-15.825480007079051</c:v>
                </c:pt>
                <c:pt idx="112">
                  <c:v>-16.562751220879179</c:v>
                </c:pt>
                <c:pt idx="113">
                  <c:v>-17.297644047051435</c:v>
                </c:pt>
                <c:pt idx="114">
                  <c:v>-18.030026881780515</c:v>
                </c:pt>
                <c:pt idx="115">
                  <c:v>-18.759764805345668</c:v>
                </c:pt>
                <c:pt idx="116">
                  <c:v>-19.486719399456817</c:v>
                </c:pt>
                <c:pt idx="117">
                  <c:v>-20.210748560203385</c:v>
                </c:pt>
                <c:pt idx="118">
                  <c:v>-20.931706306595743</c:v>
                </c:pt>
                <c:pt idx="119">
                  <c:v>-21.649442584715388</c:v>
                </c:pt>
                <c:pt idx="120">
                  <c:v>-22.363803067532629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045-4D87-A6FF-8D24CC610DBD}"/>
            </c:ext>
          </c:extLst>
        </c:ser>
        <c:ser>
          <c:idx val="55"/>
          <c:order val="55"/>
          <c:tx>
            <c:strRef>
              <c:f>TraySol!$M$8</c:f>
              <c:strCache>
                <c:ptCount val="1"/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TraySol!$N$191:$N$311</c:f>
              <c:numCache>
                <c:formatCode>0.00</c:formatCode>
                <c:ptCount val="121"/>
                <c:pt idx="0">
                  <c:v>1.2395870151954635E-3</c:v>
                </c:pt>
                <c:pt idx="1">
                  <c:v>1.2394824590905875</c:v>
                </c:pt>
                <c:pt idx="2">
                  <c:v>2.4783385422886233</c:v>
                </c:pt>
                <c:pt idx="3">
                  <c:v>3.7159443494472151</c:v>
                </c:pt>
                <c:pt idx="4">
                  <c:v>4.9516809085330387</c:v>
                </c:pt>
                <c:pt idx="5">
                  <c:v>6.1849365816495974</c:v>
                </c:pt>
                <c:pt idx="6">
                  <c:v>7.4151094025643536</c:v>
                </c:pt>
                <c:pt idx="7">
                  <c:v>8.641609324784552</c:v>
                </c:pt>
                <c:pt idx="8">
                  <c:v>9.8638603607619402</c:v>
                </c:pt>
                <c:pt idx="9">
                  <c:v>11.081302594650388</c:v>
                </c:pt>
                <c:pt idx="10">
                  <c:v>12.293394053136455</c:v>
                </c:pt>
                <c:pt idx="11">
                  <c:v>13.499612421159807</c:v>
                </c:pt>
                <c:pt idx="12">
                  <c:v>14.699456591774208</c:v>
                </c:pt>
                <c:pt idx="13">
                  <c:v>15.892448041921787</c:v>
                </c:pt>
                <c:pt idx="14">
                  <c:v>17.078132028435672</c:v>
                </c:pt>
                <c:pt idx="15">
                  <c:v>18.256078601092888</c:v>
                </c:pt>
                <c:pt idx="16">
                  <c:v>19.425883431971748</c:v>
                </c:pt>
                <c:pt idx="17">
                  <c:v>20.587168462661108</c:v>
                </c:pt>
                <c:pt idx="18">
                  <c:v>21.739582373001991</c:v>
                </c:pt>
                <c:pt idx="19">
                  <c:v>22.882800876966307</c:v>
                </c:pt>
                <c:pt idx="20">
                  <c:v>24.016526852987489</c:v>
                </c:pt>
                <c:pt idx="21">
                  <c:v>25.14049031751777</c:v>
                </c:pt>
                <c:pt idx="22">
                  <c:v>26.254448251805723</c:v>
                </c:pt>
                <c:pt idx="23">
                  <c:v>27.358184292847202</c:v>
                </c:pt>
                <c:pt idx="24">
                  <c:v>28.451508300184653</c:v>
                </c:pt>
                <c:pt idx="25">
                  <c:v>29.534255810706785</c:v>
                </c:pt>
                <c:pt idx="26">
                  <c:v>30.606287393860786</c:v>
                </c:pt>
                <c:pt idx="27">
                  <c:v>31.667487919741522</c:v>
                </c:pt>
                <c:pt idx="28">
                  <c:v>32.717765752394257</c:v>
                </c:pt>
                <c:pt idx="29">
                  <c:v>33.757051880375521</c:v>
                </c:pt>
                <c:pt idx="30">
                  <c:v>34.785298996187692</c:v>
                </c:pt>
                <c:pt idx="31">
                  <c:v>35.802480535660493</c:v>
                </c:pt>
                <c:pt idx="32">
                  <c:v>36.808589687717102</c:v>
                </c:pt>
                <c:pt idx="33">
                  <c:v>37.803638384257589</c:v>
                </c:pt>
                <c:pt idx="34">
                  <c:v>38.787656279139348</c:v>
                </c:pt>
                <c:pt idx="35">
                  <c:v>39.760689724448433</c:v>
                </c:pt>
                <c:pt idx="36">
                  <c:v>40.722800751457854</c:v>
                </c:pt>
                <c:pt idx="37">
                  <c:v>41.674066062870615</c:v>
                </c:pt>
                <c:pt idx="38">
                  <c:v>42.614576042161097</c:v>
                </c:pt>
                <c:pt idx="39">
                  <c:v>43.544433785066474</c:v>
                </c:pt>
                <c:pt idx="40">
                  <c:v>44.463754157552714</c:v>
                </c:pt>
                <c:pt idx="41">
                  <c:v>45.372662883888161</c:v>
                </c:pt>
                <c:pt idx="42">
                  <c:v>46.271295667812829</c:v>
                </c:pt>
                <c:pt idx="43">
                  <c:v>47.159797349192267</c:v>
                </c:pt>
                <c:pt idx="44">
                  <c:v>48.038321097994611</c:v>
                </c:pt>
                <c:pt idx="45">
                  <c:v>48.907027646930629</c:v>
                </c:pt>
                <c:pt idx="46">
                  <c:v>49.766084563645563</c:v>
                </c:pt>
                <c:pt idx="47">
                  <c:v>50.615665562951605</c:v>
                </c:pt>
                <c:pt idx="48">
                  <c:v>51.455949859235574</c:v>
                </c:pt>
                <c:pt idx="49">
                  <c:v>52.2871215588684</c:v>
                </c:pt>
                <c:pt idx="50">
                  <c:v>53.109369092176252</c:v>
                </c:pt>
                <c:pt idx="51">
                  <c:v>53.922884684308528</c:v>
                </c:pt>
                <c:pt idx="52">
                  <c:v>54.727863864147388</c:v>
                </c:pt>
                <c:pt idx="53">
                  <c:v>55.524505010249449</c:v>
                </c:pt>
                <c:pt idx="54">
                  <c:v>56.313008932684987</c:v>
                </c:pt>
                <c:pt idx="55">
                  <c:v>57.09357848954371</c:v>
                </c:pt>
                <c:pt idx="56">
                  <c:v>57.86641823680462</c:v>
                </c:pt>
                <c:pt idx="57">
                  <c:v>58.631734110216996</c:v>
                </c:pt>
                <c:pt idx="58">
                  <c:v>59.389733137810367</c:v>
                </c:pt>
                <c:pt idx="59">
                  <c:v>60.140623181636947</c:v>
                </c:pt>
                <c:pt idx="60">
                  <c:v>60.884612707352176</c:v>
                </c:pt>
                <c:pt idx="61">
                  <c:v>61.621910580252461</c:v>
                </c:pt>
                <c:pt idx="62">
                  <c:v>62.352725886413772</c:v>
                </c:pt>
                <c:pt idx="63">
                  <c:v>63.077267777608625</c:v>
                </c:pt>
                <c:pt idx="64">
                  <c:v>63.795745338718902</c:v>
                </c:pt>
                <c:pt idx="65">
                  <c:v>64.508367476409262</c:v>
                </c:pt>
                <c:pt idx="66">
                  <c:v>65.21534282787708</c:v>
                </c:pt>
                <c:pt idx="67">
                  <c:v>65.916879688549443</c:v>
                </c:pt>
                <c:pt idx="68">
                  <c:v>66.613185957655929</c:v>
                </c:pt>
                <c:pt idx="69">
                  <c:v>67.304469100664434</c:v>
                </c:pt>
                <c:pt idx="70">
                  <c:v>67.990936127628942</c:v>
                </c:pt>
                <c:pt idx="71">
                  <c:v>68.672793586558342</c:v>
                </c:pt>
                <c:pt idx="72">
                  <c:v>69.350247570976705</c:v>
                </c:pt>
                <c:pt idx="73">
                  <c:v>70.023503740906747</c:v>
                </c:pt>
                <c:pt idx="74">
                  <c:v>70.692767356567387</c:v>
                </c:pt>
                <c:pt idx="75">
                  <c:v>71.358243324136211</c:v>
                </c:pt>
                <c:pt idx="76">
                  <c:v>72.020136252984827</c:v>
                </c:pt>
                <c:pt idx="77">
                  <c:v>72.678650523852198</c:v>
                </c:pt>
                <c:pt idx="78">
                  <c:v>73.333990367475664</c:v>
                </c:pt>
                <c:pt idx="79">
                  <c:v>73.986359953253185</c:v>
                </c:pt>
                <c:pt idx="80">
                  <c:v>74.635963487562066</c:v>
                </c:pt>
                <c:pt idx="81">
                  <c:v>75.283005321409959</c:v>
                </c:pt>
                <c:pt idx="82">
                  <c:v>75.92769006714208</c:v>
                </c:pt>
                <c:pt idx="83">
                  <c:v>76.570222723976798</c:v>
                </c:pt>
                <c:pt idx="84">
                  <c:v>77.210808812185704</c:v>
                </c:pt>
                <c:pt idx="85">
                  <c:v>77.849654515780031</c:v>
                </c:pt>
                <c:pt idx="86">
                  <c:v>78.486966833606445</c:v>
                </c:pt>
                <c:pt idx="87">
                  <c:v>79.122953738797023</c:v>
                </c:pt>
                <c:pt idx="88">
                  <c:v>79.757824346558309</c:v>
                </c:pt>
                <c:pt idx="89">
                  <c:v>80.391789090321879</c:v>
                </c:pt>
                <c:pt idx="90">
                  <c:v>81.02505990631677</c:v>
                </c:pt>
                <c:pt idx="91">
                  <c:v>81.657850426660204</c:v>
                </c:pt>
                <c:pt idx="92">
                  <c:v>82.290376181096832</c:v>
                </c:pt>
                <c:pt idx="93">
                  <c:v>82.922854807551246</c:v>
                </c:pt>
                <c:pt idx="94">
                  <c:v>83.555506271690433</c:v>
                </c:pt>
                <c:pt idx="95">
                  <c:v>84.188553095723648</c:v>
                </c:pt>
                <c:pt idx="96">
                  <c:v>84.822220596697392</c:v>
                </c:pt>
                <c:pt idx="97">
                  <c:v>85.456737134571554</c:v>
                </c:pt>
                <c:pt idx="98">
                  <c:v>86.092334370388983</c:v>
                </c:pt>
                <c:pt idx="99">
                  <c:v>86.729247534877089</c:v>
                </c:pt>
                <c:pt idx="100">
                  <c:v>87.367715707842535</c:v>
                </c:pt>
                <c:pt idx="101">
                  <c:v>88.007982108741956</c:v>
                </c:pt>
                <c:pt idx="102">
                  <c:v>88.650294398830212</c:v>
                </c:pt>
                <c:pt idx="103">
                  <c:v>89.294904995303582</c:v>
                </c:pt>
                <c:pt idx="104">
                  <c:v>89.942071397869043</c:v>
                </c:pt>
                <c:pt idx="105">
                  <c:v>90.59205652817846</c:v>
                </c:pt>
                <c:pt idx="106">
                  <c:v>91.245129082572134</c:v>
                </c:pt>
                <c:pt idx="107">
                  <c:v>91.901563898575148</c:v>
                </c:pt>
                <c:pt idx="108">
                  <c:v>92.561642335582917</c:v>
                </c:pt>
                <c:pt idx="109">
                  <c:v>93.225652670158667</c:v>
                </c:pt>
                <c:pt idx="110">
                  <c:v>93.893890506343126</c:v>
                </c:pt>
                <c:pt idx="111">
                  <c:v>94.566659201344009</c:v>
                </c:pt>
                <c:pt idx="112">
                  <c:v>95.244270306929437</c:v>
                </c:pt>
                <c:pt idx="113">
                  <c:v>95.927044026791492</c:v>
                </c:pt>
                <c:pt idx="114">
                  <c:v>96.615309690073772</c:v>
                </c:pt>
                <c:pt idx="115">
                  <c:v>97.30940624116397</c:v>
                </c:pt>
                <c:pt idx="116">
                  <c:v>98.009682745741344</c:v>
                </c:pt>
                <c:pt idx="117">
                  <c:v>98.716498912929794</c:v>
                </c:pt>
                <c:pt idx="118">
                  <c:v>99.430225633242358</c:v>
                </c:pt>
                <c:pt idx="119">
                  <c:v>100.15124553180306</c:v>
                </c:pt>
                <c:pt idx="120">
                  <c:v>100.87995353609496</c:v>
                </c:pt>
              </c:numCache>
            </c:numRef>
          </c:xVal>
          <c:yVal>
            <c:numRef>
              <c:f>TraySol!$M$191:$M$311</c:f>
              <c:numCache>
                <c:formatCode>0.00</c:formatCode>
                <c:ptCount val="121"/>
                <c:pt idx="0">
                  <c:v>37.82499999176823</c:v>
                </c:pt>
                <c:pt idx="1">
                  <c:v>37.816768896893876</c:v>
                </c:pt>
                <c:pt idx="2">
                  <c:v>37.792083598026721</c:v>
                </c:pt>
                <c:pt idx="3">
                  <c:v>37.750968097071734</c:v>
                </c:pt>
                <c:pt idx="4">
                  <c:v>37.693462258300293</c:v>
                </c:pt>
                <c:pt idx="5">
                  <c:v>37.619621630258969</c:v>
                </c:pt>
                <c:pt idx="6">
                  <c:v>37.529517187793694</c:v>
                </c:pt>
                <c:pt idx="7">
                  <c:v>37.42323500522938</c:v>
                </c:pt>
                <c:pt idx="8">
                  <c:v>37.300875864220345</c:v>
                </c:pt>
                <c:pt idx="9">
                  <c:v>37.162554800427365</c:v>
                </c:pt>
                <c:pt idx="10">
                  <c:v>37.008400593739218</c:v>
                </c:pt>
                <c:pt idx="11">
                  <c:v>36.838555207232297</c:v>
                </c:pt>
                <c:pt idx="12">
                  <c:v>36.653173180445698</c:v>
                </c:pt>
                <c:pt idx="13">
                  <c:v>36.4524209828365</c:v>
                </c:pt>
                <c:pt idx="14">
                  <c:v>36.236476333470939</c:v>
                </c:pt>
                <c:pt idx="15">
                  <c:v>36.005527493102079</c:v>
                </c:pt>
                <c:pt idx="16">
                  <c:v>35.759772534788098</c:v>
                </c:pt>
                <c:pt idx="17">
                  <c:v>35.499418599121427</c:v>
                </c:pt>
                <c:pt idx="18">
                  <c:v>35.22468113997602</c:v>
                </c:pt>
                <c:pt idx="19">
                  <c:v>34.9357831664462</c:v>
                </c:pt>
                <c:pt idx="20">
                  <c:v>34.632954486354095</c:v>
                </c:pt>
                <c:pt idx="21">
                  <c:v>34.316430956355234</c:v>
                </c:pt>
                <c:pt idx="22">
                  <c:v>33.986453743282141</c:v>
                </c:pt>
                <c:pt idx="23">
                  <c:v>33.643268600945341</c:v>
                </c:pt>
                <c:pt idx="24">
                  <c:v>33.287125166168614</c:v>
                </c:pt>
                <c:pt idx="25">
                  <c:v>32.918276277381409</c:v>
                </c:pt>
                <c:pt idx="26">
                  <c:v>32.536977318633276</c:v>
                </c:pt>
                <c:pt idx="27">
                  <c:v>32.143485591442612</c:v>
                </c:pt>
                <c:pt idx="28">
                  <c:v>31.738059716449847</c:v>
                </c:pt>
                <c:pt idx="29">
                  <c:v>31.320959066420798</c:v>
                </c:pt>
                <c:pt idx="30">
                  <c:v>30.892443231743741</c:v>
                </c:pt>
                <c:pt idx="31">
                  <c:v>30.452771519187046</c:v>
                </c:pt>
                <c:pt idx="32">
                  <c:v>30.002202484336692</c:v>
                </c:pt>
                <c:pt idx="33">
                  <c:v>29.540993497816352</c:v>
                </c:pt>
                <c:pt idx="34">
                  <c:v>29.069400345107134</c:v>
                </c:pt>
                <c:pt idx="35">
                  <c:v>28.587676859532259</c:v>
                </c:pt>
                <c:pt idx="36">
                  <c:v>28.096074587750593</c:v>
                </c:pt>
                <c:pt idx="37">
                  <c:v>27.594842486914033</c:v>
                </c:pt>
                <c:pt idx="38">
                  <c:v>27.084226652484226</c:v>
                </c:pt>
                <c:pt idx="39">
                  <c:v>26.564470075573482</c:v>
                </c:pt>
                <c:pt idx="40">
                  <c:v>26.035812428570026</c:v>
                </c:pt>
                <c:pt idx="41">
                  <c:v>25.498489877728744</c:v>
                </c:pt>
                <c:pt idx="42">
                  <c:v>24.952734921350824</c:v>
                </c:pt>
                <c:pt idx="43">
                  <c:v>24.398776252138916</c:v>
                </c:pt>
                <c:pt idx="44">
                  <c:v>23.836838642295533</c:v>
                </c:pt>
                <c:pt idx="45">
                  <c:v>23.267142849929328</c:v>
                </c:pt>
                <c:pt idx="46">
                  <c:v>22.689905545344757</c:v>
                </c:pt>
                <c:pt idx="47">
                  <c:v>22.105339255812964</c:v>
                </c:pt>
                <c:pt idx="48">
                  <c:v>21.513652327454764</c:v>
                </c:pt>
                <c:pt idx="49">
                  <c:v>20.915048902906662</c:v>
                </c:pt>
                <c:pt idx="50">
                  <c:v>20.30972891348938</c:v>
                </c:pt>
                <c:pt idx="51">
                  <c:v>19.697888084649875</c:v>
                </c:pt>
                <c:pt idx="52">
                  <c:v>19.079717953505593</c:v>
                </c:pt>
                <c:pt idx="53">
                  <c:v>18.455405897378313</c:v>
                </c:pt>
                <c:pt idx="54">
                  <c:v>17.82513517226694</c:v>
                </c:pt>
                <c:pt idx="55">
                  <c:v>17.189084960270492</c:v>
                </c:pt>
                <c:pt idx="56">
                  <c:v>16.547430425034705</c:v>
                </c:pt>
                <c:pt idx="57">
                  <c:v>15.90034277435862</c:v>
                </c:pt>
                <c:pt idx="58">
                  <c:v>15.247989329157519</c:v>
                </c:pt>
                <c:pt idx="59">
                  <c:v>14.590533598038959</c:v>
                </c:pt>
                <c:pt idx="60">
                  <c:v>13.928135356806465</c:v>
                </c:pt>
                <c:pt idx="61">
                  <c:v>13.260950732261193</c:v>
                </c:pt>
                <c:pt idx="62">
                  <c:v>12.589132289726095</c:v>
                </c:pt>
                <c:pt idx="63">
                  <c:v>11.912829123767835</c:v>
                </c:pt>
                <c:pt idx="64">
                  <c:v>11.232186951641495</c:v>
                </c:pt>
                <c:pt idx="65">
                  <c:v>10.547348209028954</c:v>
                </c:pt>
                <c:pt idx="66">
                  <c:v>9.858452147686279</c:v>
                </c:pt>
                <c:pt idx="67">
                  <c:v>9.1656349346565662</c:v>
                </c:pt>
                <c:pt idx="68">
                  <c:v>8.4690297527441203</c:v>
                </c:pt>
                <c:pt idx="69">
                  <c:v>7.768766901982417</c:v>
                </c:pt>
                <c:pt idx="70">
                  <c:v>7.064973901862615</c:v>
                </c:pt>
                <c:pt idx="71">
                  <c:v>6.3577755941218044</c:v>
                </c:pt>
                <c:pt idx="72">
                  <c:v>5.64729424592025</c:v>
                </c:pt>
                <c:pt idx="73">
                  <c:v>4.9336496532648511</c:v>
                </c:pt>
                <c:pt idx="74">
                  <c:v>4.2169592445628439</c:v>
                </c:pt>
                <c:pt idx="75">
                  <c:v>3.4973381842137456</c:v>
                </c:pt>
                <c:pt idx="76">
                  <c:v>2.7748994761710435</c:v>
                </c:pt>
                <c:pt idx="77">
                  <c:v>2.0497540674261927</c:v>
                </c:pt>
                <c:pt idx="78">
                  <c:v>1.3220109513879521</c:v>
                </c:pt>
                <c:pt idx="79">
                  <c:v>0.59177727114867196</c:v>
                </c:pt>
                <c:pt idx="80">
                  <c:v>-0.14084157735280201</c:v>
                </c:pt>
                <c:pt idx="81">
                  <c:v>-0.8757418422456027</c:v>
                </c:pt>
                <c:pt idx="82">
                  <c:v>-1.6128213126762461</c:v>
                </c:pt>
                <c:pt idx="83">
                  <c:v>-2.351979215736236</c:v>
                </c:pt>
                <c:pt idx="84">
                  <c:v>-3.0931161132957499</c:v>
                </c:pt>
                <c:pt idx="85">
                  <c:v>-3.8361337986585511</c:v>
                </c:pt>
                <c:pt idx="86">
                  <c:v>-4.5809351929388953</c:v>
                </c:pt>
                <c:pt idx="87">
                  <c:v>-5.3274242410489023</c:v>
                </c:pt>
                <c:pt idx="88">
                  <c:v>-6.0755058071720072</c:v>
                </c:pt>
                <c:pt idx="89">
                  <c:v>-6.8250855695852266</c:v>
                </c:pt>
                <c:pt idx="90">
                  <c:v>-7.5760699146809429</c:v>
                </c:pt>
                <c:pt idx="91">
                  <c:v>-8.3283658300265415</c:v>
                </c:pt>
                <c:pt idx="92">
                  <c:v>-9.0818807962871659</c:v>
                </c:pt>
                <c:pt idx="93">
                  <c:v>-9.8365226778248882</c:v>
                </c:pt>
                <c:pt idx="94">
                  <c:v>-10.592199611774291</c:v>
                </c:pt>
                <c:pt idx="95">
                  <c:v>-11.348819895381354</c:v>
                </c:pt>
                <c:pt idx="96">
                  <c:v>-12.106291871378801</c:v>
                </c:pt>
                <c:pt idx="97">
                  <c:v>-12.864523811157554</c:v>
                </c:pt>
                <c:pt idx="98">
                  <c:v>-13.623423795478274</c:v>
                </c:pt>
                <c:pt idx="99">
                  <c:v>-14.38289959245283</c:v>
                </c:pt>
                <c:pt idx="100">
                  <c:v>-15.142858532509067</c:v>
                </c:pt>
                <c:pt idx="101">
                  <c:v>-15.903207380035624</c:v>
                </c:pt>
                <c:pt idx="102">
                  <c:v>-16.663852201386263</c:v>
                </c:pt>
                <c:pt idx="103">
                  <c:v>-17.424698228904589</c:v>
                </c:pt>
                <c:pt idx="104">
                  <c:v>-18.185649720611266</c:v>
                </c:pt>
                <c:pt idx="105">
                  <c:v>-18.946609815174938</c:v>
                </c:pt>
                <c:pt idx="106">
                  <c:v>-19.707480381767397</c:v>
                </c:pt>
                <c:pt idx="107">
                  <c:v>-20.468161864381074</c:v>
                </c:pt>
                <c:pt idx="108">
                  <c:v>-21.228553120163355</c:v>
                </c:pt>
                <c:pt idx="109">
                  <c:v>-21.988551251298119</c:v>
                </c:pt>
                <c:pt idx="110">
                  <c:v>-22.748051429939323</c:v>
                </c:pt>
                <c:pt idx="111">
                  <c:v>-23.506946715674744</c:v>
                </c:pt>
                <c:pt idx="112">
                  <c:v>-24.26512786497058</c:v>
                </c:pt>
                <c:pt idx="113">
                  <c:v>-25.022483132019289</c:v>
                </c:pt>
                <c:pt idx="114">
                  <c:v>-25.778898060383739</c:v>
                </c:pt>
                <c:pt idx="115">
                  <c:v>-26.534255264800805</c:v>
                </c:pt>
                <c:pt idx="116">
                  <c:v>-27.288434202477802</c:v>
                </c:pt>
                <c:pt idx="117">
                  <c:v>-28.041310933184079</c:v>
                </c:pt>
                <c:pt idx="118">
                  <c:v>-28.79275786741097</c:v>
                </c:pt>
                <c:pt idx="119">
                  <c:v>-29.542643501843074</c:v>
                </c:pt>
                <c:pt idx="120">
                  <c:v>-30.290832141356347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045-4D87-A6FF-8D24CC610DBD}"/>
            </c:ext>
          </c:extLst>
        </c:ser>
        <c:ser>
          <c:idx val="56"/>
          <c:order val="56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TraySol!$Q$191:$Q$311</c:f>
              <c:numCache>
                <c:formatCode>0.00</c:formatCode>
                <c:ptCount val="121"/>
                <c:pt idx="0">
                  <c:v>1.0215814641510717E-3</c:v>
                </c:pt>
                <c:pt idx="1">
                  <c:v>1.0215237798052461</c:v>
                </c:pt>
                <c:pt idx="2">
                  <c:v>2.0427058229372999</c:v>
                </c:pt>
                <c:pt idx="3">
                  <c:v>3.063205314733775</c:v>
                </c:pt>
                <c:pt idx="4">
                  <c:v>4.0826832787299825</c:v>
                </c:pt>
                <c:pt idx="5">
                  <c:v>5.1008034812478664</c:v>
                </c:pt>
                <c:pt idx="6">
                  <c:v>6.1172333187750887</c:v>
                </c:pt>
                <c:pt idx="7">
                  <c:v>7.1316446827073863</c:v>
                </c:pt>
                <c:pt idx="8">
                  <c:v>8.1437147963056979</c:v>
                </c:pt>
                <c:pt idx="9">
                  <c:v>9.153127019028803</c:v>
                </c:pt>
                <c:pt idx="10">
                  <c:v>10.159571613785886</c:v>
                </c:pt>
                <c:pt idx="11">
                  <c:v>11.162746473064507</c:v>
                </c:pt>
                <c:pt idx="12">
                  <c:v>12.162357800344591</c:v>
                </c:pt>
                <c:pt idx="13">
                  <c:v>13.158120743689055</c:v>
                </c:pt>
                <c:pt idx="14">
                  <c:v>14.149759978911742</c:v>
                </c:pt>
                <c:pt idx="15">
                  <c:v>15.137010240230827</c:v>
                </c:pt>
                <c:pt idx="16">
                  <c:v>16.119616796843101</c:v>
                </c:pt>
                <c:pt idx="17">
                  <c:v>17.097335874369328</c:v>
                </c:pt>
                <c:pt idx="18">
                  <c:v>18.069935020626488</c:v>
                </c:pt>
                <c:pt idx="19">
                  <c:v>19.037193415676953</c:v>
                </c:pt>
                <c:pt idx="20">
                  <c:v>19.998902126566726</c:v>
                </c:pt>
                <c:pt idx="21">
                  <c:v>20.954864307605071</c:v>
                </c:pt>
                <c:pt idx="22">
                  <c:v>21.904895347443631</c:v>
                </c:pt>
                <c:pt idx="23">
                  <c:v>22.848822964579785</c:v>
                </c:pt>
                <c:pt idx="24">
                  <c:v>23.786487253242122</c:v>
                </c:pt>
                <c:pt idx="25">
                  <c:v>24.717740681899052</c:v>
                </c:pt>
                <c:pt idx="26">
                  <c:v>25.642448046884358</c:v>
                </c:pt>
                <c:pt idx="27">
                  <c:v>26.560486383833311</c:v>
                </c:pt>
                <c:pt idx="28">
                  <c:v>27.471744839787981</c:v>
                </c:pt>
                <c:pt idx="29">
                  <c:v>28.37612450895233</c:v>
                </c:pt>
                <c:pt idx="30">
                  <c:v>29.273538235161276</c:v>
                </c:pt>
                <c:pt idx="31">
                  <c:v>30.163910384174883</c:v>
                </c:pt>
                <c:pt idx="32">
                  <c:v>31.047176588920873</c:v>
                </c:pt>
                <c:pt idx="33">
                  <c:v>31.923283470792565</c:v>
                </c:pt>
                <c:pt idx="34">
                  <c:v>32.792188340060179</c:v>
                </c:pt>
                <c:pt idx="35">
                  <c:v>33.653858878383978</c:v>
                </c:pt>
                <c:pt idx="36">
                  <c:v>34.50827280632393</c:v>
                </c:pt>
                <c:pt idx="37">
                  <c:v>35.355417538628167</c:v>
                </c:pt>
                <c:pt idx="38">
                  <c:v>36.195289829956778</c:v>
                </c:pt>
                <c:pt idx="39">
                  <c:v>37.027895413556443</c:v>
                </c:pt>
                <c:pt idx="40">
                  <c:v>37.853248635254126</c:v>
                </c:pt>
                <c:pt idx="41">
                  <c:v>38.671372084980504</c:v>
                </c:pt>
                <c:pt idx="42">
                  <c:v>39.482296227875871</c:v>
                </c:pt>
                <c:pt idx="43">
                  <c:v>40.286059036866874</c:v>
                </c:pt>
                <c:pt idx="44">
                  <c:v>41.08270562844271</c:v>
                </c:pt>
                <c:pt idx="45">
                  <c:v>41.872287903197325</c:v>
                </c:pt>
                <c:pt idx="46">
                  <c:v>42.654864192548267</c:v>
                </c:pt>
                <c:pt idx="47">
                  <c:v>43.430498912889846</c:v>
                </c:pt>
                <c:pt idx="48">
                  <c:v>44.199262228292064</c:v>
                </c:pt>
                <c:pt idx="49">
                  <c:v>44.961229722717434</c:v>
                </c:pt>
                <c:pt idx="50">
                  <c:v>45.716482082593124</c:v>
                </c:pt>
                <c:pt idx="51">
                  <c:v>46.465104790454376</c:v>
                </c:pt>
                <c:pt idx="52">
                  <c:v>47.207187830255577</c:v>
                </c:pt>
                <c:pt idx="53">
                  <c:v>47.942825404839517</c:v>
                </c:pt>
                <c:pt idx="54">
                  <c:v>48.672115665955133</c:v>
                </c:pt>
                <c:pt idx="55">
                  <c:v>49.395160457122799</c:v>
                </c:pt>
                <c:pt idx="56">
                  <c:v>50.112065069565197</c:v>
                </c:pt>
                <c:pt idx="57">
                  <c:v>50.822938011345904</c:v>
                </c:pt>
                <c:pt idx="58">
                  <c:v>51.527890789793538</c:v>
                </c:pt>
                <c:pt idx="59">
                  <c:v>52.227037707229478</c:v>
                </c:pt>
                <c:pt idx="60">
                  <c:v>52.92049566996748</c:v>
                </c:pt>
                <c:pt idx="61">
                  <c:v>53.608384010508821</c:v>
                </c:pt>
                <c:pt idx="62">
                  <c:v>54.290824322819688</c:v>
                </c:pt>
                <c:pt idx="63">
                  <c:v>54.967940310547071</c:v>
                </c:pt>
                <c:pt idx="64">
                  <c:v>55.639857648003279</c:v>
                </c:pt>
                <c:pt idx="65">
                  <c:v>56.306703853730937</c:v>
                </c:pt>
                <c:pt idx="66">
                  <c:v>56.968608176445123</c:v>
                </c:pt>
                <c:pt idx="67">
                  <c:v>57.625701493139601</c:v>
                </c:pt>
                <c:pt idx="68">
                  <c:v>58.278116219139051</c:v>
                </c:pt>
                <c:pt idx="69">
                  <c:v>58.925986229878234</c:v>
                </c:pt>
                <c:pt idx="70">
                  <c:v>59.569446794190583</c:v>
                </c:pt>
                <c:pt idx="71">
                  <c:v>60.208634518895373</c:v>
                </c:pt>
                <c:pt idx="72">
                  <c:v>60.843687304481833</c:v>
                </c:pt>
                <c:pt idx="73">
                  <c:v>61.474744311699702</c:v>
                </c:pt>
                <c:pt idx="74">
                  <c:v>62.101945938881371</c:v>
                </c:pt>
                <c:pt idx="75">
                  <c:v>62.725433809837817</c:v>
                </c:pt>
                <c:pt idx="76">
                  <c:v>63.345350772189569</c:v>
                </c:pt>
                <c:pt idx="77">
                  <c:v>63.961840906016711</c:v>
                </c:pt>
                <c:pt idx="78">
                  <c:v>64.575049542735314</c:v>
                </c:pt>
                <c:pt idx="79">
                  <c:v>65.185123294133774</c:v>
                </c:pt>
                <c:pt idx="80">
                  <c:v>65.792210091530677</c:v>
                </c:pt>
                <c:pt idx="81">
                  <c:v>66.396459235045896</c:v>
                </c:pt>
                <c:pt idx="82">
                  <c:v>66.998021453007624</c:v>
                </c:pt>
                <c:pt idx="83">
                  <c:v>67.597048971553235</c:v>
                </c:pt>
                <c:pt idx="84">
                  <c:v>68.193695594516214</c:v>
                </c:pt>
                <c:pt idx="85">
                  <c:v>68.788116793730438</c:v>
                </c:pt>
                <c:pt idx="86">
                  <c:v>69.38046980992209</c:v>
                </c:pt>
                <c:pt idx="87">
                  <c:v>69.970913764402567</c:v>
                </c:pt>
                <c:pt idx="88">
                  <c:v>70.559609781819873</c:v>
                </c:pt>
                <c:pt idx="89">
                  <c:v>71.146721124273284</c:v>
                </c:pt>
                <c:pt idx="90">
                  <c:v>71.732413337146653</c:v>
                </c:pt>
                <c:pt idx="91">
                  <c:v>72.316854407067865</c:v>
                </c:pt>
                <c:pt idx="92">
                  <c:v>72.900214932459207</c:v>
                </c:pt>
                <c:pt idx="93">
                  <c:v>73.482668307202459</c:v>
                </c:pt>
                <c:pt idx="94">
                  <c:v>74.064390918007234</c:v>
                </c:pt>
                <c:pt idx="95">
                  <c:v>74.645562356138072</c:v>
                </c:pt>
                <c:pt idx="96">
                  <c:v>75.226365644229773</c:v>
                </c:pt>
                <c:pt idx="97">
                  <c:v>75.806987478996916</c:v>
                </c:pt>
                <c:pt idx="98">
                  <c:v>76.387618490728045</c:v>
                </c:pt>
                <c:pt idx="99">
                  <c:v>76.968453520544116</c:v>
                </c:pt>
                <c:pt idx="100">
                  <c:v>77.549691916496897</c:v>
                </c:pt>
                <c:pt idx="101">
                  <c:v>78.131537849686993</c:v>
                </c:pt>
                <c:pt idx="102">
                  <c:v>78.714200651692693</c:v>
                </c:pt>
                <c:pt idx="103">
                  <c:v>79.297895174721162</c:v>
                </c:pt>
                <c:pt idx="104">
                  <c:v>79.882842176024226</c:v>
                </c:pt>
                <c:pt idx="105">
                  <c:v>80.469268728260758</c:v>
                </c:pt>
                <c:pt idx="106">
                  <c:v>81.057408657640792</c:v>
                </c:pt>
                <c:pt idx="107">
                  <c:v>81.647503011850915</c:v>
                </c:pt>
                <c:pt idx="108">
                  <c:v>82.239800559938104</c:v>
                </c:pt>
                <c:pt idx="109">
                  <c:v>82.834558326524387</c:v>
                </c:pt>
                <c:pt idx="110">
                  <c:v>83.432042162932007</c:v>
                </c:pt>
                <c:pt idx="111">
                  <c:v>84.032527358027437</c:v>
                </c:pt>
                <c:pt idx="112">
                  <c:v>84.636299291838085</c:v>
                </c:pt>
                <c:pt idx="113">
                  <c:v>85.243654135261863</c:v>
                </c:pt>
                <c:pt idx="114">
                  <c:v>85.854899599479353</c:v>
                </c:pt>
                <c:pt idx="115">
                  <c:v>86.470355738989568</c:v>
                </c:pt>
                <c:pt idx="116">
                  <c:v>87.090355812529666</c:v>
                </c:pt>
                <c:pt idx="117">
                  <c:v>87.715247206502724</c:v>
                </c:pt>
                <c:pt idx="118">
                  <c:v>88.345392425931863</c:v>
                </c:pt>
                <c:pt idx="119">
                  <c:v>88.981170158382341</c:v>
                </c:pt>
                <c:pt idx="120">
                  <c:v>89.622976416748969</c:v>
                </c:pt>
              </c:numCache>
            </c:numRef>
          </c:xVal>
          <c:yVal>
            <c:numRef>
              <c:f>TraySol!$P$191:$P$311</c:f>
              <c:numCache>
                <c:formatCode>0.00</c:formatCode>
                <c:ptCount val="121"/>
                <c:pt idx="0">
                  <c:v>26.099999993215945</c:v>
                </c:pt>
                <c:pt idx="1">
                  <c:v>26.093216319550955</c:v>
                </c:pt>
                <c:pt idx="2">
                  <c:v>26.07286970347846</c:v>
                </c:pt>
                <c:pt idx="3">
                  <c:v>26.038973413591947</c:v>
                </c:pt>
                <c:pt idx="4">
                  <c:v>25.991549506296309</c:v>
                </c:pt>
                <c:pt idx="5">
                  <c:v>25.930628763040346</c:v>
                </c:pt>
                <c:pt idx="6">
                  <c:v>25.856250593668761</c:v>
                </c:pt>
                <c:pt idx="7">
                  <c:v>25.768462913390351</c:v>
                </c:pt>
                <c:pt idx="8">
                  <c:v>25.667321994262224</c:v>
                </c:pt>
                <c:pt idx="9">
                  <c:v>25.552892292265781</c:v>
                </c:pt>
                <c:pt idx="10">
                  <c:v>25.425246251211618</c:v>
                </c:pt>
                <c:pt idx="11">
                  <c:v>25.284464084856637</c:v>
                </c:pt>
                <c:pt idx="12">
                  <c:v>25.130633538745585</c:v>
                </c:pt>
                <c:pt idx="13">
                  <c:v>24.963849633399988</c:v>
                </c:pt>
                <c:pt idx="14">
                  <c:v>24.784214390567854</c:v>
                </c:pt>
                <c:pt idx="15">
                  <c:v>24.591836544320088</c:v>
                </c:pt>
                <c:pt idx="16">
                  <c:v>24.386831238830112</c:v>
                </c:pt>
                <c:pt idx="17">
                  <c:v>24.169319714705679</c:v>
                </c:pt>
                <c:pt idx="18">
                  <c:v>23.939428985754262</c:v>
                </c:pt>
                <c:pt idx="19">
                  <c:v>23.697291508057063</c:v>
                </c:pt>
                <c:pt idx="20">
                  <c:v>23.44304484320368</c:v>
                </c:pt>
                <c:pt idx="21">
                  <c:v>23.176831317499548</c:v>
                </c:pt>
                <c:pt idx="22">
                  <c:v>22.898797678903492</c:v>
                </c:pt>
                <c:pt idx="23">
                  <c:v>22.609094753385008</c:v>
                </c:pt>
                <c:pt idx="24">
                  <c:v>22.307877102310755</c:v>
                </c:pt>
                <c:pt idx="25">
                  <c:v>21.995302682381151</c:v>
                </c:pt>
                <c:pt idx="26">
                  <c:v>21.671532509538594</c:v>
                </c:pt>
                <c:pt idx="27">
                  <c:v>21.3367303281658</c:v>
                </c:pt>
                <c:pt idx="28">
                  <c:v>20.991062286782707</c:v>
                </c:pt>
                <c:pt idx="29">
                  <c:v>20.634696621338165</c:v>
                </c:pt>
                <c:pt idx="30">
                  <c:v>20.267803347078484</c:v>
                </c:pt>
                <c:pt idx="31">
                  <c:v>19.890553959860227</c:v>
                </c:pt>
                <c:pt idx="32">
                  <c:v>19.503121147661915</c:v>
                </c:pt>
                <c:pt idx="33">
                  <c:v>19.105678512936919</c:v>
                </c:pt>
                <c:pt idx="34">
                  <c:v>18.69840030634299</c:v>
                </c:pt>
                <c:pt idx="35">
                  <c:v>18.281461172279094</c:v>
                </c:pt>
                <c:pt idx="36">
                  <c:v>17.855035906561582</c:v>
                </c:pt>
                <c:pt idx="37">
                  <c:v>17.419299226477975</c:v>
                </c:pt>
                <c:pt idx="38">
                  <c:v>16.974425553368818</c:v>
                </c:pt>
                <c:pt idx="39">
                  <c:v>16.520588807806803</c:v>
                </c:pt>
                <c:pt idx="40">
                  <c:v>16.057962217367219</c:v>
                </c:pt>
                <c:pt idx="41">
                  <c:v>15.586718136915522</c:v>
                </c:pt>
                <c:pt idx="42">
                  <c:v>15.107027881276025</c:v>
                </c:pt>
                <c:pt idx="43">
                  <c:v>14.619061570090977</c:v>
                </c:pt>
                <c:pt idx="44">
                  <c:v>14.122987984629759</c:v>
                </c:pt>
                <c:pt idx="45">
                  <c:v>13.618974436266711</c:v>
                </c:pt>
                <c:pt idx="46">
                  <c:v>13.107186646308477</c:v>
                </c:pt>
                <c:pt idx="47">
                  <c:v>12.587788636822182</c:v>
                </c:pt>
                <c:pt idx="48">
                  <c:v>12.060942632089777</c:v>
                </c:pt>
                <c:pt idx="49">
                  <c:v>11.526808970293615</c:v>
                </c:pt>
                <c:pt idx="50">
                  <c:v>10.985546025023979</c:v>
                </c:pt>
                <c:pt idx="51">
                  <c:v>10.437310136186113</c:v>
                </c:pt>
                <c:pt idx="52">
                  <c:v>9.8822555498793463</c:v>
                </c:pt>
                <c:pt idx="53">
                  <c:v>9.3205343668156218</c:v>
                </c:pt>
                <c:pt idx="54">
                  <c:v>8.7522964988450838</c:v>
                </c:pt>
                <c:pt idx="55">
                  <c:v>8.1776896331593036</c:v>
                </c:pt>
                <c:pt idx="56">
                  <c:v>7.5968592037467317</c:v>
                </c:pt>
                <c:pt idx="57">
                  <c:v>7.0099483696835563</c:v>
                </c:pt>
                <c:pt idx="58">
                  <c:v>6.4170979998515492</c:v>
                </c:pt>
                <c:pt idx="59">
                  <c:v>5.8184466636858474</c:v>
                </c:pt>
                <c:pt idx="60">
                  <c:v>5.2141306275678545</c:v>
                </c:pt>
                <c:pt idx="61">
                  <c:v>4.6042838564919464</c:v>
                </c:pt>
                <c:pt idx="62">
                  <c:v>3.989038020649275</c:v>
                </c:pt>
                <c:pt idx="63">
                  <c:v>3.3685225065867854</c:v>
                </c:pt>
                <c:pt idx="64">
                  <c:v>2.7428644326159599</c:v>
                </c:pt>
                <c:pt idx="65">
                  <c:v>2.1121886681613375</c:v>
                </c:pt>
                <c:pt idx="66">
                  <c:v>1.4766178567556807</c:v>
                </c:pt>
                <c:pt idx="67">
                  <c:v>0.83627244240523169</c:v>
                </c:pt>
                <c:pt idx="68">
                  <c:v>0.19127069906508609</c:v>
                </c:pt>
                <c:pt idx="69">
                  <c:v>-0.45827123701879202</c:v>
                </c:pt>
                <c:pt idx="70">
                  <c:v>-1.1122393323278743</c:v>
                </c:pt>
                <c:pt idx="71">
                  <c:v>-1.7705216186599841</c:v>
                </c:pt>
                <c:pt idx="72">
                  <c:v>-2.4330081534839962</c:v>
                </c:pt>
                <c:pt idx="73">
                  <c:v>-3.0995909782386946</c:v>
                </c:pt>
                <c:pt idx="74">
                  <c:v>-3.7701640747393554</c:v>
                </c:pt>
                <c:pt idx="75">
                  <c:v>-4.444623319840403</c:v>
                </c:pt>
                <c:pt idx="76">
                  <c:v>-5.1228664384874918</c:v>
                </c:pt>
                <c:pt idx="77">
                  <c:v>-5.8047929552779323</c:v>
                </c:pt>
                <c:pt idx="78">
                  <c:v>-6.4903041446345497</c:v>
                </c:pt>
                <c:pt idx="79">
                  <c:v>-7.179302979683797</c:v>
                </c:pt>
                <c:pt idx="80">
                  <c:v>-7.8716940799156276</c:v>
                </c:pt>
                <c:pt idx="81">
                  <c:v>-8.5673836576896036</c:v>
                </c:pt>
                <c:pt idx="82">
                  <c:v>-9.2662794636380852</c:v>
                </c:pt>
                <c:pt idx="83">
                  <c:v>-9.9682907310052542</c:v>
                </c:pt>
                <c:pt idx="84">
                  <c:v>-10.673328118947495</c:v>
                </c:pt>
                <c:pt idx="85">
                  <c:v>-11.381303654808576</c:v>
                </c:pt>
                <c:pt idx="86">
                  <c:v>-12.092130675370186</c:v>
                </c:pt>
                <c:pt idx="87">
                  <c:v>-12.805723767066226</c:v>
                </c:pt>
                <c:pt idx="88">
                  <c:v>-13.521998705136923</c:v>
                </c:pt>
                <c:pt idx="89">
                  <c:v>-14.240872391685485</c:v>
                </c:pt>
                <c:pt idx="90">
                  <c:v>-14.962262792588504</c:v>
                </c:pt>
                <c:pt idx="91">
                  <c:v>-15.686088873196809</c:v>
                </c:pt>
                <c:pt idx="92">
                  <c:v>-16.412270532751563</c:v>
                </c:pt>
                <c:pt idx="93">
                  <c:v>-17.140728537425289</c:v>
                </c:pt>
                <c:pt idx="94">
                  <c:v>-17.871384451884524</c:v>
                </c:pt>
                <c:pt idx="95">
                  <c:v>-18.604160569254645</c:v>
                </c:pt>
                <c:pt idx="96">
                  <c:v>-19.338979839352987</c:v>
                </c:pt>
                <c:pt idx="97">
                  <c:v>-20.075765795038791</c:v>
                </c:pt>
                <c:pt idx="98">
                  <c:v>-20.814442476512085</c:v>
                </c:pt>
                <c:pt idx="99">
                  <c:v>-21.554934353374108</c:v>
                </c:pt>
                <c:pt idx="100">
                  <c:v>-22.297166244243058</c:v>
                </c:pt>
                <c:pt idx="101">
                  <c:v>-23.041063233696775</c:v>
                </c:pt>
                <c:pt idx="102">
                  <c:v>-23.786550586291412</c:v>
                </c:pt>
                <c:pt idx="103">
                  <c:v>-24.533553657380722</c:v>
                </c:pt>
                <c:pt idx="104">
                  <c:v>-25.281997800433345</c:v>
                </c:pt>
                <c:pt idx="105">
                  <c:v>-26.031808270516393</c:v>
                </c:pt>
                <c:pt idx="106">
                  <c:v>-26.78291012358217</c:v>
                </c:pt>
                <c:pt idx="107">
                  <c:v>-27.535228111160293</c:v>
                </c:pt>
                <c:pt idx="108">
                  <c:v>-28.288686570018896</c:v>
                </c:pt>
                <c:pt idx="109">
                  <c:v>-29.043209306318403</c:v>
                </c:pt>
                <c:pt idx="110">
                  <c:v>-29.798719473734465</c:v>
                </c:pt>
                <c:pt idx="111">
                  <c:v>-30.555139444977669</c:v>
                </c:pt>
                <c:pt idx="112">
                  <c:v>-31.312390676082131</c:v>
                </c:pt>
                <c:pt idx="113">
                  <c:v>-32.070393562774328</c:v>
                </c:pt>
                <c:pt idx="114">
                  <c:v>-32.829067288167096</c:v>
                </c:pt>
                <c:pt idx="115">
                  <c:v>-33.58832966094927</c:v>
                </c:pt>
                <c:pt idx="116">
                  <c:v>-34.348096943160314</c:v>
                </c:pt>
                <c:pt idx="117">
                  <c:v>-35.108283666549085</c:v>
                </c:pt>
                <c:pt idx="118">
                  <c:v>-35.868802436415365</c:v>
                </c:pt>
                <c:pt idx="119">
                  <c:v>-36.629563721722931</c:v>
                </c:pt>
                <c:pt idx="120">
                  <c:v>-37.390475630150405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045-4D87-A6FF-8D24CC610DBD}"/>
            </c:ext>
          </c:extLst>
        </c:ser>
        <c:ser>
          <c:idx val="57"/>
          <c:order val="57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TraySol!$T$40:$T$190</c:f>
              <c:numCache>
                <c:formatCode>0.00</c:formatCode>
                <c:ptCount val="151"/>
                <c:pt idx="0">
                  <c:v>-124.37652773282451</c:v>
                </c:pt>
                <c:pt idx="1">
                  <c:v>-123.14371787983315</c:v>
                </c:pt>
                <c:pt idx="2">
                  <c:v>-121.94262901143678</c:v>
                </c:pt>
                <c:pt idx="3">
                  <c:v>-120.77196807926961</c:v>
                </c:pt>
                <c:pt idx="4">
                  <c:v>-119.630469369127</c:v>
                </c:pt>
                <c:pt idx="5">
                  <c:v>-118.51689831323721</c:v>
                </c:pt>
                <c:pt idx="6">
                  <c:v>-117.43005437496758</c:v>
                </c:pt>
                <c:pt idx="7">
                  <c:v>-116.3687731410637</c:v>
                </c:pt>
                <c:pt idx="8">
                  <c:v>-115.33192774234395</c:v>
                </c:pt>
                <c:pt idx="9">
                  <c:v>-114.31842971006607</c:v>
                </c:pt>
                <c:pt idx="10">
                  <c:v>-113.32722936222687</c:v>
                </c:pt>
                <c:pt idx="11">
                  <c:v>-112.35731580205416</c:v>
                </c:pt>
                <c:pt idx="12">
                  <c:v>-111.407716599973</c:v>
                </c:pt>
                <c:pt idx="13">
                  <c:v>-110.47749722042801</c:v>
                </c:pt>
                <c:pt idx="14">
                  <c:v>-109.56576024609332</c:v>
                </c:pt>
                <c:pt idx="15">
                  <c:v>-108.67164444416248</c:v>
                </c:pt>
                <c:pt idx="16">
                  <c:v>-107.79432371251858</c:v>
                </c:pt>
                <c:pt idx="17">
                  <c:v>-106.93300593756668</c:v>
                </c:pt>
                <c:pt idx="18">
                  <c:v>-106.08693179028124</c:v>
                </c:pt>
                <c:pt idx="19">
                  <c:v>-105.25537348250961</c:v>
                </c:pt>
                <c:pt idx="20">
                  <c:v>-104.43763350169222</c:v>
                </c:pt>
                <c:pt idx="21">
                  <c:v>-103.63304333884057</c:v>
                </c:pt>
                <c:pt idx="22">
                  <c:v>-102.84096222178997</c:v>
                </c:pt>
                <c:pt idx="23">
                  <c:v>-102.0607758633452</c:v>
                </c:pt>
                <c:pt idx="24">
                  <c:v>-101.29189523191565</c:v>
                </c:pt>
                <c:pt idx="25">
                  <c:v>-100.53375535053364</c:v>
                </c:pt>
                <c:pt idx="26">
                  <c:v>-99.785814128727395</c:v>
                </c:pt>
                <c:pt idx="27">
                  <c:v>-99.047551230534779</c:v>
                </c:pt>
                <c:pt idx="28">
                  <c:v>-98.318466980960125</c:v>
                </c:pt>
                <c:pt idx="29">
                  <c:v>-97.598081312370482</c:v>
                </c:pt>
                <c:pt idx="30">
                  <c:v>-96.885932751662921</c:v>
                </c:pt>
                <c:pt idx="31">
                  <c:v>-96.181577448499695</c:v>
                </c:pt>
                <c:pt idx="32">
                  <c:v>-95.484588244474594</c:v>
                </c:pt>
                <c:pt idx="33">
                  <c:v>-94.79455378273029</c:v>
                </c:pt>
                <c:pt idx="34">
                  <c:v>-94.111077657276752</c:v>
                </c:pt>
                <c:pt idx="35">
                  <c:v>-93.433777601052711</c:v>
                </c:pt>
                <c:pt idx="36">
                  <c:v>-92.762284711616374</c:v>
                </c:pt>
                <c:pt idx="37">
                  <c:v>-92.096242713236393</c:v>
                </c:pt>
                <c:pt idx="38">
                  <c:v>-91.435307254077415</c:v>
                </c:pt>
                <c:pt idx="39">
                  <c:v>-90.779145237123714</c:v>
                </c:pt>
                <c:pt idx="40">
                  <c:v>-90.127434183458419</c:v>
                </c:pt>
                <c:pt idx="41">
                  <c:v>-89.479861626510299</c:v>
                </c:pt>
                <c:pt idx="42">
                  <c:v>-88.836124535886881</c:v>
                </c:pt>
                <c:pt idx="43">
                  <c:v>-88.195928769435255</c:v>
                </c:pt>
                <c:pt idx="44">
                  <c:v>-87.558988552201541</c:v>
                </c:pt>
                <c:pt idx="45">
                  <c:v>-86.925025980998385</c:v>
                </c:pt>
                <c:pt idx="46">
                  <c:v>-86.293770553333957</c:v>
                </c:pt>
                <c:pt idx="47">
                  <c:v>-85.664958719504114</c:v>
                </c:pt>
                <c:pt idx="48">
                  <c:v>-85.038333456700244</c:v>
                </c:pt>
                <c:pt idx="49">
                  <c:v>-84.413643864039003</c:v>
                </c:pt>
                <c:pt idx="50">
                  <c:v>-83.790644777475109</c:v>
                </c:pt>
                <c:pt idx="51">
                  <c:v>-83.169096403613295</c:v>
                </c:pt>
                <c:pt idx="52">
                  <c:v>-82.548763971491127</c:v>
                </c:pt>
                <c:pt idx="53">
                  <c:v>-81.929417401460384</c:v>
                </c:pt>
                <c:pt idx="54">
                  <c:v>-81.31083099034889</c:v>
                </c:pt>
                <c:pt idx="55">
                  <c:v>-80.692783112139281</c:v>
                </c:pt>
                <c:pt idx="56">
                  <c:v>-80.075055933455033</c:v>
                </c:pt>
                <c:pt idx="57">
                  <c:v>-79.457435143195553</c:v>
                </c:pt>
                <c:pt idx="58">
                  <c:v>-78.839709695714717</c:v>
                </c:pt>
                <c:pt idx="59">
                  <c:v>-78.221671566986927</c:v>
                </c:pt>
                <c:pt idx="60">
                  <c:v>-77.603115523254857</c:v>
                </c:pt>
                <c:pt idx="61">
                  <c:v>-76.983838901701134</c:v>
                </c:pt>
                <c:pt idx="62">
                  <c:v>-76.363641402734217</c:v>
                </c:pt>
                <c:pt idx="63">
                  <c:v>-75.742324893524994</c:v>
                </c:pt>
                <c:pt idx="64">
                  <c:v>-75.119693222477508</c:v>
                </c:pt>
                <c:pt idx="65">
                  <c:v>-74.495552044361432</c:v>
                </c:pt>
                <c:pt idx="66">
                  <c:v>-73.869708655879521</c:v>
                </c:pt>
                <c:pt idx="67">
                  <c:v>-73.241971841486844</c:v>
                </c:pt>
                <c:pt idx="68">
                  <c:v>-72.612151729322449</c:v>
                </c:pt>
                <c:pt idx="69">
                  <c:v>-71.980059657157966</c:v>
                </c:pt>
                <c:pt idx="70">
                  <c:v>-71.345508048309384</c:v>
                </c:pt>
                <c:pt idx="71">
                  <c:v>-70.708310297502749</c:v>
                </c:pt>
                <c:pt idx="72">
                  <c:v>-70.068280666725713</c:v>
                </c:pt>
                <c:pt idx="73">
                  <c:v>-69.425234191140163</c:v>
                </c:pt>
                <c:pt idx="74">
                  <c:v>-68.778986595173208</c:v>
                </c:pt>
                <c:pt idx="75">
                  <c:v>-68.129354218946531</c:v>
                </c:pt>
                <c:pt idx="76">
                  <c:v>-67.47615395524565</c:v>
                </c:pt>
                <c:pt idx="77">
                  <c:v>-66.819203197273552</c:v>
                </c:pt>
                <c:pt idx="78">
                  <c:v>-66.158319797474618</c:v>
                </c:pt>
                <c:pt idx="79">
                  <c:v>-65.493322037756769</c:v>
                </c:pt>
                <c:pt idx="80">
                  <c:v>-64.824028611481083</c:v>
                </c:pt>
                <c:pt idx="81">
                  <c:v>-64.150258617629049</c:v>
                </c:pt>
                <c:pt idx="82">
                  <c:v>-63.471831567598322</c:v>
                </c:pt>
                <c:pt idx="83">
                  <c:v>-62.788567405116886</c:v>
                </c:pt>
                <c:pt idx="84">
                  <c:v>-62.100286539804102</c:v>
                </c:pt>
                <c:pt idx="85">
                  <c:v>-61.406809894944224</c:v>
                </c:pt>
                <c:pt idx="86">
                  <c:v>-60.707958970073228</c:v>
                </c:pt>
                <c:pt idx="87">
                  <c:v>-60.003555919012399</c:v>
                </c:pt>
                <c:pt idx="88">
                  <c:v>-59.293423644013316</c:v>
                </c:pt>
                <c:pt idx="89">
                  <c:v>-58.577385906705132</c:v>
                </c:pt>
                <c:pt idx="90">
                  <c:v>-57.855267456559552</c:v>
                </c:pt>
                <c:pt idx="91">
                  <c:v>-57.126894177606651</c:v>
                </c:pt>
                <c:pt idx="92">
                  <c:v>-56.392093254149501</c:v>
                </c:pt>
                <c:pt idx="93">
                  <c:v>-55.650693356232225</c:v>
                </c:pt>
                <c:pt idx="94">
                  <c:v>-54.902524845617521</c:v>
                </c:pt>
                <c:pt idx="95">
                  <c:v>-54.147420003021487</c:v>
                </c:pt>
                <c:pt idx="96">
                  <c:v>-53.385213277337876</c:v>
                </c:pt>
                <c:pt idx="97">
                  <c:v>-52.615741557556646</c:v>
                </c:pt>
                <c:pt idx="98">
                  <c:v>-51.838844468043952</c:v>
                </c:pt>
                <c:pt idx="99">
                  <c:v>-51.054364687799179</c:v>
                </c:pt>
                <c:pt idx="100">
                  <c:v>-50.26214829424076</c:v>
                </c:pt>
                <c:pt idx="101">
                  <c:v>-49.462045131990706</c:v>
                </c:pt>
                <c:pt idx="102">
                  <c:v>-48.653909207031631</c:v>
                </c:pt>
                <c:pt idx="103">
                  <c:v>-47.83759910649367</c:v>
                </c:pt>
                <c:pt idx="104">
                  <c:v>-47.012978444194211</c:v>
                </c:pt>
                <c:pt idx="105">
                  <c:v>-46.179916331896571</c:v>
                </c:pt>
                <c:pt idx="106">
                  <c:v>-45.338287876076244</c:v>
                </c:pt>
                <c:pt idx="107">
                  <c:v>-44.487974699780693</c:v>
                </c:pt>
                <c:pt idx="108">
                  <c:v>-43.628865488945046</c:v>
                </c:pt>
                <c:pt idx="109">
                  <c:v>-42.760856562273759</c:v>
                </c:pt>
                <c:pt idx="110">
                  <c:v>-41.883852463524327</c:v>
                </c:pt>
                <c:pt idx="111">
                  <c:v>-40.997766574729141</c:v>
                </c:pt>
                <c:pt idx="112">
                  <c:v>-40.102521748565636</c:v>
                </c:pt>
                <c:pt idx="113">
                  <c:v>-39.198050957738701</c:v>
                </c:pt>
                <c:pt idx="114">
                  <c:v>-38.284297958867086</c:v>
                </c:pt>
                <c:pt idx="115">
                  <c:v>-37.361217967978625</c:v>
                </c:pt>
                <c:pt idx="116">
                  <c:v>-36.428778344310466</c:v>
                </c:pt>
                <c:pt idx="117">
                  <c:v>-35.486959278693035</c:v>
                </c:pt>
                <c:pt idx="118">
                  <c:v>-34.535754482369249</c:v>
                </c:pt>
                <c:pt idx="119">
                  <c:v>-33.575171871668715</c:v>
                </c:pt>
                <c:pt idx="120">
                  <c:v>-32.605234243532813</c:v>
                </c:pt>
                <c:pt idx="121">
                  <c:v>-31.62597993646866</c:v>
                </c:pt>
                <c:pt idx="122">
                  <c:v>-30.637463471114327</c:v>
                </c:pt>
                <c:pt idx="123">
                  <c:v>-29.639756164229698</c:v>
                </c:pt>
                <c:pt idx="124">
                  <c:v>-28.632946709594595</c:v>
                </c:pt>
                <c:pt idx="125">
                  <c:v>-27.61714171901388</c:v>
                </c:pt>
                <c:pt idx="126">
                  <c:v>-26.592466216404016</c:v>
                </c:pt>
                <c:pt idx="127">
                  <c:v>-25.559064077779997</c:v>
                </c:pt>
                <c:pt idx="128">
                  <c:v>-24.51709840988493</c:v>
                </c:pt>
                <c:pt idx="129">
                  <c:v>-23.466751860221198</c:v>
                </c:pt>
                <c:pt idx="130">
                  <c:v>-22.408226851355522</c:v>
                </c:pt>
                <c:pt idx="131">
                  <c:v>-21.341745732593445</c:v>
                </c:pt>
                <c:pt idx="132">
                  <c:v>-20.267550842458853</c:v>
                </c:pt>
                <c:pt idx="133">
                  <c:v>-19.185904475875457</c:v>
                </c:pt>
                <c:pt idx="134">
                  <c:v>-18.097088750528407</c:v>
                </c:pt>
                <c:pt idx="135">
                  <c:v>-17.001405367602221</c:v>
                </c:pt>
                <c:pt idx="136">
                  <c:v>-15.899175262913031</c:v>
                </c:pt>
                <c:pt idx="137">
                  <c:v>-14.79073814541804</c:v>
                </c:pt>
                <c:pt idx="138">
                  <c:v>-13.676451921132312</c:v>
                </c:pt>
                <c:pt idx="139">
                  <c:v>-12.556692001653323</c:v>
                </c:pt>
                <c:pt idx="140">
                  <c:v>-11.431850497722815</c:v>
                </c:pt>
                <c:pt idx="141">
                  <c:v>-10.30233529957262</c:v>
                </c:pt>
                <c:pt idx="142">
                  <c:v>-9.1685690471407497</c:v>
                </c:pt>
                <c:pt idx="143">
                  <c:v>-8.0309879946157121</c:v>
                </c:pt>
                <c:pt idx="144">
                  <c:v>-6.8900407751315154</c:v>
                </c:pt>
                <c:pt idx="145">
                  <c:v>-5.7461870727650073</c:v>
                </c:pt>
                <c:pt idx="146">
                  <c:v>-4.5998962102581649</c:v>
                </c:pt>
                <c:pt idx="147">
                  <c:v>-3.4516456620721296</c:v>
                </c:pt>
                <c:pt idx="148">
                  <c:v>-2.301919503453425</c:v>
                </c:pt>
                <c:pt idx="149">
                  <c:v>-1.1512068071264505</c:v>
                </c:pt>
                <c:pt idx="150">
                  <c:v>-1.151289623710297E-3</c:v>
                </c:pt>
              </c:numCache>
            </c:numRef>
          </c:xVal>
          <c:yVal>
            <c:numRef>
              <c:f>TraySol!$S$40:$S$190</c:f>
              <c:numCache>
                <c:formatCode>0.00</c:formatCode>
                <c:ptCount val="151"/>
                <c:pt idx="0">
                  <c:v>-54.407700845040551</c:v>
                </c:pt>
                <c:pt idx="1">
                  <c:v>-53.775042392495777</c:v>
                </c:pt>
                <c:pt idx="2">
                  <c:v>-53.133546279096464</c:v>
                </c:pt>
                <c:pt idx="3">
                  <c:v>-52.483716500278064</c:v>
                </c:pt>
                <c:pt idx="4">
                  <c:v>-51.826030337622825</c:v>
                </c:pt>
                <c:pt idx="5">
                  <c:v>-51.16093963074286</c:v>
                </c:pt>
                <c:pt idx="6">
                  <c:v>-50.488872055008557</c:v>
                </c:pt>
                <c:pt idx="7">
                  <c:v>-49.810232389613105</c:v>
                </c:pt>
                <c:pt idx="8">
                  <c:v>-49.125403763784021</c:v>
                </c:pt>
                <c:pt idx="9">
                  <c:v>-48.434748871773621</c:v>
                </c:pt>
                <c:pt idx="10">
                  <c:v>-47.73861114962321</c:v>
                </c:pt>
                <c:pt idx="11">
                  <c:v>-47.037315908665931</c:v>
                </c:pt>
                <c:pt idx="12">
                  <c:v>-46.331171422349058</c:v>
                </c:pt>
                <c:pt idx="13">
                  <c:v>-45.62046996427776</c:v>
                </c:pt>
                <c:pt idx="14">
                  <c:v>-44.905488796443677</c:v>
                </c:pt>
                <c:pt idx="15">
                  <c:v>-44.18649110744758</c:v>
                </c:pt>
                <c:pt idx="16">
                  <c:v>-43.463726901187101</c:v>
                </c:pt>
                <c:pt idx="17">
                  <c:v>-42.737433836993347</c:v>
                </c:pt>
                <c:pt idx="18">
                  <c:v>-42.007838022582035</c:v>
                </c:pt>
                <c:pt idx="19">
                  <c:v>-41.275154761468343</c:v>
                </c:pt>
                <c:pt idx="20">
                  <c:v>-40.539589256691158</c:v>
                </c:pt>
                <c:pt idx="21">
                  <c:v>-39.801337272819666</c:v>
                </c:pt>
                <c:pt idx="22">
                  <c:v>-39.060585758292262</c:v>
                </c:pt>
                <c:pt idx="23">
                  <c:v>-38.317513430166713</c:v>
                </c:pt>
                <c:pt idx="24">
                  <c:v>-37.572291323359337</c:v>
                </c:pt>
                <c:pt idx="25">
                  <c:v>-36.825083306421789</c:v>
                </c:pt>
                <c:pt idx="26">
                  <c:v>-36.076046565855592</c:v>
                </c:pt>
                <c:pt idx="27">
                  <c:v>-35.325332060903406</c:v>
                </c:pt>
                <c:pt idx="28">
                  <c:v>-34.573084950680638</c:v>
                </c:pt>
                <c:pt idx="29">
                  <c:v>-33.81944499543394</c:v>
                </c:pt>
                <c:pt idx="30">
                  <c:v>-33.064546933626374</c:v>
                </c:pt>
                <c:pt idx="31">
                  <c:v>-32.308520836465277</c:v>
                </c:pt>
                <c:pt idx="32">
                  <c:v>-31.551492441400399</c:v>
                </c:pt>
                <c:pt idx="33">
                  <c:v>-30.793583466035273</c:v>
                </c:pt>
                <c:pt idx="34">
                  <c:v>-30.03491190380997</c:v>
                </c:pt>
                <c:pt idx="35">
                  <c:v>-29.275592302732306</c:v>
                </c:pt>
                <c:pt idx="36">
                  <c:v>-28.515736028356116</c:v>
                </c:pt>
                <c:pt idx="37">
                  <c:v>-27.755451512129284</c:v>
                </c:pt>
                <c:pt idx="38">
                  <c:v>-26.994844486163601</c:v>
                </c:pt>
                <c:pt idx="39">
                  <c:v>-26.234018205409825</c:v>
                </c:pt>
                <c:pt idx="40">
                  <c:v>-25.47307365815702</c:v>
                </c:pt>
                <c:pt idx="41">
                  <c:v>-24.712109765715539</c:v>
                </c:pt>
                <c:pt idx="42">
                  <c:v>-23.9512235720847</c:v>
                </c:pt>
                <c:pt idx="43">
                  <c:v>-23.190510424354002</c:v>
                </c:pt>
                <c:pt idx="44">
                  <c:v>-22.430064144535876</c:v>
                </c:pt>
                <c:pt idx="45">
                  <c:v>-21.66997719348123</c:v>
                </c:pt>
                <c:pt idx="46">
                  <c:v>-20.910340827485342</c:v>
                </c:pt>
                <c:pt idx="47">
                  <c:v>-20.151245248150829</c:v>
                </c:pt>
                <c:pt idx="48">
                  <c:v>-19.392779746035799</c:v>
                </c:pt>
                <c:pt idx="49">
                  <c:v>-18.635032838579804</c:v>
                </c:pt>
                <c:pt idx="50">
                  <c:v>-17.878092402767265</c:v>
                </c:pt>
                <c:pt idx="51">
                  <c:v>-17.122045802956464</c:v>
                </c:pt>
                <c:pt idx="52">
                  <c:v>-16.366980014273068</c:v>
                </c:pt>
                <c:pt idx="53">
                  <c:v>-15.612981741940956</c:v>
                </c:pt>
                <c:pt idx="54">
                  <c:v>-14.860137536896175</c:v>
                </c:pt>
                <c:pt idx="55">
                  <c:v>-14.108533908007388</c:v>
                </c:pt>
                <c:pt idx="56">
                  <c:v>-13.358257431203214</c:v>
                </c:pt>
                <c:pt idx="57">
                  <c:v>-12.609394855785524</c:v>
                </c:pt>
                <c:pt idx="58">
                  <c:v>-11.862033208188592</c:v>
                </c:pt>
                <c:pt idx="59">
                  <c:v>-11.116259893424541</c:v>
                </c:pt>
                <c:pt idx="60">
                  <c:v>-10.372162794438054</c:v>
                </c:pt>
                <c:pt idx="61">
                  <c:v>-9.6298303695761689</c:v>
                </c:pt>
                <c:pt idx="62">
                  <c:v>-8.8893517483625999</c:v>
                </c:pt>
                <c:pt idx="63">
                  <c:v>-8.1508168257504678</c:v>
                </c:pt>
                <c:pt idx="64">
                  <c:v>-7.4143163550120619</c:v>
                </c:pt>
                <c:pt idx="65">
                  <c:v>-6.6799420394096813</c:v>
                </c:pt>
                <c:pt idx="66">
                  <c:v>-5.9477866227767748</c:v>
                </c:pt>
                <c:pt idx="67">
                  <c:v>-5.2179439791249536</c:v>
                </c:pt>
                <c:pt idx="68">
                  <c:v>-4.4905092013778471</c:v>
                </c:pt>
                <c:pt idx="69">
                  <c:v>-3.765578689319085</c:v>
                </c:pt>
                <c:pt idx="70">
                  <c:v>-3.0432502368275749</c:v>
                </c:pt>
                <c:pt idx="71">
                  <c:v>-2.3236231184588405</c:v>
                </c:pt>
                <c:pt idx="72">
                  <c:v>-1.6067981754170404</c:v>
                </c:pt>
                <c:pt idx="73">
                  <c:v>-0.8928779009474539</c:v>
                </c:pt>
                <c:pt idx="74">
                  <c:v>-0.18196652516398615</c:v>
                </c:pt>
                <c:pt idx="75">
                  <c:v>0.52582990068913205</c:v>
                </c:pt>
                <c:pt idx="76">
                  <c:v>1.2304034205583605</c:v>
                </c:pt>
                <c:pt idx="77">
                  <c:v>1.9316440905187591</c:v>
                </c:pt>
                <c:pt idx="78">
                  <c:v>2.6294398963795658</c:v>
                </c:pt>
                <c:pt idx="79">
                  <c:v>3.3236766720274176</c:v>
                </c:pt>
                <c:pt idx="80">
                  <c:v>4.0142380185956057</c:v>
                </c:pt>
                <c:pt idx="81">
                  <c:v>4.7010052245682203</c:v>
                </c:pt>
                <c:pt idx="82">
                  <c:v>5.3838571869490437</c:v>
                </c:pt>
                <c:pt idx="83">
                  <c:v>6.0626703336468779</c:v>
                </c:pt>
                <c:pt idx="84">
                  <c:v>6.7373185472529258</c:v>
                </c:pt>
                <c:pt idx="85">
                  <c:v>7.4076730904094035</c:v>
                </c:pt>
                <c:pt idx="86">
                  <c:v>8.0736025329950394</c:v>
                </c:pt>
                <c:pt idx="87">
                  <c:v>8.7349726813794035</c:v>
                </c:pt>
                <c:pt idx="88">
                  <c:v>9.3916465100263622</c:v>
                </c:pt>
                <c:pt idx="89">
                  <c:v>10.043484095756625</c:v>
                </c:pt>
                <c:pt idx="90">
                  <c:v>10.690342555009337</c:v>
                </c:pt>
                <c:pt idx="91">
                  <c:v>11.332075984475438</c:v>
                </c:pt>
                <c:pt idx="92">
                  <c:v>11.968535405507566</c:v>
                </c:pt>
                <c:pt idx="93">
                  <c:v>12.599568712746276</c:v>
                </c:pt>
                <c:pt idx="94">
                  <c:v>13.225020627436493</c:v>
                </c:pt>
                <c:pt idx="95">
                  <c:v>13.844732655944966</c:v>
                </c:pt>
                <c:pt idx="96">
                  <c:v>14.458543054024958</c:v>
                </c:pt>
                <c:pt idx="97">
                  <c:v>15.066286797412005</c:v>
                </c:pt>
                <c:pt idx="98">
                  <c:v>15.667795559371228</c:v>
                </c:pt>
                <c:pt idx="99">
                  <c:v>16.262897695853681</c:v>
                </c:pt>
                <c:pt idx="100">
                  <c:v>16.851418238955063</c:v>
                </c:pt>
                <c:pt idx="101">
                  <c:v>17.433178899406002</c:v>
                </c:pt>
                <c:pt idx="102">
                  <c:v>18.007998078856119</c:v>
                </c:pt>
                <c:pt idx="103">
                  <c:v>18.575690892746351</c:v>
                </c:pt>
                <c:pt idx="104">
                  <c:v>19.136069204592673</c:v>
                </c:pt>
                <c:pt idx="105">
                  <c:v>19.688941672530049</c:v>
                </c:pt>
                <c:pt idx="106">
                  <c:v>20.234113808986919</c:v>
                </c:pt>
                <c:pt idx="107">
                  <c:v>20.771388054377482</c:v>
                </c:pt>
                <c:pt idx="108">
                  <c:v>21.300563865708725</c:v>
                </c:pt>
                <c:pt idx="109">
                  <c:v>21.821437821004196</c:v>
                </c:pt>
                <c:pt idx="110">
                  <c:v>22.333803740441923</c:v>
                </c:pt>
                <c:pt idx="111">
                  <c:v>22.837452825090821</c:v>
                </c:pt>
                <c:pt idx="112">
                  <c:v>23.332173814108117</c:v>
                </c:pt>
                <c:pt idx="113">
                  <c:v>23.817753161225397</c:v>
                </c:pt>
                <c:pt idx="114">
                  <c:v>24.293975231305936</c:v>
                </c:pt>
                <c:pt idx="115">
                  <c:v>24.760622517695893</c:v>
                </c:pt>
                <c:pt idx="116">
                  <c:v>25.217475881019396</c:v>
                </c:pt>
                <c:pt idx="117">
                  <c:v>25.664314809978208</c:v>
                </c:pt>
                <c:pt idx="118">
                  <c:v>26.100917704612584</c:v>
                </c:pt>
                <c:pt idx="119">
                  <c:v>26.527062182358392</c:v>
                </c:pt>
                <c:pt idx="120">
                  <c:v>26.942525407097222</c:v>
                </c:pt>
                <c:pt idx="121">
                  <c:v>27.347084441240156</c:v>
                </c:pt>
                <c:pt idx="122">
                  <c:v>27.740516620713066</c:v>
                </c:pt>
                <c:pt idx="123">
                  <c:v>28.122599952520027</c:v>
                </c:pt>
                <c:pt idx="124">
                  <c:v>28.493113534355807</c:v>
                </c:pt>
                <c:pt idx="125">
                  <c:v>28.851837995515474</c:v>
                </c:pt>
                <c:pt idx="126">
                  <c:v>29.198555958113587</c:v>
                </c:pt>
                <c:pt idx="127">
                  <c:v>29.533052517377655</c:v>
                </c:pt>
                <c:pt idx="128">
                  <c:v>29.85511573952374</c:v>
                </c:pt>
                <c:pt idx="129">
                  <c:v>30.164537175457902</c:v>
                </c:pt>
                <c:pt idx="130">
                  <c:v>30.461112388280561</c:v>
                </c:pt>
                <c:pt idx="131">
                  <c:v>30.744641492305263</c:v>
                </c:pt>
                <c:pt idx="132">
                  <c:v>31.014929701041353</c:v>
                </c:pt>
                <c:pt idx="133">
                  <c:v>31.271787881338732</c:v>
                </c:pt>
                <c:pt idx="134">
                  <c:v>31.515033110655878</c:v>
                </c:pt>
                <c:pt idx="135">
                  <c:v>31.744489234193374</c:v>
                </c:pt>
                <c:pt idx="136">
                  <c:v>31.95998741844334</c:v>
                </c:pt>
                <c:pt idx="137">
                  <c:v>32.161366697539627</c:v>
                </c:pt>
                <c:pt idx="138">
                  <c:v>32.348474508666108</c:v>
                </c:pt>
                <c:pt idx="139">
                  <c:v>32.521167212689136</c:v>
                </c:pt>
                <c:pt idx="140">
                  <c:v>32.679310596134542</c:v>
                </c:pt>
                <c:pt idx="141">
                  <c:v>32.82278035062869</c:v>
                </c:pt>
                <c:pt idx="142">
                  <c:v>32.951462525973341</c:v>
                </c:pt>
                <c:pt idx="143">
                  <c:v>33.065253953125207</c:v>
                </c:pt>
                <c:pt idx="144">
                  <c:v>33.164062633504003</c:v>
                </c:pt>
                <c:pt idx="145">
                  <c:v>33.247808091258563</c:v>
                </c:pt>
                <c:pt idx="146">
                  <c:v>33.316421685376902</c:v>
                </c:pt>
                <c:pt idx="147">
                  <c:v>33.36984687883043</c:v>
                </c:pt>
                <c:pt idx="148">
                  <c:v>33.40803946229174</c:v>
                </c:pt>
                <c:pt idx="149">
                  <c:v>33.430967730354176</c:v>
                </c:pt>
                <c:pt idx="150">
                  <c:v>33.43861260095958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045-4D87-A6FF-8D24CC610DBD}"/>
            </c:ext>
          </c:extLst>
        </c:ser>
        <c:ser>
          <c:idx val="0"/>
          <c:order val="0"/>
          <c:tx>
            <c:strRef>
              <c:f>TraySol!$D$7</c:f>
              <c:strCache>
                <c:ptCount val="1"/>
                <c:pt idx="0">
                  <c:v>SJUN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TraySol!$E$10:$E$190</c:f>
              <c:numCache>
                <c:formatCode>0.00</c:formatCode>
                <c:ptCount val="181"/>
                <c:pt idx="0">
                  <c:v>-179.99897841996292</c:v>
                </c:pt>
                <c:pt idx="1">
                  <c:v>-178.97847622019333</c:v>
                </c:pt>
                <c:pt idx="2">
                  <c:v>-177.95729417706343</c:v>
                </c:pt>
                <c:pt idx="3">
                  <c:v>-176.93679468526622</c:v>
                </c:pt>
                <c:pt idx="4">
                  <c:v>-175.91731672127045</c:v>
                </c:pt>
                <c:pt idx="5">
                  <c:v>-174.89919651875206</c:v>
                </c:pt>
                <c:pt idx="6">
                  <c:v>-173.88276668122515</c:v>
                </c:pt>
                <c:pt idx="7">
                  <c:v>-172.86835531729255</c:v>
                </c:pt>
                <c:pt idx="8">
                  <c:v>-171.85628520369417</c:v>
                </c:pt>
                <c:pt idx="9">
                  <c:v>-170.84687298097109</c:v>
                </c:pt>
                <c:pt idx="10">
                  <c:v>-169.84042838621426</c:v>
                </c:pt>
                <c:pt idx="11">
                  <c:v>-168.83725352693554</c:v>
                </c:pt>
                <c:pt idx="12">
                  <c:v>-167.83764219965542</c:v>
                </c:pt>
                <c:pt idx="13">
                  <c:v>-166.84187925631085</c:v>
                </c:pt>
                <c:pt idx="14">
                  <c:v>-165.85024002108818</c:v>
                </c:pt>
                <c:pt idx="15">
                  <c:v>-164.86298975976919</c:v>
                </c:pt>
                <c:pt idx="16">
                  <c:v>-163.8803832031569</c:v>
                </c:pt>
                <c:pt idx="17">
                  <c:v>-162.90266412563068</c:v>
                </c:pt>
                <c:pt idx="18">
                  <c:v>-161.9300649793735</c:v>
                </c:pt>
                <c:pt idx="19">
                  <c:v>-160.96280658432303</c:v>
                </c:pt>
                <c:pt idx="20">
                  <c:v>-160.0010978734332</c:v>
                </c:pt>
                <c:pt idx="21">
                  <c:v>-159.04513569239495</c:v>
                </c:pt>
                <c:pt idx="22">
                  <c:v>-158.09510465255639</c:v>
                </c:pt>
                <c:pt idx="23">
                  <c:v>-157.15117703542023</c:v>
                </c:pt>
                <c:pt idx="24">
                  <c:v>-156.21351274675789</c:v>
                </c:pt>
                <c:pt idx="25">
                  <c:v>-155.28225931810096</c:v>
                </c:pt>
                <c:pt idx="26">
                  <c:v>-154.35755195311563</c:v>
                </c:pt>
                <c:pt idx="27">
                  <c:v>-153.43951361616664</c:v>
                </c:pt>
                <c:pt idx="28">
                  <c:v>-152.52825516021201</c:v>
                </c:pt>
                <c:pt idx="29">
                  <c:v>-151.62387549104767</c:v>
                </c:pt>
                <c:pt idx="30">
                  <c:v>-150.72646176483875</c:v>
                </c:pt>
                <c:pt idx="31">
                  <c:v>-149.83608961582513</c:v>
                </c:pt>
                <c:pt idx="32">
                  <c:v>-148.95282341107912</c:v>
                </c:pt>
                <c:pt idx="33">
                  <c:v>-148.07671652920746</c:v>
                </c:pt>
                <c:pt idx="34">
                  <c:v>-147.20781165993984</c:v>
                </c:pt>
                <c:pt idx="35">
                  <c:v>-146.34614112161603</c:v>
                </c:pt>
                <c:pt idx="36">
                  <c:v>-145.49172719367604</c:v>
                </c:pt>
                <c:pt idx="37">
                  <c:v>-144.64458246137184</c:v>
                </c:pt>
                <c:pt idx="38">
                  <c:v>-143.80471017004322</c:v>
                </c:pt>
                <c:pt idx="39">
                  <c:v>-142.97210458644355</c:v>
                </c:pt>
                <c:pt idx="40">
                  <c:v>-142.14675136474588</c:v>
                </c:pt>
                <c:pt idx="41">
                  <c:v>-141.32862791501947</c:v>
                </c:pt>
                <c:pt idx="42">
                  <c:v>-140.51770377212412</c:v>
                </c:pt>
                <c:pt idx="43">
                  <c:v>-139.71394096313313</c:v>
                </c:pt>
                <c:pt idx="44">
                  <c:v>-138.91729437155729</c:v>
                </c:pt>
                <c:pt idx="45">
                  <c:v>-138.12771209680267</c:v>
                </c:pt>
                <c:pt idx="46">
                  <c:v>-137.34513580745173</c:v>
                </c:pt>
                <c:pt idx="47">
                  <c:v>-136.56950108711015</c:v>
                </c:pt>
                <c:pt idx="48">
                  <c:v>-135.80073777170796</c:v>
                </c:pt>
                <c:pt idx="49">
                  <c:v>-135.03877027728257</c:v>
                </c:pt>
                <c:pt idx="50">
                  <c:v>-134.2835179174069</c:v>
                </c:pt>
                <c:pt idx="51">
                  <c:v>-133.5348952095456</c:v>
                </c:pt>
                <c:pt idx="52">
                  <c:v>-132.79281216974442</c:v>
                </c:pt>
                <c:pt idx="53">
                  <c:v>-132.05717459516049</c:v>
                </c:pt>
                <c:pt idx="54">
                  <c:v>-131.32788433404485</c:v>
                </c:pt>
                <c:pt idx="55">
                  <c:v>-130.60483954287719</c:v>
                </c:pt>
                <c:pt idx="56">
                  <c:v>-129.8879349304348</c:v>
                </c:pt>
                <c:pt idx="57">
                  <c:v>-129.17706198865409</c:v>
                </c:pt>
                <c:pt idx="58">
                  <c:v>-128.47210921020647</c:v>
                </c:pt>
                <c:pt idx="59">
                  <c:v>-127.77296229277052</c:v>
                </c:pt>
                <c:pt idx="60">
                  <c:v>-127.07950433003251</c:v>
                </c:pt>
                <c:pt idx="61">
                  <c:v>-126.39161598949117</c:v>
                </c:pt>
                <c:pt idx="62">
                  <c:v>-125.70917567718031</c:v>
                </c:pt>
                <c:pt idx="63">
                  <c:v>-125.03205968945294</c:v>
                </c:pt>
                <c:pt idx="64">
                  <c:v>-124.36014235199674</c:v>
                </c:pt>
                <c:pt idx="65">
                  <c:v>-123.69329614626908</c:v>
                </c:pt>
                <c:pt idx="66">
                  <c:v>-123.03139182355487</c:v>
                </c:pt>
                <c:pt idx="67">
                  <c:v>-122.37429850686038</c:v>
                </c:pt>
                <c:pt idx="68">
                  <c:v>-121.72188378086094</c:v>
                </c:pt>
                <c:pt idx="69">
                  <c:v>-121.07401377012177</c:v>
                </c:pt>
                <c:pt idx="70">
                  <c:v>-120.43055320580943</c:v>
                </c:pt>
                <c:pt idx="71">
                  <c:v>-119.79136548110462</c:v>
                </c:pt>
                <c:pt idx="72">
                  <c:v>-119.15631269551814</c:v>
                </c:pt>
                <c:pt idx="73">
                  <c:v>-118.52525568830031</c:v>
                </c:pt>
                <c:pt idx="74">
                  <c:v>-117.89805406111864</c:v>
                </c:pt>
                <c:pt idx="75">
                  <c:v>-117.27456619016218</c:v>
                </c:pt>
                <c:pt idx="76">
                  <c:v>-116.65464922781041</c:v>
                </c:pt>
                <c:pt idx="77">
                  <c:v>-116.03815909398328</c:v>
                </c:pt>
                <c:pt idx="78">
                  <c:v>-115.42495045726469</c:v>
                </c:pt>
                <c:pt idx="79">
                  <c:v>-114.81487670586623</c:v>
                </c:pt>
                <c:pt idx="80">
                  <c:v>-114.20778990846931</c:v>
                </c:pt>
                <c:pt idx="81">
                  <c:v>-113.60354076495409</c:v>
                </c:pt>
                <c:pt idx="82">
                  <c:v>-113.00197854699236</c:v>
                </c:pt>
                <c:pt idx="83">
                  <c:v>-112.40295102844676</c:v>
                </c:pt>
                <c:pt idx="84">
                  <c:v>-111.8063044054838</c:v>
                </c:pt>
                <c:pt idx="85">
                  <c:v>-111.21188320626956</c:v>
                </c:pt>
                <c:pt idx="86">
                  <c:v>-110.61953019007791</c:v>
                </c:pt>
                <c:pt idx="87">
                  <c:v>-110.02908623559742</c:v>
                </c:pt>
                <c:pt idx="88">
                  <c:v>-109.44039021818013</c:v>
                </c:pt>
                <c:pt idx="89">
                  <c:v>-108.8532788757267</c:v>
                </c:pt>
                <c:pt idx="90">
                  <c:v>-108.26758666285335</c:v>
                </c:pt>
                <c:pt idx="91">
                  <c:v>-107.68314559293212</c:v>
                </c:pt>
                <c:pt idx="92">
                  <c:v>-107.09978506754079</c:v>
                </c:pt>
                <c:pt idx="93">
                  <c:v>-106.51733169279753</c:v>
                </c:pt>
                <c:pt idx="94">
                  <c:v>-105.93560908199277</c:v>
                </c:pt>
                <c:pt idx="95">
                  <c:v>-105.35443764386193</c:v>
                </c:pt>
                <c:pt idx="96">
                  <c:v>-104.77363435577023</c:v>
                </c:pt>
                <c:pt idx="97">
                  <c:v>-104.19301252100308</c:v>
                </c:pt>
                <c:pt idx="98">
                  <c:v>-103.61238150927194</c:v>
                </c:pt>
                <c:pt idx="99">
                  <c:v>-103.03154647945588</c:v>
                </c:pt>
                <c:pt idx="100">
                  <c:v>-102.45030808350309</c:v>
                </c:pt>
                <c:pt idx="101">
                  <c:v>-101.86846215031299</c:v>
                </c:pt>
                <c:pt idx="102">
                  <c:v>-101.28579934830731</c:v>
                </c:pt>
                <c:pt idx="103">
                  <c:v>-100.70210482527884</c:v>
                </c:pt>
                <c:pt idx="104">
                  <c:v>-100.11715782397576</c:v>
                </c:pt>
                <c:pt idx="105">
                  <c:v>-99.530731271739242</c:v>
                </c:pt>
                <c:pt idx="106">
                  <c:v>-98.942591342359194</c:v>
                </c:pt>
                <c:pt idx="107">
                  <c:v>-98.352496988149085</c:v>
                </c:pt>
                <c:pt idx="108">
                  <c:v>-97.760199440061896</c:v>
                </c:pt>
                <c:pt idx="109">
                  <c:v>-97.165441673475613</c:v>
                </c:pt>
                <c:pt idx="110">
                  <c:v>-96.567957837067993</c:v>
                </c:pt>
                <c:pt idx="111">
                  <c:v>-95.967472641972577</c:v>
                </c:pt>
                <c:pt idx="112">
                  <c:v>-95.363700708161915</c:v>
                </c:pt>
                <c:pt idx="113">
                  <c:v>-94.756345864738122</c:v>
                </c:pt>
                <c:pt idx="114">
                  <c:v>-94.145100400520647</c:v>
                </c:pt>
                <c:pt idx="115">
                  <c:v>-93.529644261010446</c:v>
                </c:pt>
                <c:pt idx="116">
                  <c:v>-92.909644187470334</c:v>
                </c:pt>
                <c:pt idx="117">
                  <c:v>-92.284752793497262</c:v>
                </c:pt>
                <c:pt idx="118">
                  <c:v>-91.654607574068137</c:v>
                </c:pt>
                <c:pt idx="119">
                  <c:v>-91.018829841617659</c:v>
                </c:pt>
                <c:pt idx="120">
                  <c:v>-90.377023583250988</c:v>
                </c:pt>
                <c:pt idx="121">
                  <c:v>-89.728774232707508</c:v>
                </c:pt>
                <c:pt idx="122">
                  <c:v>-89.073647350170745</c:v>
                </c:pt>
                <c:pt idx="123">
                  <c:v>-88.411187202468184</c:v>
                </c:pt>
                <c:pt idx="124">
                  <c:v>-87.740915235618701</c:v>
                </c:pt>
                <c:pt idx="125">
                  <c:v>-87.062328431072615</c:v>
                </c:pt>
                <c:pt idx="126">
                  <c:v>-86.374897536349408</c:v>
                </c:pt>
                <c:pt idx="127">
                  <c:v>-85.678065160117939</c:v>
                </c:pt>
                <c:pt idx="128">
                  <c:v>-84.971243721094154</c:v>
                </c:pt>
                <c:pt idx="129">
                  <c:v>-84.253813239459788</c:v>
                </c:pt>
                <c:pt idx="130">
                  <c:v>-83.52511895885236</c:v>
                </c:pt>
                <c:pt idx="131">
                  <c:v>-82.78446878636214</c:v>
                </c:pt>
                <c:pt idx="132">
                  <c:v>-82.031130537426307</c:v>
                </c:pt>
                <c:pt idx="133">
                  <c:v>-81.264328972071112</c:v>
                </c:pt>
                <c:pt idx="134">
                  <c:v>-80.48324260867372</c:v>
                </c:pt>
                <c:pt idx="135">
                  <c:v>-79.687000301357344</c:v>
                </c:pt>
                <c:pt idx="136">
                  <c:v>-78.874677567385334</c:v>
                </c:pt>
                <c:pt idx="137">
                  <c:v>-78.045292651586038</c:v>
                </c:pt>
                <c:pt idx="138">
                  <c:v>-77.19780231606012</c:v>
                </c:pt>
                <c:pt idx="139">
                  <c:v>-76.331097345368562</c:v>
                </c:pt>
                <c:pt idx="140">
                  <c:v>-75.443997760291168</c:v>
                </c:pt>
                <c:pt idx="141">
                  <c:v>-74.535247737357906</c:v>
                </c:pt>
                <c:pt idx="142">
                  <c:v>-73.603510237032765</c:v>
                </c:pt>
                <c:pt idx="143">
                  <c:v>-72.647361351095554</c:v>
                </c:pt>
                <c:pt idx="144">
                  <c:v>-71.665284389952888</c:v>
                </c:pt>
                <c:pt idx="145">
                  <c:v>-70.655663743959181</c:v>
                </c:pt>
                <c:pt idx="146">
                  <c:v>-69.61677857013305</c:v>
                </c:pt>
                <c:pt idx="147">
                  <c:v>-68.546796377868276</c:v>
                </c:pt>
                <c:pt idx="148">
                  <c:v>-67.443766615499143</c:v>
                </c:pt>
                <c:pt idx="149">
                  <c:v>-66.305614395240937</c:v>
                </c:pt>
                <c:pt idx="150">
                  <c:v>-65.13013453864275</c:v>
                </c:pt>
                <c:pt idx="151">
                  <c:v>-63.914986180046505</c:v>
                </c:pt>
                <c:pt idx="152">
                  <c:v>-62.65768823360041</c:v>
                </c:pt>
                <c:pt idx="153">
                  <c:v>-61.355616112198412</c:v>
                </c:pt>
                <c:pt idx="154">
                  <c:v>-60.006000186366123</c:v>
                </c:pt>
                <c:pt idx="155">
                  <c:v>-58.605926589384609</c:v>
                </c:pt>
                <c:pt idx="156">
                  <c:v>-57.152341113033863</c:v>
                </c:pt>
                <c:pt idx="157">
                  <c:v>-55.642057096282635</c:v>
                </c:pt>
                <c:pt idx="158">
                  <c:v>-54.071768385162081</c:v>
                </c:pt>
                <c:pt idx="159">
                  <c:v>-52.438068631019092</c:v>
                </c:pt>
                <c:pt idx="160">
                  <c:v>-50.737478387006291</c:v>
                </c:pt>
                <c:pt idx="161">
                  <c:v>-48.966481643407519</c:v>
                </c:pt>
                <c:pt idx="162">
                  <c:v>-47.12157358728912</c:v>
                </c:pt>
                <c:pt idx="163">
                  <c:v>-45.199321446446717</c:v>
                </c:pt>
                <c:pt idx="164">
                  <c:v>-43.196440234664735</c:v>
                </c:pt>
                <c:pt idx="165">
                  <c:v>-41.109884994402513</c:v>
                </c:pt>
                <c:pt idx="166">
                  <c:v>-38.936960661463367</c:v>
                </c:pt>
                <c:pt idx="167">
                  <c:v>-36.675449873929125</c:v>
                </c:pt>
                <c:pt idx="168">
                  <c:v>-34.323757837776064</c:v>
                </c:pt>
                <c:pt idx="169">
                  <c:v>-31.881071688261308</c:v>
                </c:pt>
                <c:pt idx="170">
                  <c:v>-29.347529640723778</c:v>
                </c:pt>
                <c:pt idx="171">
                  <c:v>-26.724392678511297</c:v>
                </c:pt>
                <c:pt idx="172">
                  <c:v>-24.01420876635963</c:v>
                </c:pt>
                <c:pt idx="173">
                  <c:v>-21.220956933774321</c:v>
                </c:pt>
                <c:pt idx="174">
                  <c:v>-18.350156518646141</c:v>
                </c:pt>
                <c:pt idx="175">
                  <c:v>-15.40892597593769</c:v>
                </c:pt>
                <c:pt idx="176">
                  <c:v>-12.40597653030861</c:v>
                </c:pt>
                <c:pt idx="177">
                  <c:v>-9.3515290370814697</c:v>
                </c:pt>
                <c:pt idx="178">
                  <c:v>-6.257147848211539</c:v>
                </c:pt>
                <c:pt idx="179">
                  <c:v>-3.13549292226784</c:v>
                </c:pt>
                <c:pt idx="180">
                  <c:v>-3.1378138733201516E-3</c:v>
                </c:pt>
              </c:numCache>
            </c:numRef>
          </c:xVal>
          <c:yVal>
            <c:numRef>
              <c:f>TraySol!$D$10:$D$190</c:f>
              <c:numCache>
                <c:formatCode>0.00</c:formatCode>
                <c:ptCount val="181"/>
                <c:pt idx="0">
                  <c:v>-26.09999999321596</c:v>
                </c:pt>
                <c:pt idx="1">
                  <c:v>-26.093216319550933</c:v>
                </c:pt>
                <c:pt idx="2">
                  <c:v>-26.072869703478474</c:v>
                </c:pt>
                <c:pt idx="3">
                  <c:v>-26.038973413591947</c:v>
                </c:pt>
                <c:pt idx="4">
                  <c:v>-25.991549506296323</c:v>
                </c:pt>
                <c:pt idx="5">
                  <c:v>-25.930628763040346</c:v>
                </c:pt>
                <c:pt idx="6">
                  <c:v>-25.856250593668776</c:v>
                </c:pt>
                <c:pt idx="7">
                  <c:v>-25.768462913390351</c:v>
                </c:pt>
                <c:pt idx="8">
                  <c:v>-25.66732199426221</c:v>
                </c:pt>
                <c:pt idx="9">
                  <c:v>-25.552892292265767</c:v>
                </c:pt>
                <c:pt idx="10">
                  <c:v>-25.425246251211632</c:v>
                </c:pt>
                <c:pt idx="11">
                  <c:v>-25.284464084856637</c:v>
                </c:pt>
                <c:pt idx="12">
                  <c:v>-25.130633538745585</c:v>
                </c:pt>
                <c:pt idx="13">
                  <c:v>-24.96384963339996</c:v>
                </c:pt>
                <c:pt idx="14">
                  <c:v>-24.78421439056784</c:v>
                </c:pt>
                <c:pt idx="15">
                  <c:v>-24.591836544320088</c:v>
                </c:pt>
                <c:pt idx="16">
                  <c:v>-24.386831238830112</c:v>
                </c:pt>
                <c:pt idx="17">
                  <c:v>-24.169319714705694</c:v>
                </c:pt>
                <c:pt idx="18">
                  <c:v>-23.939428985754262</c:v>
                </c:pt>
                <c:pt idx="19">
                  <c:v>-23.697291508057063</c:v>
                </c:pt>
                <c:pt idx="20">
                  <c:v>-23.443044843203666</c:v>
                </c:pt>
                <c:pt idx="21">
                  <c:v>-23.176831317499548</c:v>
                </c:pt>
                <c:pt idx="22">
                  <c:v>-22.898797678903492</c:v>
                </c:pt>
                <c:pt idx="23">
                  <c:v>-22.609094753385008</c:v>
                </c:pt>
                <c:pt idx="24">
                  <c:v>-22.307877102310755</c:v>
                </c:pt>
                <c:pt idx="25">
                  <c:v>-21.995302682381151</c:v>
                </c:pt>
                <c:pt idx="26">
                  <c:v>-21.671532509538594</c:v>
                </c:pt>
                <c:pt idx="27">
                  <c:v>-21.336730328165785</c:v>
                </c:pt>
                <c:pt idx="28">
                  <c:v>-20.991062286782707</c:v>
                </c:pt>
                <c:pt idx="29">
                  <c:v>-20.634696621338165</c:v>
                </c:pt>
                <c:pt idx="30">
                  <c:v>-20.267803347078484</c:v>
                </c:pt>
                <c:pt idx="31">
                  <c:v>-19.890553959860227</c:v>
                </c:pt>
                <c:pt idx="32">
                  <c:v>-19.503121147661915</c:v>
                </c:pt>
                <c:pt idx="33">
                  <c:v>-19.105678512936919</c:v>
                </c:pt>
                <c:pt idx="34">
                  <c:v>-18.69840030634299</c:v>
                </c:pt>
                <c:pt idx="35">
                  <c:v>-18.281461172279094</c:v>
                </c:pt>
                <c:pt idx="36">
                  <c:v>-17.855035906561568</c:v>
                </c:pt>
                <c:pt idx="37">
                  <c:v>-17.419299226477975</c:v>
                </c:pt>
                <c:pt idx="38">
                  <c:v>-16.974425553368803</c:v>
                </c:pt>
                <c:pt idx="39">
                  <c:v>-16.520588807806803</c:v>
                </c:pt>
                <c:pt idx="40">
                  <c:v>-16.057962217367219</c:v>
                </c:pt>
                <c:pt idx="41">
                  <c:v>-15.586718136915522</c:v>
                </c:pt>
                <c:pt idx="42">
                  <c:v>-15.107027881276025</c:v>
                </c:pt>
                <c:pt idx="43">
                  <c:v>-14.619061570090977</c:v>
                </c:pt>
                <c:pt idx="44">
                  <c:v>-14.122987984629759</c:v>
                </c:pt>
                <c:pt idx="45">
                  <c:v>-13.618974436266711</c:v>
                </c:pt>
                <c:pt idx="46">
                  <c:v>-13.107186646308477</c:v>
                </c:pt>
                <c:pt idx="47">
                  <c:v>-12.587788636822182</c:v>
                </c:pt>
                <c:pt idx="48">
                  <c:v>-12.060942632089777</c:v>
                </c:pt>
                <c:pt idx="49">
                  <c:v>-11.526808970293615</c:v>
                </c:pt>
                <c:pt idx="50">
                  <c:v>-10.985546025023979</c:v>
                </c:pt>
                <c:pt idx="51">
                  <c:v>-10.437310136186113</c:v>
                </c:pt>
                <c:pt idx="52">
                  <c:v>-9.8822555498793463</c:v>
                </c:pt>
                <c:pt idx="53">
                  <c:v>-9.3205343668156218</c:v>
                </c:pt>
                <c:pt idx="54">
                  <c:v>-8.7522964988450696</c:v>
                </c:pt>
                <c:pt idx="55">
                  <c:v>-8.1776896331593036</c:v>
                </c:pt>
                <c:pt idx="56">
                  <c:v>-7.5968592037467317</c:v>
                </c:pt>
                <c:pt idx="57">
                  <c:v>-7.0099483696835563</c:v>
                </c:pt>
                <c:pt idx="58">
                  <c:v>-6.417097999851535</c:v>
                </c:pt>
                <c:pt idx="59">
                  <c:v>-5.8184466636858474</c:v>
                </c:pt>
                <c:pt idx="60">
                  <c:v>-5.2141306275678403</c:v>
                </c:pt>
                <c:pt idx="61">
                  <c:v>-4.6042838564919464</c:v>
                </c:pt>
                <c:pt idx="62">
                  <c:v>-3.989038020649275</c:v>
                </c:pt>
                <c:pt idx="63">
                  <c:v>-3.3685225065867854</c:v>
                </c:pt>
                <c:pt idx="64">
                  <c:v>-2.7428644326159741</c:v>
                </c:pt>
                <c:pt idx="65">
                  <c:v>-2.1121886681613375</c:v>
                </c:pt>
                <c:pt idx="66">
                  <c:v>-1.4766178567556807</c:v>
                </c:pt>
                <c:pt idx="67">
                  <c:v>-0.83627244240523169</c:v>
                </c:pt>
                <c:pt idx="68">
                  <c:v>-0.19127069906508609</c:v>
                </c:pt>
                <c:pt idx="69">
                  <c:v>0.45827123701879202</c:v>
                </c:pt>
                <c:pt idx="70">
                  <c:v>1.1122393323278743</c:v>
                </c:pt>
                <c:pt idx="71">
                  <c:v>1.7705216186599841</c:v>
                </c:pt>
                <c:pt idx="72">
                  <c:v>2.4330081534840104</c:v>
                </c:pt>
                <c:pt idx="73">
                  <c:v>3.0995909782386946</c:v>
                </c:pt>
                <c:pt idx="74">
                  <c:v>3.7701640747393554</c:v>
                </c:pt>
                <c:pt idx="75">
                  <c:v>4.444623319840403</c:v>
                </c:pt>
                <c:pt idx="76">
                  <c:v>5.1228664384874918</c:v>
                </c:pt>
                <c:pt idx="77">
                  <c:v>5.8047929552779323</c:v>
                </c:pt>
                <c:pt idx="78">
                  <c:v>6.4903041446345497</c:v>
                </c:pt>
                <c:pt idx="79">
                  <c:v>7.179302979683797</c:v>
                </c:pt>
                <c:pt idx="80">
                  <c:v>7.8716940799156419</c:v>
                </c:pt>
                <c:pt idx="81">
                  <c:v>8.5673836576896036</c:v>
                </c:pt>
                <c:pt idx="82">
                  <c:v>9.2662794636380994</c:v>
                </c:pt>
                <c:pt idx="83">
                  <c:v>9.9682907310052542</c:v>
                </c:pt>
                <c:pt idx="84">
                  <c:v>10.673328118947481</c:v>
                </c:pt>
                <c:pt idx="85">
                  <c:v>11.381303654808576</c:v>
                </c:pt>
                <c:pt idx="86">
                  <c:v>12.092130675370186</c:v>
                </c:pt>
                <c:pt idx="87">
                  <c:v>12.80572376706624</c:v>
                </c:pt>
                <c:pt idx="88">
                  <c:v>13.521998705136923</c:v>
                </c:pt>
                <c:pt idx="89">
                  <c:v>14.2408723916855</c:v>
                </c:pt>
                <c:pt idx="90">
                  <c:v>14.962262792588504</c:v>
                </c:pt>
                <c:pt idx="91">
                  <c:v>15.686088873196823</c:v>
                </c:pt>
                <c:pt idx="92">
                  <c:v>16.412270532751563</c:v>
                </c:pt>
                <c:pt idx="93">
                  <c:v>17.140728537425304</c:v>
                </c:pt>
                <c:pt idx="94">
                  <c:v>17.871384451884524</c:v>
                </c:pt>
                <c:pt idx="95">
                  <c:v>18.604160569254631</c:v>
                </c:pt>
                <c:pt idx="96">
                  <c:v>19.338979839352987</c:v>
                </c:pt>
                <c:pt idx="97">
                  <c:v>20.075765795038805</c:v>
                </c:pt>
                <c:pt idx="98">
                  <c:v>20.814442476512085</c:v>
                </c:pt>
                <c:pt idx="99">
                  <c:v>21.554934353374108</c:v>
                </c:pt>
                <c:pt idx="100">
                  <c:v>22.297166244243073</c:v>
                </c:pt>
                <c:pt idx="101">
                  <c:v>23.041063233696789</c:v>
                </c:pt>
                <c:pt idx="102">
                  <c:v>23.786550586291412</c:v>
                </c:pt>
                <c:pt idx="103">
                  <c:v>24.533553657380722</c:v>
                </c:pt>
                <c:pt idx="104">
                  <c:v>25.281997800433359</c:v>
                </c:pt>
                <c:pt idx="105">
                  <c:v>26.031808270516386</c:v>
                </c:pt>
                <c:pt idx="106">
                  <c:v>26.782910123582177</c:v>
                </c:pt>
                <c:pt idx="107">
                  <c:v>27.535228111160286</c:v>
                </c:pt>
                <c:pt idx="108">
                  <c:v>28.288686570018896</c:v>
                </c:pt>
                <c:pt idx="109">
                  <c:v>29.04320930631841</c:v>
                </c:pt>
                <c:pt idx="110">
                  <c:v>29.798719473734465</c:v>
                </c:pt>
                <c:pt idx="111">
                  <c:v>30.555139444977662</c:v>
                </c:pt>
                <c:pt idx="112">
                  <c:v>31.312390676082131</c:v>
                </c:pt>
                <c:pt idx="113">
                  <c:v>32.070393562774335</c:v>
                </c:pt>
                <c:pt idx="114">
                  <c:v>32.82906728816711</c:v>
                </c:pt>
                <c:pt idx="115">
                  <c:v>33.588329660949263</c:v>
                </c:pt>
                <c:pt idx="116">
                  <c:v>34.348096943160314</c:v>
                </c:pt>
                <c:pt idx="117">
                  <c:v>35.108283666549099</c:v>
                </c:pt>
                <c:pt idx="118">
                  <c:v>35.868802436415365</c:v>
                </c:pt>
                <c:pt idx="119">
                  <c:v>36.629563721722946</c:v>
                </c:pt>
                <c:pt idx="120">
                  <c:v>37.390475630150441</c:v>
                </c:pt>
                <c:pt idx="121">
                  <c:v>38.151443666609623</c:v>
                </c:pt>
                <c:pt idx="122">
                  <c:v>38.912370473611482</c:v>
                </c:pt>
                <c:pt idx="123">
                  <c:v>39.673155551692474</c:v>
                </c:pt>
                <c:pt idx="124">
                  <c:v>40.43369495792885</c:v>
                </c:pt>
                <c:pt idx="125">
                  <c:v>41.193880980361769</c:v>
                </c:pt>
                <c:pt idx="126">
                  <c:v>41.953601785927432</c:v>
                </c:pt>
                <c:pt idx="127">
                  <c:v>42.712741039235873</c:v>
                </c:pt>
                <c:pt idx="128">
                  <c:v>43.471177489260761</c:v>
                </c:pt>
                <c:pt idx="129">
                  <c:v>44.228784520695029</c:v>
                </c:pt>
                <c:pt idx="130">
                  <c:v>44.98542966638378</c:v>
                </c:pt>
                <c:pt idx="131">
                  <c:v>45.740974076869669</c:v>
                </c:pt>
                <c:pt idx="132">
                  <c:v>46.495271942668708</c:v>
                </c:pt>
                <c:pt idx="133">
                  <c:v>47.248169864437365</c:v>
                </c:pt>
                <c:pt idx="134">
                  <c:v>47.999506165689652</c:v>
                </c:pt>
                <c:pt idx="135">
                  <c:v>48.749110142173883</c:v>
                </c:pt>
                <c:pt idx="136">
                  <c:v>49.496801241421842</c:v>
                </c:pt>
                <c:pt idx="137">
                  <c:v>50.242388165336067</c:v>
                </c:pt>
                <c:pt idx="138">
                  <c:v>50.985667887985556</c:v>
                </c:pt>
                <c:pt idx="139">
                  <c:v>51.726424580038426</c:v>
                </c:pt>
                <c:pt idx="140">
                  <c:v>52.464428430478058</c:v>
                </c:pt>
                <c:pt idx="141">
                  <c:v>53.19943435543555</c:v>
                </c:pt>
                <c:pt idx="142">
                  <c:v>53.931180583142002</c:v>
                </c:pt>
                <c:pt idx="143">
                  <c:v>54.659387103181146</c:v>
                </c:pt>
                <c:pt idx="144">
                  <c:v>55.383753967437343</c:v>
                </c:pt>
                <c:pt idx="145">
                  <c:v>56.103959429432564</c:v>
                </c:pt>
                <c:pt idx="146">
                  <c:v>56.819657908188425</c:v>
                </c:pt>
                <c:pt idx="147">
                  <c:v>57.530477762419785</c:v>
                </c:pt>
                <c:pt idx="148">
                  <c:v>58.2360188608763</c:v>
                </c:pt>
                <c:pt idx="149">
                  <c:v>58.9358499351424</c:v>
                </c:pt>
                <c:pt idx="150">
                  <c:v>59.629505702376541</c:v>
                </c:pt>
                <c:pt idx="151">
                  <c:v>60.316483747562017</c:v>
                </c:pt>
                <c:pt idx="152">
                  <c:v>60.996241158164715</c:v>
                </c:pt>
                <c:pt idx="153">
                  <c:v>61.668190909043432</c:v>
                </c:pt>
                <c:pt idx="154">
                  <c:v>62.331698002516966</c:v>
                </c:pt>
                <c:pt idx="155">
                  <c:v>62.986075378252323</c:v>
                </c:pt>
                <c:pt idx="156">
                  <c:v>63.630579620800368</c:v>
                </c:pt>
                <c:pt idx="157">
                  <c:v>64.264406509984042</c:v>
                </c:pt>
                <c:pt idx="158">
                  <c:v>64.886686481846823</c:v>
                </c:pt>
                <c:pt idx="159">
                  <c:v>65.496480096458143</c:v>
                </c:pt>
                <c:pt idx="160">
                  <c:v>66.092773644480275</c:v>
                </c:pt>
                <c:pt idx="161">
                  <c:v>66.674475067810377</c:v>
                </c:pt>
                <c:pt idx="162">
                  <c:v>67.240410421222862</c:v>
                </c:pt>
                <c:pt idx="163">
                  <c:v>67.789321161505086</c:v>
                </c:pt>
                <c:pt idx="164">
                  <c:v>68.319862616757675</c:v>
                </c:pt>
                <c:pt idx="165">
                  <c:v>68.830604058393178</c:v>
                </c:pt>
                <c:pt idx="166">
                  <c:v>69.320030866760547</c:v>
                </c:pt>
                <c:pt idx="167">
                  <c:v>69.78654934027243</c:v>
                </c:pt>
                <c:pt idx="168">
                  <c:v>70.22849473611609</c:v>
                </c:pt>
                <c:pt idx="169">
                  <c:v>70.644143133345494</c:v>
                </c:pt>
                <c:pt idx="170">
                  <c:v>71.031727658781108</c:v>
                </c:pt>
                <c:pt idx="171">
                  <c:v>71.389459493909868</c:v>
                </c:pt>
                <c:pt idx="172">
                  <c:v>71.715553870047017</c:v>
                </c:pt>
                <c:pt idx="173">
                  <c:v>72.00826094919627</c:v>
                </c:pt>
                <c:pt idx="174">
                  <c:v>72.265901081663372</c:v>
                </c:pt>
                <c:pt idx="175">
                  <c:v>72.486903449432646</c:v>
                </c:pt>
                <c:pt idx="176">
                  <c:v>72.669846590265536</c:v>
                </c:pt>
                <c:pt idx="177">
                  <c:v>72.813498817786282</c:v>
                </c:pt>
                <c:pt idx="178">
                  <c:v>72.916856189892371</c:v>
                </c:pt>
                <c:pt idx="179">
                  <c:v>72.979175516053232</c:v>
                </c:pt>
                <c:pt idx="180">
                  <c:v>72.999999979162595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9045-4D87-A6FF-8D24CC610DBD}"/>
            </c:ext>
          </c:extLst>
        </c:ser>
        <c:ser>
          <c:idx val="1"/>
          <c:order val="1"/>
          <c:tx>
            <c:strRef>
              <c:f>TraySol!$G$8</c:f>
              <c:strCache>
                <c:ptCount val="1"/>
              </c:strCache>
            </c:strRef>
          </c:tx>
          <c:spPr>
            <a:ln w="28575"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TraySol!$H$10:$H$190</c:f>
              <c:numCache>
                <c:formatCode>0.00</c:formatCode>
                <c:ptCount val="181"/>
                <c:pt idx="0">
                  <c:v>-179.99876041239676</c:v>
                </c:pt>
                <c:pt idx="1">
                  <c:v>-178.76051754091057</c:v>
                </c:pt>
                <c:pt idx="2">
                  <c:v>-177.52166145771136</c:v>
                </c:pt>
                <c:pt idx="3">
                  <c:v>-176.28405565055289</c:v>
                </c:pt>
                <c:pt idx="4">
                  <c:v>-175.04831909146694</c:v>
                </c:pt>
                <c:pt idx="5">
                  <c:v>-173.81506341835038</c:v>
                </c:pt>
                <c:pt idx="6">
                  <c:v>-172.5848905974355</c:v>
                </c:pt>
                <c:pt idx="7">
                  <c:v>-171.35839067521533</c:v>
                </c:pt>
                <c:pt idx="8">
                  <c:v>-170.13613963923805</c:v>
                </c:pt>
                <c:pt idx="9">
                  <c:v>-168.91869740534943</c:v>
                </c:pt>
                <c:pt idx="10">
                  <c:v>-167.70660594686331</c:v>
                </c:pt>
                <c:pt idx="11">
                  <c:v>-166.50038757883999</c:v>
                </c:pt>
                <c:pt idx="12">
                  <c:v>-165.30054340822591</c:v>
                </c:pt>
                <c:pt idx="13">
                  <c:v>-164.10755195807826</c:v>
                </c:pt>
                <c:pt idx="14">
                  <c:v>-162.92186797156424</c:v>
                </c:pt>
                <c:pt idx="15">
                  <c:v>-161.74392139890696</c:v>
                </c:pt>
                <c:pt idx="16">
                  <c:v>-160.57411656802833</c:v>
                </c:pt>
                <c:pt idx="17">
                  <c:v>-159.41283153733897</c:v>
                </c:pt>
                <c:pt idx="18">
                  <c:v>-158.26041762699799</c:v>
                </c:pt>
                <c:pt idx="19">
                  <c:v>-157.11719912303369</c:v>
                </c:pt>
                <c:pt idx="20">
                  <c:v>-155.98347314701255</c:v>
                </c:pt>
                <c:pt idx="21">
                  <c:v>-154.85950968248216</c:v>
                </c:pt>
                <c:pt idx="22">
                  <c:v>-153.74555174819429</c:v>
                </c:pt>
                <c:pt idx="23">
                  <c:v>-152.6418157071528</c:v>
                </c:pt>
                <c:pt idx="24">
                  <c:v>-151.54849169981534</c:v>
                </c:pt>
                <c:pt idx="25">
                  <c:v>-150.46574418929322</c:v>
                </c:pt>
                <c:pt idx="26">
                  <c:v>-149.39371260613922</c:v>
                </c:pt>
                <c:pt idx="27">
                  <c:v>-148.33251208025845</c:v>
                </c:pt>
                <c:pt idx="28">
                  <c:v>-147.28223424760574</c:v>
                </c:pt>
                <c:pt idx="29">
                  <c:v>-146.24294811962451</c:v>
                </c:pt>
                <c:pt idx="30">
                  <c:v>-145.21470100381231</c:v>
                </c:pt>
                <c:pt idx="31">
                  <c:v>-144.19751946433951</c:v>
                </c:pt>
                <c:pt idx="32">
                  <c:v>-143.19141031228293</c:v>
                </c:pt>
                <c:pt idx="33">
                  <c:v>-142.1963616157424</c:v>
                </c:pt>
                <c:pt idx="34">
                  <c:v>-141.21234372086062</c:v>
                </c:pt>
                <c:pt idx="35">
                  <c:v>-140.23931027555162</c:v>
                </c:pt>
                <c:pt idx="36">
                  <c:v>-139.27719924854222</c:v>
                </c:pt>
                <c:pt idx="37">
                  <c:v>-138.32593393712941</c:v>
                </c:pt>
                <c:pt idx="38">
                  <c:v>-137.38542395783895</c:v>
                </c:pt>
                <c:pt idx="39">
                  <c:v>-136.45556621493353</c:v>
                </c:pt>
                <c:pt idx="40">
                  <c:v>-135.53624584244727</c:v>
                </c:pt>
                <c:pt idx="41">
                  <c:v>-134.62733711611182</c:v>
                </c:pt>
                <c:pt idx="42">
                  <c:v>-133.72870433218714</c:v>
                </c:pt>
                <c:pt idx="43">
                  <c:v>-132.84020265080773</c:v>
                </c:pt>
                <c:pt idx="44">
                  <c:v>-131.96167890200539</c:v>
                </c:pt>
                <c:pt idx="45">
                  <c:v>-131.09297235306937</c:v>
                </c:pt>
                <c:pt idx="46">
                  <c:v>-130.23391543635447</c:v>
                </c:pt>
                <c:pt idx="47">
                  <c:v>-129.38433443704841</c:v>
                </c:pt>
                <c:pt idx="48">
                  <c:v>-128.54405014076443</c:v>
                </c:pt>
                <c:pt idx="49">
                  <c:v>-127.71287844113161</c:v>
                </c:pt>
                <c:pt idx="50">
                  <c:v>-126.89063090782376</c:v>
                </c:pt>
                <c:pt idx="51">
                  <c:v>-126.07711531569146</c:v>
                </c:pt>
                <c:pt idx="52">
                  <c:v>-125.27213613585263</c:v>
                </c:pt>
                <c:pt idx="53">
                  <c:v>-124.47549498975056</c:v>
                </c:pt>
                <c:pt idx="54">
                  <c:v>-123.68699106731502</c:v>
                </c:pt>
                <c:pt idx="55">
                  <c:v>-122.90642151045628</c:v>
                </c:pt>
                <c:pt idx="56">
                  <c:v>-122.13358176319539</c:v>
                </c:pt>
                <c:pt idx="57">
                  <c:v>-121.36826588978299</c:v>
                </c:pt>
                <c:pt idx="58">
                  <c:v>-120.61026686218963</c:v>
                </c:pt>
                <c:pt idx="59">
                  <c:v>-119.85937681836306</c:v>
                </c:pt>
                <c:pt idx="60">
                  <c:v>-119.1153872926478</c:v>
                </c:pt>
                <c:pt idx="61">
                  <c:v>-118.37808941974751</c:v>
                </c:pt>
                <c:pt idx="62">
                  <c:v>-117.64727411358622</c:v>
                </c:pt>
                <c:pt idx="63">
                  <c:v>-116.92273222239137</c:v>
                </c:pt>
                <c:pt idx="64">
                  <c:v>-116.20425466128111</c:v>
                </c:pt>
                <c:pt idx="65">
                  <c:v>-115.49163252359072</c:v>
                </c:pt>
                <c:pt idx="66">
                  <c:v>-114.78465717212292</c:v>
                </c:pt>
                <c:pt idx="67">
                  <c:v>-114.08312031145054</c:v>
                </c:pt>
                <c:pt idx="68">
                  <c:v>-113.38681404234407</c:v>
                </c:pt>
                <c:pt idx="69">
                  <c:v>-112.69553089933557</c:v>
                </c:pt>
                <c:pt idx="70">
                  <c:v>-112.00906387237104</c:v>
                </c:pt>
                <c:pt idx="71">
                  <c:v>-111.32720641344166</c:v>
                </c:pt>
                <c:pt idx="72">
                  <c:v>-110.64975242902329</c:v>
                </c:pt>
                <c:pt idx="73">
                  <c:v>-109.97649625909327</c:v>
                </c:pt>
                <c:pt idx="74">
                  <c:v>-109.30723264343261</c:v>
                </c:pt>
                <c:pt idx="75">
                  <c:v>-108.64175667586379</c:v>
                </c:pt>
                <c:pt idx="76">
                  <c:v>-107.97986374701517</c:v>
                </c:pt>
                <c:pt idx="77">
                  <c:v>-107.3213494761478</c:v>
                </c:pt>
                <c:pt idx="78">
                  <c:v>-106.66600963252432</c:v>
                </c:pt>
                <c:pt idx="79">
                  <c:v>-106.01364004674681</c:v>
                </c:pt>
                <c:pt idx="80">
                  <c:v>-105.36403651243791</c:v>
                </c:pt>
                <c:pt idx="81">
                  <c:v>-104.71699467859004</c:v>
                </c:pt>
                <c:pt idx="82">
                  <c:v>-104.07230993285792</c:v>
                </c:pt>
                <c:pt idx="83">
                  <c:v>-103.4297772760232</c:v>
                </c:pt>
                <c:pt idx="84">
                  <c:v>-102.7891911878143</c:v>
                </c:pt>
                <c:pt idx="85">
                  <c:v>-102.15034548421997</c:v>
                </c:pt>
                <c:pt idx="86">
                  <c:v>-101.51303316639357</c:v>
                </c:pt>
                <c:pt idx="87">
                  <c:v>-100.87704626120296</c:v>
                </c:pt>
                <c:pt idx="88">
                  <c:v>-100.24217565344168</c:v>
                </c:pt>
                <c:pt idx="89">
                  <c:v>-99.608210909678121</c:v>
                </c:pt>
                <c:pt idx="90">
                  <c:v>-98.974940093683216</c:v>
                </c:pt>
                <c:pt idx="91">
                  <c:v>-98.342149573339796</c:v>
                </c:pt>
                <c:pt idx="92">
                  <c:v>-97.709623818903154</c:v>
                </c:pt>
                <c:pt idx="93">
                  <c:v>-97.077145192448739</c:v>
                </c:pt>
                <c:pt idx="94">
                  <c:v>-96.444493728309567</c:v>
                </c:pt>
                <c:pt idx="95">
                  <c:v>-95.811446904276366</c:v>
                </c:pt>
                <c:pt idx="96">
                  <c:v>-95.177779403302608</c:v>
                </c:pt>
                <c:pt idx="97">
                  <c:v>-94.543262865428431</c:v>
                </c:pt>
                <c:pt idx="98">
                  <c:v>-93.907665629611017</c:v>
                </c:pt>
                <c:pt idx="99">
                  <c:v>-93.270752465122911</c:v>
                </c:pt>
                <c:pt idx="100">
                  <c:v>-92.632284292157465</c:v>
                </c:pt>
                <c:pt idx="101">
                  <c:v>-91.99201789125803</c:v>
                </c:pt>
                <c:pt idx="102">
                  <c:v>-91.349705601169788</c:v>
                </c:pt>
                <c:pt idx="103">
                  <c:v>-90.705095004696418</c:v>
                </c:pt>
                <c:pt idx="104">
                  <c:v>-90.057928602130957</c:v>
                </c:pt>
                <c:pt idx="105">
                  <c:v>-89.407943471821554</c:v>
                </c:pt>
                <c:pt idx="106">
                  <c:v>-88.754870917427851</c:v>
                </c:pt>
                <c:pt idx="107">
                  <c:v>-88.098436101424852</c:v>
                </c:pt>
                <c:pt idx="108">
                  <c:v>-87.438357664417083</c:v>
                </c:pt>
                <c:pt idx="109">
                  <c:v>-86.774347329841333</c:v>
                </c:pt>
                <c:pt idx="110">
                  <c:v>-86.106109493656874</c:v>
                </c:pt>
                <c:pt idx="111">
                  <c:v>-85.433340798655991</c:v>
                </c:pt>
                <c:pt idx="112">
                  <c:v>-84.755729693070563</c:v>
                </c:pt>
                <c:pt idx="113">
                  <c:v>-84.072955973208508</c:v>
                </c:pt>
                <c:pt idx="114">
                  <c:v>-83.384690309926242</c:v>
                </c:pt>
                <c:pt idx="115">
                  <c:v>-82.690593758836016</c:v>
                </c:pt>
                <c:pt idx="116">
                  <c:v>-81.990317254258656</c:v>
                </c:pt>
                <c:pt idx="117">
                  <c:v>-81.283501087070206</c:v>
                </c:pt>
                <c:pt idx="118">
                  <c:v>-80.569774366757642</c:v>
                </c:pt>
                <c:pt idx="119">
                  <c:v>-79.84875446819693</c:v>
                </c:pt>
                <c:pt idx="120">
                  <c:v>-79.120046463905013</c:v>
                </c:pt>
                <c:pt idx="121">
                  <c:v>-78.383242542797845</c:v>
                </c:pt>
                <c:pt idx="122">
                  <c:v>-77.637921416818216</c:v>
                </c:pt>
                <c:pt idx="123">
                  <c:v>-76.883647717186761</c:v>
                </c:pt>
                <c:pt idx="124">
                  <c:v>-76.119971382483911</c:v>
                </c:pt>
                <c:pt idx="125">
                  <c:v>-75.346427041301126</c:v>
                </c:pt>
                <c:pt idx="126">
                  <c:v>-74.56253339281615</c:v>
                </c:pt>
                <c:pt idx="127">
                  <c:v>-73.767792589358109</c:v>
                </c:pt>
                <c:pt idx="128">
                  <c:v>-72.961689625851491</c:v>
                </c:pt>
                <c:pt idx="129">
                  <c:v>-72.143691741972219</c:v>
                </c:pt>
                <c:pt idx="130">
                  <c:v>-71.313247843932487</c:v>
                </c:pt>
                <c:pt idx="131">
                  <c:v>-70.469787954047163</c:v>
                </c:pt>
                <c:pt idx="132">
                  <c:v>-69.612722697643434</c:v>
                </c:pt>
                <c:pt idx="133">
                  <c:v>-68.741442838470093</c:v>
                </c:pt>
                <c:pt idx="134">
                  <c:v>-67.855318875567022</c:v>
                </c:pt>
                <c:pt idx="135">
                  <c:v>-66.953700716581693</c:v>
                </c:pt>
                <c:pt idx="136">
                  <c:v>-66.035917444788055</c:v>
                </c:pt>
                <c:pt idx="137">
                  <c:v>-65.101277199589376</c:v>
                </c:pt>
                <c:pt idx="138">
                  <c:v>-64.149067193080484</c:v>
                </c:pt>
                <c:pt idx="139">
                  <c:v>-63.178553888316685</c:v>
                </c:pt>
                <c:pt idx="140">
                  <c:v>-62.188983368286451</c:v>
                </c:pt>
                <c:pt idx="141">
                  <c:v>-61.179581928204243</c:v>
                </c:pt>
                <c:pt idx="142">
                  <c:v>-60.149556927609737</c:v>
                </c:pt>
                <c:pt idx="143">
                  <c:v>-59.098097942841612</c:v>
                </c:pt>
                <c:pt idx="144">
                  <c:v>-58.024378264693127</c:v>
                </c:pt>
                <c:pt idx="145">
                  <c:v>-56.927556790366715</c:v>
                </c:pt>
                <c:pt idx="146">
                  <c:v>-55.806780363114143</c:v>
                </c:pt>
                <c:pt idx="147">
                  <c:v>-54.661186617017584</c:v>
                </c:pt>
                <c:pt idx="148">
                  <c:v>-53.489907388040173</c:v>
                </c:pt>
                <c:pt idx="149">
                  <c:v>-52.292072755491759</c:v>
                </c:pt>
                <c:pt idx="150">
                  <c:v>-51.066815780102715</c:v>
                </c:pt>
                <c:pt idx="151">
                  <c:v>-49.813278005591705</c:v>
                </c:pt>
                <c:pt idx="152">
                  <c:v>-48.530615789491399</c:v>
                </c:pt>
                <c:pt idx="153">
                  <c:v>-47.218007525531583</c:v>
                </c:pt>
                <c:pt idx="154">
                  <c:v>-45.874661813467519</c:v>
                </c:pt>
                <c:pt idx="155">
                  <c:v>-44.499826622222287</c:v>
                </c:pt>
                <c:pt idx="156">
                  <c:v>-43.092799477885585</c:v>
                </c:pt>
                <c:pt idx="157">
                  <c:v>-41.652938688764571</c:v>
                </c:pt>
                <c:pt idx="158">
                  <c:v>-40.179675594656885</c:v>
                </c:pt>
                <c:pt idx="159">
                  <c:v>-38.672527796233027</c:v>
                </c:pt>
                <c:pt idx="160">
                  <c:v>-37.131113282511883</c:v>
                </c:pt>
                <c:pt idx="161">
                  <c:v>-35.555165329783293</c:v>
                </c:pt>
                <c:pt idx="162">
                  <c:v>-33.94454799429527</c:v>
                </c:pt>
                <c:pt idx="163">
                  <c:v>-32.299271964406309</c:v>
                </c:pt>
                <c:pt idx="164">
                  <c:v>-30.619510477195615</c:v>
                </c:pt>
                <c:pt idx="165">
                  <c:v>-28.90561494195439</c:v>
                </c:pt>
                <c:pt idx="166">
                  <c:v>-27.158129851605167</c:v>
                </c:pt>
                <c:pt idx="167">
                  <c:v>-25.377806506797167</c:v>
                </c:pt>
                <c:pt idx="168">
                  <c:v>-23.565615030816673</c:v>
                </c:pt>
                <c:pt idx="169">
                  <c:v>-21.722754121706924</c:v>
                </c:pt>
                <c:pt idx="170">
                  <c:v>-19.850657976505463</c:v>
                </c:pt>
                <c:pt idx="171">
                  <c:v>-17.950999836443017</c:v>
                </c:pt>
                <c:pt idx="172">
                  <c:v>-16.025691645688113</c:v>
                </c:pt>
                <c:pt idx="173">
                  <c:v>-14.076879392710099</c:v>
                </c:pt>
                <c:pt idx="174">
                  <c:v>-12.106933813455912</c:v>
                </c:pt>
                <c:pt idx="175">
                  <c:v>-10.118436277573247</c:v>
                </c:pt>
                <c:pt idx="176">
                  <c:v>-8.1141598481488728</c:v>
                </c:pt>
                <c:pt idx="177">
                  <c:v>-6.0970456941544278</c:v>
                </c:pt>
                <c:pt idx="178">
                  <c:v>-4.0701752325224332</c:v>
                </c:pt>
                <c:pt idx="179">
                  <c:v>-2.0367385709851633</c:v>
                </c:pt>
                <c:pt idx="180">
                  <c:v>-2.0372914124334421E-3</c:v>
                </c:pt>
              </c:numCache>
            </c:numRef>
          </c:xVal>
          <c:yVal>
            <c:numRef>
              <c:f>TraySol!$G$10:$G$190</c:f>
              <c:numCache>
                <c:formatCode>0.00</c:formatCode>
                <c:ptCount val="181"/>
                <c:pt idx="0">
                  <c:v>-37.824999991768223</c:v>
                </c:pt>
                <c:pt idx="1">
                  <c:v>-37.81676889689389</c:v>
                </c:pt>
                <c:pt idx="2">
                  <c:v>-37.792083598026721</c:v>
                </c:pt>
                <c:pt idx="3">
                  <c:v>-37.750968097071734</c:v>
                </c:pt>
                <c:pt idx="4">
                  <c:v>-37.693462258300301</c:v>
                </c:pt>
                <c:pt idx="5">
                  <c:v>-37.619621630258976</c:v>
                </c:pt>
                <c:pt idx="6">
                  <c:v>-37.529517187793687</c:v>
                </c:pt>
                <c:pt idx="7">
                  <c:v>-37.423235005229373</c:v>
                </c:pt>
                <c:pt idx="8">
                  <c:v>-37.300875864220345</c:v>
                </c:pt>
                <c:pt idx="9">
                  <c:v>-37.162554800427344</c:v>
                </c:pt>
                <c:pt idx="10">
                  <c:v>-37.008400593739196</c:v>
                </c:pt>
                <c:pt idx="11">
                  <c:v>-36.838555207232275</c:v>
                </c:pt>
                <c:pt idx="12">
                  <c:v>-36.653173180445705</c:v>
                </c:pt>
                <c:pt idx="13">
                  <c:v>-36.452420982836514</c:v>
                </c:pt>
                <c:pt idx="14">
                  <c:v>-36.236476333470918</c:v>
                </c:pt>
                <c:pt idx="15">
                  <c:v>-36.005527493102051</c:v>
                </c:pt>
                <c:pt idx="16">
                  <c:v>-35.759772534788112</c:v>
                </c:pt>
                <c:pt idx="17">
                  <c:v>-35.499418599121441</c:v>
                </c:pt>
                <c:pt idx="18">
                  <c:v>-35.224681139976013</c:v>
                </c:pt>
                <c:pt idx="19">
                  <c:v>-34.9357831664462</c:v>
                </c:pt>
                <c:pt idx="20">
                  <c:v>-34.632954486354095</c:v>
                </c:pt>
                <c:pt idx="21">
                  <c:v>-34.316430956355219</c:v>
                </c:pt>
                <c:pt idx="22">
                  <c:v>-33.986453743282141</c:v>
                </c:pt>
                <c:pt idx="23">
                  <c:v>-33.643268600945333</c:v>
                </c:pt>
                <c:pt idx="24">
                  <c:v>-33.287125166168607</c:v>
                </c:pt>
                <c:pt idx="25">
                  <c:v>-32.918276277381409</c:v>
                </c:pt>
                <c:pt idx="26">
                  <c:v>-32.536977318633276</c:v>
                </c:pt>
                <c:pt idx="27">
                  <c:v>-32.143485591442612</c:v>
                </c:pt>
                <c:pt idx="28">
                  <c:v>-31.738059716449854</c:v>
                </c:pt>
                <c:pt idx="29">
                  <c:v>-31.320959066420812</c:v>
                </c:pt>
                <c:pt idx="30">
                  <c:v>-30.892443231743741</c:v>
                </c:pt>
                <c:pt idx="31">
                  <c:v>-30.452771519187039</c:v>
                </c:pt>
                <c:pt idx="32">
                  <c:v>-30.002202484336692</c:v>
                </c:pt>
                <c:pt idx="33">
                  <c:v>-29.540993497816345</c:v>
                </c:pt>
                <c:pt idx="34">
                  <c:v>-29.069400345107127</c:v>
                </c:pt>
                <c:pt idx="35">
                  <c:v>-28.58767685953228</c:v>
                </c:pt>
                <c:pt idx="36">
                  <c:v>-28.096074587750607</c:v>
                </c:pt>
                <c:pt idx="37">
                  <c:v>-27.594842486914047</c:v>
                </c:pt>
                <c:pt idx="38">
                  <c:v>-27.084226652484247</c:v>
                </c:pt>
                <c:pt idx="39">
                  <c:v>-26.564470075573482</c:v>
                </c:pt>
                <c:pt idx="40">
                  <c:v>-26.035812428570011</c:v>
                </c:pt>
                <c:pt idx="41">
                  <c:v>-25.498489877728744</c:v>
                </c:pt>
                <c:pt idx="42">
                  <c:v>-24.95273492135081</c:v>
                </c:pt>
                <c:pt idx="43">
                  <c:v>-24.398776252138916</c:v>
                </c:pt>
                <c:pt idx="44">
                  <c:v>-23.836838642295533</c:v>
                </c:pt>
                <c:pt idx="45">
                  <c:v>-23.267142849929328</c:v>
                </c:pt>
                <c:pt idx="46">
                  <c:v>-22.689905545344772</c:v>
                </c:pt>
                <c:pt idx="47">
                  <c:v>-22.105339255812964</c:v>
                </c:pt>
                <c:pt idx="48">
                  <c:v>-21.513652327454764</c:v>
                </c:pt>
                <c:pt idx="49">
                  <c:v>-20.915048902906662</c:v>
                </c:pt>
                <c:pt idx="50">
                  <c:v>-20.30972891348938</c:v>
                </c:pt>
                <c:pt idx="51">
                  <c:v>-19.697888084649875</c:v>
                </c:pt>
                <c:pt idx="52">
                  <c:v>-19.079717953505593</c:v>
                </c:pt>
                <c:pt idx="53">
                  <c:v>-18.455405897378313</c:v>
                </c:pt>
                <c:pt idx="54">
                  <c:v>-17.82513517226694</c:v>
                </c:pt>
                <c:pt idx="55">
                  <c:v>-17.189084960270492</c:v>
                </c:pt>
                <c:pt idx="56">
                  <c:v>-16.547430425034705</c:v>
                </c:pt>
                <c:pt idx="57">
                  <c:v>-15.90034277435862</c:v>
                </c:pt>
                <c:pt idx="58">
                  <c:v>-15.247989329157519</c:v>
                </c:pt>
                <c:pt idx="59">
                  <c:v>-14.590533598038959</c:v>
                </c:pt>
                <c:pt idx="60">
                  <c:v>-13.92813535680645</c:v>
                </c:pt>
                <c:pt idx="61">
                  <c:v>-13.260950732261179</c:v>
                </c:pt>
                <c:pt idx="62">
                  <c:v>-12.589132289726095</c:v>
                </c:pt>
                <c:pt idx="63">
                  <c:v>-11.912829123767835</c:v>
                </c:pt>
                <c:pt idx="64">
                  <c:v>-11.232186951641495</c:v>
                </c:pt>
                <c:pt idx="65">
                  <c:v>-10.547348209028954</c:v>
                </c:pt>
                <c:pt idx="66">
                  <c:v>-9.8584521476862932</c:v>
                </c:pt>
                <c:pt idx="67">
                  <c:v>-9.1656349346565662</c:v>
                </c:pt>
                <c:pt idx="68">
                  <c:v>-8.4690297527441203</c:v>
                </c:pt>
                <c:pt idx="69">
                  <c:v>-7.768766901982417</c:v>
                </c:pt>
                <c:pt idx="70">
                  <c:v>-7.0649739018626008</c:v>
                </c:pt>
                <c:pt idx="71">
                  <c:v>-6.3577755941218044</c:v>
                </c:pt>
                <c:pt idx="72">
                  <c:v>-5.64729424592025</c:v>
                </c:pt>
                <c:pt idx="73">
                  <c:v>-4.9336496532648511</c:v>
                </c:pt>
                <c:pt idx="74">
                  <c:v>-4.2169592445628439</c:v>
                </c:pt>
                <c:pt idx="75">
                  <c:v>-3.4973381842137456</c:v>
                </c:pt>
                <c:pt idx="76">
                  <c:v>-2.7748994761710435</c:v>
                </c:pt>
                <c:pt idx="77">
                  <c:v>-2.0497540674261927</c:v>
                </c:pt>
                <c:pt idx="78">
                  <c:v>-1.3220109513879379</c:v>
                </c:pt>
                <c:pt idx="79">
                  <c:v>-0.59177727114867196</c:v>
                </c:pt>
                <c:pt idx="80">
                  <c:v>0.14084157735281622</c:v>
                </c:pt>
                <c:pt idx="81">
                  <c:v>0.8757418422456027</c:v>
                </c:pt>
                <c:pt idx="82">
                  <c:v>1.6128213126762461</c:v>
                </c:pt>
                <c:pt idx="83">
                  <c:v>2.351979215736236</c:v>
                </c:pt>
                <c:pt idx="84">
                  <c:v>3.0931161132957499</c:v>
                </c:pt>
                <c:pt idx="85">
                  <c:v>3.8361337986585511</c:v>
                </c:pt>
                <c:pt idx="86">
                  <c:v>4.5809351929388811</c:v>
                </c:pt>
                <c:pt idx="87">
                  <c:v>5.3274242410489165</c:v>
                </c:pt>
                <c:pt idx="88">
                  <c:v>6.0755058071720214</c:v>
                </c:pt>
                <c:pt idx="89">
                  <c:v>6.8250855695852266</c:v>
                </c:pt>
                <c:pt idx="90">
                  <c:v>7.5760699146809571</c:v>
                </c:pt>
                <c:pt idx="91">
                  <c:v>8.3283658300265415</c:v>
                </c:pt>
                <c:pt idx="92">
                  <c:v>9.0818807962871801</c:v>
                </c:pt>
                <c:pt idx="93">
                  <c:v>9.8365226778249024</c:v>
                </c:pt>
                <c:pt idx="94">
                  <c:v>10.592199611774291</c:v>
                </c:pt>
                <c:pt idx="95">
                  <c:v>11.34881989538134</c:v>
                </c:pt>
                <c:pt idx="96">
                  <c:v>12.106291871378801</c:v>
                </c:pt>
                <c:pt idx="97">
                  <c:v>12.864523811157568</c:v>
                </c:pt>
                <c:pt idx="98">
                  <c:v>13.623423795478274</c:v>
                </c:pt>
                <c:pt idx="99">
                  <c:v>14.38289959245283</c:v>
                </c:pt>
                <c:pt idx="100">
                  <c:v>15.142858532509067</c:v>
                </c:pt>
                <c:pt idx="101">
                  <c:v>15.903207380035639</c:v>
                </c:pt>
                <c:pt idx="102">
                  <c:v>16.663852201386263</c:v>
                </c:pt>
                <c:pt idx="103">
                  <c:v>17.424698228904589</c:v>
                </c:pt>
                <c:pt idx="104">
                  <c:v>18.185649720611266</c:v>
                </c:pt>
                <c:pt idx="105">
                  <c:v>18.946609815174924</c:v>
                </c:pt>
                <c:pt idx="106">
                  <c:v>19.707480381767411</c:v>
                </c:pt>
                <c:pt idx="107">
                  <c:v>20.468161864381088</c:v>
                </c:pt>
                <c:pt idx="108">
                  <c:v>21.228553120163355</c:v>
                </c:pt>
                <c:pt idx="109">
                  <c:v>21.988551251298119</c:v>
                </c:pt>
                <c:pt idx="110">
                  <c:v>22.748051429939323</c:v>
                </c:pt>
                <c:pt idx="111">
                  <c:v>23.506946715674744</c:v>
                </c:pt>
                <c:pt idx="112">
                  <c:v>24.26512786497058</c:v>
                </c:pt>
                <c:pt idx="113">
                  <c:v>25.022483132019289</c:v>
                </c:pt>
                <c:pt idx="114">
                  <c:v>25.778898060383725</c:v>
                </c:pt>
                <c:pt idx="115">
                  <c:v>26.534255264800805</c:v>
                </c:pt>
                <c:pt idx="116">
                  <c:v>27.288434202477802</c:v>
                </c:pt>
                <c:pt idx="117">
                  <c:v>28.041310933184072</c:v>
                </c:pt>
                <c:pt idx="118">
                  <c:v>28.792757867410977</c:v>
                </c:pt>
                <c:pt idx="119">
                  <c:v>29.542643501843095</c:v>
                </c:pt>
                <c:pt idx="120">
                  <c:v>30.290832141356375</c:v>
                </c:pt>
                <c:pt idx="121">
                  <c:v>31.037183606732114</c:v>
                </c:pt>
                <c:pt idx="122">
                  <c:v>31.78155292725269</c:v>
                </c:pt>
                <c:pt idx="123">
                  <c:v>32.523790017325119</c:v>
                </c:pt>
                <c:pt idx="124">
                  <c:v>33.263739336264386</c:v>
                </c:pt>
                <c:pt idx="125">
                  <c:v>34.001239530360273</c:v>
                </c:pt>
                <c:pt idx="126">
                  <c:v>34.736123056351282</c:v>
                </c:pt>
                <c:pt idx="127">
                  <c:v>35.46821578544052</c:v>
                </c:pt>
                <c:pt idx="128">
                  <c:v>36.197336587010795</c:v>
                </c:pt>
                <c:pt idx="129">
                  <c:v>36.923296891235687</c:v>
                </c:pt>
                <c:pt idx="130">
                  <c:v>37.645900229840862</c:v>
                </c:pt>
                <c:pt idx="131">
                  <c:v>38.364941754350646</c:v>
                </c:pt>
                <c:pt idx="132">
                  <c:v>39.080207731263037</c:v>
                </c:pt>
                <c:pt idx="133">
                  <c:v>39.791475013737276</c:v>
                </c:pt>
                <c:pt idx="134">
                  <c:v>40.498510489557454</c:v>
                </c:pt>
                <c:pt idx="135">
                  <c:v>41.20107050536074</c:v>
                </c:pt>
                <c:pt idx="136">
                  <c:v>41.898900267397423</c:v>
                </c:pt>
                <c:pt idx="137">
                  <c:v>42.591733219430509</c:v>
                </c:pt>
                <c:pt idx="138">
                  <c:v>43.279290398794878</c:v>
                </c:pt>
                <c:pt idx="139">
                  <c:v>43.961279772131732</c:v>
                </c:pt>
                <c:pt idx="140">
                  <c:v>44.637395552903655</c:v>
                </c:pt>
                <c:pt idx="141">
                  <c:v>45.307317503492946</c:v>
                </c:pt>
                <c:pt idx="142">
                  <c:v>45.970710225504099</c:v>
                </c:pt>
                <c:pt idx="143">
                  <c:v>46.62722244284425</c:v>
                </c:pt>
                <c:pt idx="144">
                  <c:v>47.276486283257753</c:v>
                </c:pt>
                <c:pt idx="145">
                  <c:v>47.918116565255829</c:v>
                </c:pt>
                <c:pt idx="146">
                  <c:v>48.551710098822554</c:v>
                </c:pt>
                <c:pt idx="147">
                  <c:v>49.176845009904028</c:v>
                </c:pt>
                <c:pt idx="148">
                  <c:v>49.793080100505584</c:v>
                </c:pt>
                <c:pt idx="149">
                  <c:v>50.399954258233464</c:v>
                </c:pt>
                <c:pt idx="150">
                  <c:v>50.996985931317411</c:v>
                </c:pt>
                <c:pt idx="151">
                  <c:v>51.583672687522416</c:v>
                </c:pt>
                <c:pt idx="152">
                  <c:v>52.15949087787542</c:v>
                </c:pt>
                <c:pt idx="153">
                  <c:v>52.723895428750374</c:v>
                </c:pt>
                <c:pt idx="154">
                  <c:v>53.276319788511309</c:v>
                </c:pt>
                <c:pt idx="155">
                  <c:v>53.816176057520728</c:v>
                </c:pt>
                <c:pt idx="156">
                  <c:v>54.342855332767371</c:v>
                </c:pt>
                <c:pt idx="157">
                  <c:v>54.855728300512396</c:v>
                </c:pt>
                <c:pt idx="158">
                  <c:v>55.354146112018157</c:v>
                </c:pt>
                <c:pt idx="159">
                  <c:v>55.837441578408715</c:v>
                </c:pt>
                <c:pt idx="160">
                  <c:v>56.304930720772063</c:v>
                </c:pt>
                <c:pt idx="161">
                  <c:v>56.755914710494601</c:v>
                </c:pt>
                <c:pt idx="162">
                  <c:v>57.189682232236578</c:v>
                </c:pt>
                <c:pt idx="163">
                  <c:v>57.605512297635528</c:v>
                </c:pt>
                <c:pt idx="164">
                  <c:v>58.002677531501114</c:v>
                </c:pt>
                <c:pt idx="165">
                  <c:v>58.380447943724477</c:v>
                </c:pt>
                <c:pt idx="166">
                  <c:v>58.738095189227806</c:v>
                </c:pt>
                <c:pt idx="167">
                  <c:v>59.074897304998032</c:v>
                </c:pt>
                <c:pt idx="168">
                  <c:v>59.390143897703709</c:v>
                </c:pt>
                <c:pt idx="169">
                  <c:v>59.683141737891177</c:v>
                </c:pt>
                <c:pt idx="170">
                  <c:v>59.95322069780778</c:v>
                </c:pt>
                <c:pt idx="171">
                  <c:v>60.199739950246197</c:v>
                </c:pt>
                <c:pt idx="172">
                  <c:v>60.422094326395722</c:v>
                </c:pt>
                <c:pt idx="173">
                  <c:v>60.61972071266527</c:v>
                </c:pt>
                <c:pt idx="174">
                  <c:v>60.792104351070144</c:v>
                </c:pt>
                <c:pt idx="175">
                  <c:v>60.938784896351507</c:v>
                </c:pt>
                <c:pt idx="176">
                  <c:v>61.059362076748585</c:v>
                </c:pt>
                <c:pt idx="177">
                  <c:v>61.153500805292005</c:v>
                </c:pt>
                <c:pt idx="178">
                  <c:v>61.220935595326267</c:v>
                </c:pt>
                <c:pt idx="179">
                  <c:v>61.261474147957607</c:v>
                </c:pt>
                <c:pt idx="180">
                  <c:v>61.274999986470881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9045-4D87-A6FF-8D24CC610DBD}"/>
            </c:ext>
          </c:extLst>
        </c:ser>
        <c:ser>
          <c:idx val="2"/>
          <c:order val="2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TraySol!$K$10:$K$190</c:f>
              <c:numCache>
                <c:formatCode>0.00</c:formatCode>
                <c:ptCount val="181"/>
                <c:pt idx="0">
                  <c:v>-179.99845865502817</c:v>
                </c:pt>
                <c:pt idx="1">
                  <c:v>-178.4588707333327</c:v>
                </c:pt>
                <c:pt idx="2">
                  <c:v>-176.91903133071648</c:v>
                </c:pt>
                <c:pt idx="3">
                  <c:v>-175.38176362624074</c:v>
                </c:pt>
                <c:pt idx="4">
                  <c:v>-173.84833351580457</c:v>
                </c:pt>
                <c:pt idx="5">
                  <c:v>-172.31998328889586</c:v>
                </c:pt>
                <c:pt idx="6">
                  <c:v>-170.79792431195281</c:v>
                </c:pt>
                <c:pt idx="7">
                  <c:v>-169.28333016520529</c:v>
                </c:pt>
                <c:pt idx="8">
                  <c:v>-167.77733032258215</c:v>
                </c:pt>
                <c:pt idx="9">
                  <c:v>-166.28100445005563</c:v>
                </c:pt>
                <c:pt idx="10">
                  <c:v>-164.79537738201438</c:v>
                </c:pt>
                <c:pt idx="11">
                  <c:v>-163.32141481873359</c:v>
                </c:pt>
                <c:pt idx="12">
                  <c:v>-161.86001977125224</c:v>
                </c:pt>
                <c:pt idx="13">
                  <c:v>-160.41202976358784</c:v>
                </c:pt>
                <c:pt idx="14">
                  <c:v>-158.97821478675843</c:v>
                </c:pt>
                <c:pt idx="15">
                  <c:v>-157.55927598493125</c:v>
                </c:pt>
                <c:pt idx="16">
                  <c:v>-156.15584504156837</c:v>
                </c:pt>
                <c:pt idx="17">
                  <c:v>-154.76848422290277</c:v>
                </c:pt>
                <c:pt idx="18">
                  <c:v>-153.39768702758556</c:v>
                </c:pt>
                <c:pt idx="19">
                  <c:v>-152.04387938496717</c:v>
                </c:pt>
                <c:pt idx="20">
                  <c:v>-150.70742134012724</c:v>
                </c:pt>
                <c:pt idx="21">
                  <c:v>-149.38860916137062</c:v>
                </c:pt>
                <c:pt idx="22">
                  <c:v>-148.08767780525878</c:v>
                </c:pt>
                <c:pt idx="23">
                  <c:v>-146.80480367515327</c:v>
                </c:pt>
                <c:pt idx="24">
                  <c:v>-145.54010761146395</c:v>
                </c:pt>
                <c:pt idx="25">
                  <c:v>-144.29365805508192</c:v>
                </c:pt>
                <c:pt idx="26">
                  <c:v>-143.06547432957854</c:v>
                </c:pt>
                <c:pt idx="27">
                  <c:v>-141.85552999244962</c:v>
                </c:pt>
                <c:pt idx="28">
                  <c:v>-140.66375621074906</c:v>
                </c:pt>
                <c:pt idx="29">
                  <c:v>-139.49004512171282</c:v>
                </c:pt>
                <c:pt idx="30">
                  <c:v>-138.33425314424704</c:v>
                </c:pt>
                <c:pt idx="31">
                  <c:v>-137.19620421231971</c:v>
                </c:pt>
                <c:pt idx="32">
                  <c:v>-136.07569290623474</c:v>
                </c:pt>
                <c:pt idx="33">
                  <c:v>-134.97248746241186</c:v>
                </c:pt>
                <c:pt idx="34">
                  <c:v>-133.88633264657724</c:v>
                </c:pt>
                <c:pt idx="35">
                  <c:v>-132.81695247915621</c:v>
                </c:pt>
                <c:pt idx="36">
                  <c:v>-131.76405280513791</c:v>
                </c:pt>
                <c:pt idx="37">
                  <c:v>-130.72732370373356</c:v>
                </c:pt>
                <c:pt idx="38">
                  <c:v>-129.7064417358028</c:v>
                </c:pt>
                <c:pt idx="39">
                  <c:v>-128.70107202927656</c:v>
                </c:pt>
                <c:pt idx="40">
                  <c:v>-127.71087020469358</c:v>
                </c:pt>
                <c:pt idx="41">
                  <c:v>-126.73548414451828</c:v>
                </c:pt>
                <c:pt idx="42">
                  <c:v>-125.7745556111466</c:v>
                </c:pt>
                <c:pt idx="43">
                  <c:v>-124.82772171947268</c:v>
                </c:pt>
                <c:pt idx="44">
                  <c:v>-123.8946162706083</c:v>
                </c:pt>
                <c:pt idx="45">
                  <c:v>-122.97487095385655</c:v>
                </c:pt>
                <c:pt idx="46">
                  <c:v>-122.06811642436575</c:v>
                </c:pt>
                <c:pt idx="47">
                  <c:v>-121.17398326405929</c:v>
                </c:pt>
                <c:pt idx="48">
                  <c:v>-120.29210283347985</c:v>
                </c:pt>
                <c:pt idx="49">
                  <c:v>-119.42210802211844</c:v>
                </c:pt>
                <c:pt idx="50">
                  <c:v>-118.56363390464976</c:v>
                </c:pt>
                <c:pt idx="51">
                  <c:v>-117.71631831027369</c:v>
                </c:pt>
                <c:pt idx="52">
                  <c:v>-116.87980231209406</c:v>
                </c:pt>
                <c:pt idx="53">
                  <c:v>-116.05373064315508</c:v>
                </c:pt>
                <c:pt idx="54">
                  <c:v>-115.23775204542038</c:v>
                </c:pt>
                <c:pt idx="55">
                  <c:v>-114.43151955762681</c:v>
                </c:pt>
                <c:pt idx="56">
                  <c:v>-113.63469074758275</c:v>
                </c:pt>
                <c:pt idx="57">
                  <c:v>-112.84692789411805</c:v>
                </c:pt>
                <c:pt idx="58">
                  <c:v>-112.06789812353034</c:v>
                </c:pt>
                <c:pt idx="59">
                  <c:v>-111.2972735050207</c:v>
                </c:pt>
                <c:pt idx="60">
                  <c:v>-110.5347311092675</c:v>
                </c:pt>
                <c:pt idx="61">
                  <c:v>-109.77995303395922</c:v>
                </c:pt>
                <c:pt idx="62">
                  <c:v>-109.03262639979074</c:v>
                </c:pt>
                <c:pt idx="63">
                  <c:v>-108.29244332013069</c:v>
                </c:pt>
                <c:pt idx="64">
                  <c:v>-107.55910084728458</c:v>
                </c:pt>
                <c:pt idx="65">
                  <c:v>-106.83230089801437</c:v>
                </c:pt>
                <c:pt idx="66">
                  <c:v>-106.11175016072789</c:v>
                </c:pt>
                <c:pt idx="67">
                  <c:v>-105.397159986521</c:v>
                </c:pt>
                <c:pt idx="68">
                  <c:v>-104.68824626604145</c:v>
                </c:pt>
                <c:pt idx="69">
                  <c:v>-103.98472929394615</c:v>
                </c:pt>
                <c:pt idx="70">
                  <c:v>-103.28633362254061</c:v>
                </c:pt>
                <c:pt idx="71">
                  <c:v>-102.59278790602195</c:v>
                </c:pt>
                <c:pt idx="72">
                  <c:v>-101.90382473659277</c:v>
                </c:pt>
                <c:pt idx="73">
                  <c:v>-101.21918047357285</c:v>
                </c:pt>
                <c:pt idx="74">
                  <c:v>-100.53859506650633</c:v>
                </c:pt>
                <c:pt idx="75">
                  <c:v>-99.861811873146223</c:v>
                </c:pt>
                <c:pt idx="76">
                  <c:v>-99.188577473090547</c:v>
                </c:pt>
                <c:pt idx="77">
                  <c:v>-98.518641477749568</c:v>
                </c:pt>
                <c:pt idx="78">
                  <c:v>-97.851756337235074</c:v>
                </c:pt>
                <c:pt idx="79">
                  <c:v>-97.187677144685907</c:v>
                </c:pt>
                <c:pt idx="80">
                  <c:v>-96.526161438472258</c:v>
                </c:pt>
                <c:pt idx="81">
                  <c:v>-95.866969002659062</c:v>
                </c:pt>
                <c:pt idx="82">
                  <c:v>-95.209861666052589</c:v>
                </c:pt>
                <c:pt idx="83">
                  <c:v>-94.55460310010433</c:v>
                </c:pt>
                <c:pt idx="84">
                  <c:v>-93.900958615902852</c:v>
                </c:pt>
                <c:pt idx="85">
                  <c:v>-93.248694960445661</c:v>
                </c:pt>
                <c:pt idx="86">
                  <c:v>-92.597580112350315</c:v>
                </c:pt>
                <c:pt idx="87">
                  <c:v>-91.947383077135214</c:v>
                </c:pt>
                <c:pt idx="88">
                  <c:v>-91.29787368217724</c:v>
                </c:pt>
                <c:pt idx="89">
                  <c:v>-90.648822371433553</c:v>
                </c:pt>
                <c:pt idx="90">
                  <c:v>-90</c:v>
                </c:pt>
                <c:pt idx="91">
                  <c:v>-89.351177628566433</c:v>
                </c:pt>
                <c:pt idx="92">
                  <c:v>-88.70212631782276</c:v>
                </c:pt>
                <c:pt idx="93">
                  <c:v>-88.052616922864786</c:v>
                </c:pt>
                <c:pt idx="94">
                  <c:v>-87.402419887649685</c:v>
                </c:pt>
                <c:pt idx="95">
                  <c:v>-86.751305039554367</c:v>
                </c:pt>
                <c:pt idx="96">
                  <c:v>-86.099041384097163</c:v>
                </c:pt>
                <c:pt idx="97">
                  <c:v>-85.44539689989567</c:v>
                </c:pt>
                <c:pt idx="98">
                  <c:v>-84.790138333947411</c:v>
                </c:pt>
                <c:pt idx="99">
                  <c:v>-84.133030997340924</c:v>
                </c:pt>
                <c:pt idx="100">
                  <c:v>-83.473838561527728</c:v>
                </c:pt>
                <c:pt idx="101">
                  <c:v>-82.812322855314093</c:v>
                </c:pt>
                <c:pt idx="102">
                  <c:v>-82.148243662764926</c:v>
                </c:pt>
                <c:pt idx="103">
                  <c:v>-81.481358522250432</c:v>
                </c:pt>
                <c:pt idx="104">
                  <c:v>-80.811422526909467</c:v>
                </c:pt>
                <c:pt idx="105">
                  <c:v>-80.138188126853791</c:v>
                </c:pt>
                <c:pt idx="106">
                  <c:v>-79.461404933493668</c:v>
                </c:pt>
                <c:pt idx="107">
                  <c:v>-78.780819526427152</c:v>
                </c:pt>
                <c:pt idx="108">
                  <c:v>-78.096175263407233</c:v>
                </c:pt>
                <c:pt idx="109">
                  <c:v>-77.407212093978046</c:v>
                </c:pt>
                <c:pt idx="110">
                  <c:v>-76.71366637745939</c:v>
                </c:pt>
                <c:pt idx="111">
                  <c:v>-76.01527070605384</c:v>
                </c:pt>
                <c:pt idx="112">
                  <c:v>-75.311753733958568</c:v>
                </c:pt>
                <c:pt idx="113">
                  <c:v>-74.602840013478996</c:v>
                </c:pt>
                <c:pt idx="114">
                  <c:v>-73.888249839272106</c:v>
                </c:pt>
                <c:pt idx="115">
                  <c:v>-73.167699101985633</c:v>
                </c:pt>
                <c:pt idx="116">
                  <c:v>-72.440899152715417</c:v>
                </c:pt>
                <c:pt idx="117">
                  <c:v>-71.707556679869313</c:v>
                </c:pt>
                <c:pt idx="118">
                  <c:v>-70.967373600209257</c:v>
                </c:pt>
                <c:pt idx="119">
                  <c:v>-70.220046966040769</c:v>
                </c:pt>
                <c:pt idx="120">
                  <c:v>-69.465268890732489</c:v>
                </c:pt>
                <c:pt idx="121">
                  <c:v>-68.702726494979316</c:v>
                </c:pt>
                <c:pt idx="122">
                  <c:v>-67.932101876469645</c:v>
                </c:pt>
                <c:pt idx="123">
                  <c:v>-67.153072105881947</c:v>
                </c:pt>
                <c:pt idx="124">
                  <c:v>-66.365309252417248</c:v>
                </c:pt>
                <c:pt idx="125">
                  <c:v>-65.568480442373186</c:v>
                </c:pt>
                <c:pt idx="126">
                  <c:v>-64.762247954579621</c:v>
                </c:pt>
                <c:pt idx="127">
                  <c:v>-63.946269356844923</c:v>
                </c:pt>
                <c:pt idx="128">
                  <c:v>-63.120197687905922</c:v>
                </c:pt>
                <c:pt idx="129">
                  <c:v>-62.283681689726301</c:v>
                </c:pt>
                <c:pt idx="130">
                  <c:v>-61.436366095350223</c:v>
                </c:pt>
                <c:pt idx="131">
                  <c:v>-60.577891977881563</c:v>
                </c:pt>
                <c:pt idx="132">
                  <c:v>-59.707897166520169</c:v>
                </c:pt>
                <c:pt idx="133">
                  <c:v>-58.826016735940712</c:v>
                </c:pt>
                <c:pt idx="134">
                  <c:v>-57.931883575634238</c:v>
                </c:pt>
                <c:pt idx="135">
                  <c:v>-57.025129046143419</c:v>
                </c:pt>
                <c:pt idx="136">
                  <c:v>-56.105383729391718</c:v>
                </c:pt>
                <c:pt idx="137">
                  <c:v>-55.172278280527308</c:v>
                </c:pt>
                <c:pt idx="138">
                  <c:v>-54.225444388853411</c:v>
                </c:pt>
                <c:pt idx="139">
                  <c:v>-53.264515855481719</c:v>
                </c:pt>
                <c:pt idx="140">
                  <c:v>-52.289129795306422</c:v>
                </c:pt>
                <c:pt idx="141">
                  <c:v>-51.298927970723433</c:v>
                </c:pt>
                <c:pt idx="142">
                  <c:v>-50.293558264197195</c:v>
                </c:pt>
                <c:pt idx="143">
                  <c:v>-49.272676296266461</c:v>
                </c:pt>
                <c:pt idx="144">
                  <c:v>-48.235947194862078</c:v>
                </c:pt>
                <c:pt idx="145">
                  <c:v>-47.183047520843807</c:v>
                </c:pt>
                <c:pt idx="146">
                  <c:v>-46.113667353422798</c:v>
                </c:pt>
                <c:pt idx="147">
                  <c:v>-45.027512537588109</c:v>
                </c:pt>
                <c:pt idx="148">
                  <c:v>-43.92430709376525</c:v>
                </c:pt>
                <c:pt idx="149">
                  <c:v>-42.803795787680201</c:v>
                </c:pt>
                <c:pt idx="150">
                  <c:v>-41.665746855752879</c:v>
                </c:pt>
                <c:pt idx="151">
                  <c:v>-40.509954878287154</c:v>
                </c:pt>
                <c:pt idx="152">
                  <c:v>-39.336243789250901</c:v>
                </c:pt>
                <c:pt idx="153">
                  <c:v>-38.144470007550417</c:v>
                </c:pt>
                <c:pt idx="154">
                  <c:v>-36.934525670421507</c:v>
                </c:pt>
                <c:pt idx="155">
                  <c:v>-35.706341944918158</c:v>
                </c:pt>
                <c:pt idx="156">
                  <c:v>-34.459892388536041</c:v>
                </c:pt>
                <c:pt idx="157">
                  <c:v>-33.195196324846698</c:v>
                </c:pt>
                <c:pt idx="158">
                  <c:v>-31.912322194741147</c:v>
                </c:pt>
                <c:pt idx="159">
                  <c:v>-30.61139083862939</c:v>
                </c:pt>
                <c:pt idx="160">
                  <c:v>-29.292578659872721</c:v>
                </c:pt>
                <c:pt idx="161">
                  <c:v>-27.95612061503272</c:v>
                </c:pt>
                <c:pt idx="162">
                  <c:v>-26.602312972414374</c:v>
                </c:pt>
                <c:pt idx="163">
                  <c:v>-25.231515777097272</c:v>
                </c:pt>
                <c:pt idx="164">
                  <c:v>-23.844154958431638</c:v>
                </c:pt>
                <c:pt idx="165">
                  <c:v>-22.440724015068746</c:v>
                </c:pt>
                <c:pt idx="166">
                  <c:v>-21.021785213241433</c:v>
                </c:pt>
                <c:pt idx="167">
                  <c:v>-19.587970236412133</c:v>
                </c:pt>
                <c:pt idx="168">
                  <c:v>-18.139980228747671</c:v>
                </c:pt>
                <c:pt idx="169">
                  <c:v>-16.678585181266207</c:v>
                </c:pt>
                <c:pt idx="170">
                  <c:v>-15.20462261798572</c:v>
                </c:pt>
                <c:pt idx="171">
                  <c:v>-13.718995549944374</c:v>
                </c:pt>
                <c:pt idx="172">
                  <c:v>-12.222669677417878</c:v>
                </c:pt>
                <c:pt idx="173">
                  <c:v>-10.716669834794835</c:v>
                </c:pt>
                <c:pt idx="174">
                  <c:v>-9.2020756880470653</c:v>
                </c:pt>
                <c:pt idx="175">
                  <c:v>-7.6800167111045026</c:v>
                </c:pt>
                <c:pt idx="176">
                  <c:v>-6.1516664841947666</c:v>
                </c:pt>
                <c:pt idx="177">
                  <c:v>-4.6182363737591707</c:v>
                </c:pt>
                <c:pt idx="178">
                  <c:v>-3.0809686692833047</c:v>
                </c:pt>
                <c:pt idx="179">
                  <c:v>-1.5411292666668182</c:v>
                </c:pt>
                <c:pt idx="180">
                  <c:v>-1.5413447353594351E-3</c:v>
                </c:pt>
              </c:numCache>
            </c:numRef>
          </c:xVal>
          <c:yVal>
            <c:numRef>
              <c:f>TraySol!$J$10:$J$190</c:f>
              <c:numCache>
                <c:formatCode>0.00</c:formatCode>
                <c:ptCount val="181"/>
                <c:pt idx="0">
                  <c:v>-49.549999989764331</c:v>
                </c:pt>
                <c:pt idx="1">
                  <c:v>-49.539765668063552</c:v>
                </c:pt>
                <c:pt idx="2">
                  <c:v>-49.509078638609111</c:v>
                </c:pt>
                <c:pt idx="3">
                  <c:v>-49.457986690195781</c:v>
                </c:pt>
                <c:pt idx="4">
                  <c:v>-49.386569054205751</c:v>
                </c:pt>
                <c:pt idx="5">
                  <c:v>-49.294935822924401</c:v>
                </c:pt>
                <c:pt idx="6">
                  <c:v>-49.183227135421021</c:v>
                </c:pt>
                <c:pt idx="7">
                  <c:v>-49.051612155250581</c:v>
                </c:pt>
                <c:pt idx="8">
                  <c:v>-48.900287857244422</c:v>
                </c:pt>
                <c:pt idx="9">
                  <c:v>-48.729477643397075</c:v>
                </c:pt>
                <c:pt idx="10">
                  <c:v>-48.539429810009949</c:v>
                </c:pt>
                <c:pt idx="11">
                  <c:v>-48.330415889796654</c:v>
                </c:pt>
                <c:pt idx="12">
                  <c:v>-48.102728893569008</c:v>
                </c:pt>
                <c:pt idx="13">
                  <c:v>-47.856681476423802</c:v>
                </c:pt>
                <c:pt idx="14">
                  <c:v>-47.59260405307478</c:v>
                </c:pt>
                <c:pt idx="15">
                  <c:v>-47.310842886169894</c:v>
                </c:pt>
                <c:pt idx="16">
                  <c:v>-47.011758170175227</c:v>
                </c:pt>
                <c:pt idx="17">
                  <c:v>-46.695722131766956</c:v>
                </c:pt>
                <c:pt idx="18">
                  <c:v>-46.36311716573428</c:v>
                </c:pt>
                <c:pt idx="19">
                  <c:v>-46.014334023247017</c:v>
                </c:pt>
                <c:pt idx="20">
                  <c:v>-45.649770067057375</c:v>
                </c:pt>
                <c:pt idx="21">
                  <c:v>-45.269827605867107</c:v>
                </c:pt>
                <c:pt idx="22">
                  <c:v>-44.874912317763375</c:v>
                </c:pt>
                <c:pt idx="23">
                  <c:v>-44.465431770367616</c:v>
                </c:pt>
                <c:pt idx="24">
                  <c:v>-44.041794043201236</c:v>
                </c:pt>
                <c:pt idx="25">
                  <c:v>-43.604406455786034</c:v>
                </c:pt>
                <c:pt idx="26">
                  <c:v>-43.153674403191019</c:v>
                </c:pt>
                <c:pt idx="27">
                  <c:v>-42.69000029913272</c:v>
                </c:pt>
                <c:pt idx="28">
                  <c:v>-42.213782625335995</c:v>
                </c:pt>
                <c:pt idx="29">
                  <c:v>-41.725415084673017</c:v>
                </c:pt>
                <c:pt idx="30">
                  <c:v>-41.225285854611769</c:v>
                </c:pt>
                <c:pt idx="31">
                  <c:v>-40.713776936713174</c:v>
                </c:pt>
                <c:pt idx="32">
                  <c:v>-40.191263597304754</c:v>
                </c:pt>
                <c:pt idx="33">
                  <c:v>-39.658113894012587</c:v>
                </c:pt>
                <c:pt idx="34">
                  <c:v>-39.114688282534502</c:v>
                </c:pt>
                <c:pt idx="35">
                  <c:v>-38.561339297868329</c:v>
                </c:pt>
                <c:pt idx="36">
                  <c:v>-37.998411304152654</c:v>
                </c:pt>
                <c:pt idx="37">
                  <c:v>-37.426240307313009</c:v>
                </c:pt>
                <c:pt idx="38">
                  <c:v>-36.845153824822546</c:v>
                </c:pt>
                <c:pt idx="39">
                  <c:v>-36.25547080706319</c:v>
                </c:pt>
                <c:pt idx="40">
                  <c:v>-35.657501604998814</c:v>
                </c:pt>
                <c:pt idx="41">
                  <c:v>-35.051547979135734</c:v>
                </c:pt>
                <c:pt idx="42">
                  <c:v>-34.437903145032863</c:v>
                </c:pt>
                <c:pt idx="43">
                  <c:v>-33.816851850930234</c:v>
                </c:pt>
                <c:pt idx="44">
                  <c:v>-33.188670483375901</c:v>
                </c:pt>
                <c:pt idx="45">
                  <c:v>-32.55362719704938</c:v>
                </c:pt>
                <c:pt idx="46">
                  <c:v>-31.911982065289664</c:v>
                </c:pt>
                <c:pt idx="47">
                  <c:v>-31.263987248142172</c:v>
                </c:pt>
                <c:pt idx="48">
                  <c:v>-30.609887175033165</c:v>
                </c:pt>
                <c:pt idx="49">
                  <c:v>-29.949918739460188</c:v>
                </c:pt>
                <c:pt idx="50">
                  <c:v>-29.284311503354871</c:v>
                </c:pt>
                <c:pt idx="51">
                  <c:v>-28.613287909023086</c:v>
                </c:pt>
                <c:pt idx="52">
                  <c:v>-27.937063496802367</c:v>
                </c:pt>
                <c:pt idx="53">
                  <c:v>-27.255847126792247</c:v>
                </c:pt>
                <c:pt idx="54">
                  <c:v>-26.569841203213969</c:v>
                </c:pt>
                <c:pt idx="55">
                  <c:v>-25.879241900139206</c:v>
                </c:pt>
                <c:pt idx="56">
                  <c:v>-25.184239387495126</c:v>
                </c:pt>
                <c:pt idx="57">
                  <c:v>-24.485018056406304</c:v>
                </c:pt>
                <c:pt idx="58">
                  <c:v>-23.781756743071412</c:v>
                </c:pt>
                <c:pt idx="59">
                  <c:v>-23.074628950498351</c:v>
                </c:pt>
                <c:pt idx="60">
                  <c:v>-22.363803067532629</c:v>
                </c:pt>
                <c:pt idx="61">
                  <c:v>-21.649442584715388</c:v>
                </c:pt>
                <c:pt idx="62">
                  <c:v>-20.931706306595743</c:v>
                </c:pt>
                <c:pt idx="63">
                  <c:v>-20.210748560203385</c:v>
                </c:pt>
                <c:pt idx="64">
                  <c:v>-19.486719399456817</c:v>
                </c:pt>
                <c:pt idx="65">
                  <c:v>-18.759764805345668</c:v>
                </c:pt>
                <c:pt idx="66">
                  <c:v>-18.030026881780515</c:v>
                </c:pt>
                <c:pt idx="67">
                  <c:v>-17.297644047051435</c:v>
                </c:pt>
                <c:pt idx="68">
                  <c:v>-16.562751220879179</c:v>
                </c:pt>
                <c:pt idx="69">
                  <c:v>-15.825480007079051</c:v>
                </c:pt>
                <c:pt idx="70">
                  <c:v>-15.085958871889858</c:v>
                </c:pt>
                <c:pt idx="71">
                  <c:v>-14.344313318047384</c:v>
                </c:pt>
                <c:pt idx="72">
                  <c:v>-13.600666054705769</c:v>
                </c:pt>
                <c:pt idx="73">
                  <c:v>-12.855137163330497</c:v>
                </c:pt>
                <c:pt idx="74">
                  <c:v>-12.107844259703327</c:v>
                </c:pt>
                <c:pt idx="75">
                  <c:v>-11.358902652195312</c:v>
                </c:pt>
                <c:pt idx="76">
                  <c:v>-10.608425496474908</c:v>
                </c:pt>
                <c:pt idx="77">
                  <c:v>-9.8565239468300518</c:v>
                </c:pt>
                <c:pt idx="78">
                  <c:v>-9.1033073042901833</c:v>
                </c:pt>
                <c:pt idx="79">
                  <c:v>-8.3488831617426484</c:v>
                </c:pt>
                <c:pt idx="80">
                  <c:v>-7.5933575462427427</c:v>
                </c:pt>
                <c:pt idx="81">
                  <c:v>-6.83683505872186</c:v>
                </c:pt>
                <c:pt idx="82">
                  <c:v>-6.0794190113021926</c:v>
                </c:pt>
                <c:pt idx="83">
                  <c:v>-5.3212115624287577</c:v>
                </c:pt>
                <c:pt idx="84">
                  <c:v>-4.5623138500328935</c:v>
                </c:pt>
                <c:pt idx="85">
                  <c:v>-3.8028261229422071</c:v>
                </c:pt>
                <c:pt idx="86">
                  <c:v>-3.0428478707544002</c:v>
                </c:pt>
                <c:pt idx="87">
                  <c:v>-2.2824779523925116</c:v>
                </c:pt>
                <c:pt idx="88">
                  <c:v>-1.5218147235605954</c:v>
                </c:pt>
                <c:pt idx="89">
                  <c:v>-0.76095616331913618</c:v>
                </c:pt>
                <c:pt idx="90">
                  <c:v>0</c:v>
                </c:pt>
                <c:pt idx="91">
                  <c:v>0.76095616331915039</c:v>
                </c:pt>
                <c:pt idx="92">
                  <c:v>1.5218147235605954</c:v>
                </c:pt>
                <c:pt idx="93">
                  <c:v>2.2824779523925116</c:v>
                </c:pt>
                <c:pt idx="94">
                  <c:v>3.0428478707544002</c:v>
                </c:pt>
                <c:pt idx="95">
                  <c:v>3.8028261229421929</c:v>
                </c:pt>
                <c:pt idx="96">
                  <c:v>4.5623138500328793</c:v>
                </c:pt>
                <c:pt idx="97">
                  <c:v>5.3212115624287577</c:v>
                </c:pt>
                <c:pt idx="98">
                  <c:v>6.0794190113021926</c:v>
                </c:pt>
                <c:pt idx="99">
                  <c:v>6.8368350587218742</c:v>
                </c:pt>
                <c:pt idx="100">
                  <c:v>7.5933575462427569</c:v>
                </c:pt>
                <c:pt idx="101">
                  <c:v>8.3488831617426627</c:v>
                </c:pt>
                <c:pt idx="102">
                  <c:v>9.1033073042901833</c:v>
                </c:pt>
                <c:pt idx="103">
                  <c:v>9.8565239468300518</c:v>
                </c:pt>
                <c:pt idx="104">
                  <c:v>10.608425496474894</c:v>
                </c:pt>
                <c:pt idx="105">
                  <c:v>11.358902652195297</c:v>
                </c:pt>
                <c:pt idx="106">
                  <c:v>12.107844259703342</c:v>
                </c:pt>
                <c:pt idx="107">
                  <c:v>12.855137163330497</c:v>
                </c:pt>
                <c:pt idx="108">
                  <c:v>13.600666054705769</c:v>
                </c:pt>
                <c:pt idx="109">
                  <c:v>14.344313318047384</c:v>
                </c:pt>
                <c:pt idx="110">
                  <c:v>15.085958871889858</c:v>
                </c:pt>
                <c:pt idx="111">
                  <c:v>15.825480007079065</c:v>
                </c:pt>
                <c:pt idx="112">
                  <c:v>16.562751220879164</c:v>
                </c:pt>
                <c:pt idx="113">
                  <c:v>17.297644047051435</c:v>
                </c:pt>
                <c:pt idx="114">
                  <c:v>18.030026881780515</c:v>
                </c:pt>
                <c:pt idx="115">
                  <c:v>18.759764805345668</c:v>
                </c:pt>
                <c:pt idx="116">
                  <c:v>19.486719399456817</c:v>
                </c:pt>
                <c:pt idx="117">
                  <c:v>20.210748560203385</c:v>
                </c:pt>
                <c:pt idx="118">
                  <c:v>20.931706306595743</c:v>
                </c:pt>
                <c:pt idx="119">
                  <c:v>21.649442584715388</c:v>
                </c:pt>
                <c:pt idx="120">
                  <c:v>22.363803067532643</c:v>
                </c:pt>
                <c:pt idx="121">
                  <c:v>23.074628950498337</c:v>
                </c:pt>
                <c:pt idx="122">
                  <c:v>23.781756743071426</c:v>
                </c:pt>
                <c:pt idx="123">
                  <c:v>24.485018056406304</c:v>
                </c:pt>
                <c:pt idx="124">
                  <c:v>25.184239387495126</c:v>
                </c:pt>
                <c:pt idx="125">
                  <c:v>25.879241900139206</c:v>
                </c:pt>
                <c:pt idx="126">
                  <c:v>26.569841203213969</c:v>
                </c:pt>
                <c:pt idx="127">
                  <c:v>27.255847126792254</c:v>
                </c:pt>
                <c:pt idx="128">
                  <c:v>27.937063496802381</c:v>
                </c:pt>
                <c:pt idx="129">
                  <c:v>28.613287909023093</c:v>
                </c:pt>
                <c:pt idx="130">
                  <c:v>29.284311503354871</c:v>
                </c:pt>
                <c:pt idx="131">
                  <c:v>29.949918739460188</c:v>
                </c:pt>
                <c:pt idx="132">
                  <c:v>30.609887175033165</c:v>
                </c:pt>
                <c:pt idx="133">
                  <c:v>31.263987248142172</c:v>
                </c:pt>
                <c:pt idx="134">
                  <c:v>31.911982065289664</c:v>
                </c:pt>
                <c:pt idx="135">
                  <c:v>32.553627197049394</c:v>
                </c:pt>
                <c:pt idx="136">
                  <c:v>33.188670483375894</c:v>
                </c:pt>
                <c:pt idx="137">
                  <c:v>33.816851850930227</c:v>
                </c:pt>
                <c:pt idx="138">
                  <c:v>34.43790314503287</c:v>
                </c:pt>
                <c:pt idx="139">
                  <c:v>35.051547979135727</c:v>
                </c:pt>
                <c:pt idx="140">
                  <c:v>35.657501604998821</c:v>
                </c:pt>
                <c:pt idx="141">
                  <c:v>36.255470807063197</c:v>
                </c:pt>
                <c:pt idx="142">
                  <c:v>36.845153824822546</c:v>
                </c:pt>
                <c:pt idx="143">
                  <c:v>37.426240307313002</c:v>
                </c:pt>
                <c:pt idx="144">
                  <c:v>37.998411304152661</c:v>
                </c:pt>
                <c:pt idx="145">
                  <c:v>38.561339297868315</c:v>
                </c:pt>
                <c:pt idx="146">
                  <c:v>39.114688282534487</c:v>
                </c:pt>
                <c:pt idx="147">
                  <c:v>39.658113894012601</c:v>
                </c:pt>
                <c:pt idx="148">
                  <c:v>40.191263597304768</c:v>
                </c:pt>
                <c:pt idx="149">
                  <c:v>40.713776936713202</c:v>
                </c:pt>
                <c:pt idx="150">
                  <c:v>41.225285854611791</c:v>
                </c:pt>
                <c:pt idx="151">
                  <c:v>41.725415084673031</c:v>
                </c:pt>
                <c:pt idx="152">
                  <c:v>42.213782625336002</c:v>
                </c:pt>
                <c:pt idx="153">
                  <c:v>42.690000299132713</c:v>
                </c:pt>
                <c:pt idx="154">
                  <c:v>43.153674403191005</c:v>
                </c:pt>
                <c:pt idx="155">
                  <c:v>43.604406455786012</c:v>
                </c:pt>
                <c:pt idx="156">
                  <c:v>44.041794043201243</c:v>
                </c:pt>
                <c:pt idx="157">
                  <c:v>44.465431770367623</c:v>
                </c:pt>
                <c:pt idx="158">
                  <c:v>44.874912317763396</c:v>
                </c:pt>
                <c:pt idx="159">
                  <c:v>45.269827605867107</c:v>
                </c:pt>
                <c:pt idx="160">
                  <c:v>45.649770067057382</c:v>
                </c:pt>
                <c:pt idx="161">
                  <c:v>46.014334023247052</c:v>
                </c:pt>
                <c:pt idx="162">
                  <c:v>46.363117165734288</c:v>
                </c:pt>
                <c:pt idx="163">
                  <c:v>46.695722131766949</c:v>
                </c:pt>
                <c:pt idx="164">
                  <c:v>47.011758170175227</c:v>
                </c:pt>
                <c:pt idx="165">
                  <c:v>47.310842886169894</c:v>
                </c:pt>
                <c:pt idx="166">
                  <c:v>47.592604053074794</c:v>
                </c:pt>
                <c:pt idx="167">
                  <c:v>47.856681476423809</c:v>
                </c:pt>
                <c:pt idx="168">
                  <c:v>48.102728893569015</c:v>
                </c:pt>
                <c:pt idx="169">
                  <c:v>48.330415889796676</c:v>
                </c:pt>
                <c:pt idx="170">
                  <c:v>48.539429810009942</c:v>
                </c:pt>
                <c:pt idx="171">
                  <c:v>48.729477643397075</c:v>
                </c:pt>
                <c:pt idx="172">
                  <c:v>48.900287857244422</c:v>
                </c:pt>
                <c:pt idx="173">
                  <c:v>49.051612155250567</c:v>
                </c:pt>
                <c:pt idx="174">
                  <c:v>49.183227135421028</c:v>
                </c:pt>
                <c:pt idx="175">
                  <c:v>49.294935822924373</c:v>
                </c:pt>
                <c:pt idx="176">
                  <c:v>49.386569054205779</c:v>
                </c:pt>
                <c:pt idx="177">
                  <c:v>49.457986690195796</c:v>
                </c:pt>
                <c:pt idx="178">
                  <c:v>49.509078638609118</c:v>
                </c:pt>
                <c:pt idx="179">
                  <c:v>49.539765668063559</c:v>
                </c:pt>
                <c:pt idx="180">
                  <c:v>49.549999989764338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9045-4D87-A6FF-8D24CC610DBD}"/>
            </c:ext>
          </c:extLst>
        </c:ser>
        <c:ser>
          <c:idx val="3"/>
          <c:order val="3"/>
          <c:tx>
            <c:strRef>
              <c:f>TraySol!$M$8</c:f>
              <c:strCache>
                <c:ptCount val="1"/>
              </c:strCache>
            </c:strRef>
          </c:tx>
          <c:spPr>
            <a:ln w="28575">
              <a:solidFill>
                <a:srgbClr val="33CCCC"/>
              </a:solidFill>
              <a:prstDash val="solid"/>
            </a:ln>
          </c:spPr>
          <c:marker>
            <c:symbol val="none"/>
          </c:marker>
          <c:xVal>
            <c:numRef>
              <c:f>TraySol!$N$10:$N$190</c:f>
              <c:numCache>
                <c:formatCode>0.00</c:formatCode>
                <c:ptCount val="181"/>
                <c:pt idx="0">
                  <c:v>-179.99796270858758</c:v>
                </c:pt>
                <c:pt idx="1">
                  <c:v>-177.96326142901609</c:v>
                </c:pt>
                <c:pt idx="2">
                  <c:v>-175.92982476747747</c:v>
                </c:pt>
                <c:pt idx="3">
                  <c:v>-173.90295430584456</c:v>
                </c:pt>
                <c:pt idx="4">
                  <c:v>-171.88584015185106</c:v>
                </c:pt>
                <c:pt idx="5">
                  <c:v>-169.88156372242676</c:v>
                </c:pt>
                <c:pt idx="6">
                  <c:v>-167.89306618654422</c:v>
                </c:pt>
                <c:pt idx="7">
                  <c:v>-165.92312060728992</c:v>
                </c:pt>
                <c:pt idx="8">
                  <c:v>-163.97430835431209</c:v>
                </c:pt>
                <c:pt idx="9">
                  <c:v>-162.04900016355725</c:v>
                </c:pt>
                <c:pt idx="10">
                  <c:v>-160.14934202349434</c:v>
                </c:pt>
                <c:pt idx="11">
                  <c:v>-158.27724587829297</c:v>
                </c:pt>
                <c:pt idx="12">
                  <c:v>-156.43438496918338</c:v>
                </c:pt>
                <c:pt idx="13">
                  <c:v>-154.6221934932029</c:v>
                </c:pt>
                <c:pt idx="14">
                  <c:v>-152.84187014839497</c:v>
                </c:pt>
                <c:pt idx="15">
                  <c:v>-151.0943850580455</c:v>
                </c:pt>
                <c:pt idx="16">
                  <c:v>-149.38048952280437</c:v>
                </c:pt>
                <c:pt idx="17">
                  <c:v>-147.7007280355937</c:v>
                </c:pt>
                <c:pt idx="18">
                  <c:v>-146.05545200570472</c:v>
                </c:pt>
                <c:pt idx="19">
                  <c:v>-144.44483467021672</c:v>
                </c:pt>
                <c:pt idx="20">
                  <c:v>-142.86888671748815</c:v>
                </c:pt>
                <c:pt idx="21">
                  <c:v>-141.32747220376697</c:v>
                </c:pt>
                <c:pt idx="22">
                  <c:v>-139.82032440534303</c:v>
                </c:pt>
                <c:pt idx="23">
                  <c:v>-138.34706131123542</c:v>
                </c:pt>
                <c:pt idx="24">
                  <c:v>-136.90720052211444</c:v>
                </c:pt>
                <c:pt idx="25">
                  <c:v>-135.50017337777768</c:v>
                </c:pt>
                <c:pt idx="26">
                  <c:v>-134.12533818653253</c:v>
                </c:pt>
                <c:pt idx="27">
                  <c:v>-132.78199247446835</c:v>
                </c:pt>
                <c:pt idx="28">
                  <c:v>-131.46938421050857</c:v>
                </c:pt>
                <c:pt idx="29">
                  <c:v>-130.18672199440829</c:v>
                </c:pt>
                <c:pt idx="30">
                  <c:v>-128.93318421989724</c:v>
                </c:pt>
                <c:pt idx="31">
                  <c:v>-127.70792724450818</c:v>
                </c:pt>
                <c:pt idx="32">
                  <c:v>-126.51009261195979</c:v>
                </c:pt>
                <c:pt idx="33">
                  <c:v>-125.33881338298239</c:v>
                </c:pt>
                <c:pt idx="34">
                  <c:v>-124.19321963688586</c:v>
                </c:pt>
                <c:pt idx="35">
                  <c:v>-123.07244320963331</c:v>
                </c:pt>
                <c:pt idx="36">
                  <c:v>-121.97562173530687</c:v>
                </c:pt>
                <c:pt idx="37">
                  <c:v>-120.90190205715841</c:v>
                </c:pt>
                <c:pt idx="38">
                  <c:v>-119.85044307239026</c:v>
                </c:pt>
                <c:pt idx="39">
                  <c:v>-118.82041807179571</c:v>
                </c:pt>
                <c:pt idx="40">
                  <c:v>-117.81101663171353</c:v>
                </c:pt>
                <c:pt idx="41">
                  <c:v>-116.82144611168327</c:v>
                </c:pt>
                <c:pt idx="42">
                  <c:v>-115.85093280691952</c:v>
                </c:pt>
                <c:pt idx="43">
                  <c:v>-114.89872280041064</c:v>
                </c:pt>
                <c:pt idx="44">
                  <c:v>-113.96408255521193</c:v>
                </c:pt>
                <c:pt idx="45">
                  <c:v>-113.04629928341829</c:v>
                </c:pt>
                <c:pt idx="46">
                  <c:v>-112.14468112443295</c:v>
                </c:pt>
                <c:pt idx="47">
                  <c:v>-111.25855716152992</c:v>
                </c:pt>
                <c:pt idx="48">
                  <c:v>-110.38727730235658</c:v>
                </c:pt>
                <c:pt idx="49">
                  <c:v>-109.53021204595281</c:v>
                </c:pt>
                <c:pt idx="50">
                  <c:v>-108.68675215606753</c:v>
                </c:pt>
                <c:pt idx="51">
                  <c:v>-107.85630825802775</c:v>
                </c:pt>
                <c:pt idx="52">
                  <c:v>-107.03831037414851</c:v>
                </c:pt>
                <c:pt idx="53">
                  <c:v>-106.23220741064191</c:v>
                </c:pt>
                <c:pt idx="54">
                  <c:v>-105.43746660718385</c:v>
                </c:pt>
                <c:pt idx="55">
                  <c:v>-104.6535729586989</c:v>
                </c:pt>
                <c:pt idx="56">
                  <c:v>-103.88002861751612</c:v>
                </c:pt>
                <c:pt idx="57">
                  <c:v>-103.11635228281321</c:v>
                </c:pt>
                <c:pt idx="58">
                  <c:v>-102.36207858318178</c:v>
                </c:pt>
                <c:pt idx="59">
                  <c:v>-101.61675745720216</c:v>
                </c:pt>
                <c:pt idx="60">
                  <c:v>-100.87995353609496</c:v>
                </c:pt>
                <c:pt idx="61">
                  <c:v>-100.15124553180306</c:v>
                </c:pt>
                <c:pt idx="62">
                  <c:v>-99.430225633242358</c:v>
                </c:pt>
                <c:pt idx="63">
                  <c:v>-98.716498912929794</c:v>
                </c:pt>
                <c:pt idx="64">
                  <c:v>-98.009682745741344</c:v>
                </c:pt>
                <c:pt idx="65">
                  <c:v>-97.30940624116397</c:v>
                </c:pt>
                <c:pt idx="66">
                  <c:v>-96.615309690073772</c:v>
                </c:pt>
                <c:pt idx="67">
                  <c:v>-95.927044026791492</c:v>
                </c:pt>
                <c:pt idx="68">
                  <c:v>-95.244270306929437</c:v>
                </c:pt>
                <c:pt idx="69">
                  <c:v>-94.566659201344009</c:v>
                </c:pt>
                <c:pt idx="70">
                  <c:v>-93.893890506343126</c:v>
                </c:pt>
                <c:pt idx="71">
                  <c:v>-93.225652670158667</c:v>
                </c:pt>
                <c:pt idx="72">
                  <c:v>-92.561642335582917</c:v>
                </c:pt>
                <c:pt idx="73">
                  <c:v>-91.901563898575148</c:v>
                </c:pt>
                <c:pt idx="74">
                  <c:v>-91.245129082572134</c:v>
                </c:pt>
                <c:pt idx="75">
                  <c:v>-90.59205652817846</c:v>
                </c:pt>
                <c:pt idx="76">
                  <c:v>-89.942071397869043</c:v>
                </c:pt>
                <c:pt idx="77">
                  <c:v>-89.294904995303582</c:v>
                </c:pt>
                <c:pt idx="78">
                  <c:v>-88.650294398830212</c:v>
                </c:pt>
                <c:pt idx="79">
                  <c:v>-88.007982108741956</c:v>
                </c:pt>
                <c:pt idx="80">
                  <c:v>-87.367715707842535</c:v>
                </c:pt>
                <c:pt idx="81">
                  <c:v>-86.729247534877089</c:v>
                </c:pt>
                <c:pt idx="82">
                  <c:v>-86.092334370388983</c:v>
                </c:pt>
                <c:pt idx="83">
                  <c:v>-85.456737134571554</c:v>
                </c:pt>
                <c:pt idx="84">
                  <c:v>-84.822220596697392</c:v>
                </c:pt>
                <c:pt idx="85">
                  <c:v>-84.188553095723648</c:v>
                </c:pt>
                <c:pt idx="86">
                  <c:v>-83.555506271690433</c:v>
                </c:pt>
                <c:pt idx="87">
                  <c:v>-82.922854807551246</c:v>
                </c:pt>
                <c:pt idx="88">
                  <c:v>-82.290376181096832</c:v>
                </c:pt>
                <c:pt idx="89">
                  <c:v>-81.657850426660204</c:v>
                </c:pt>
                <c:pt idx="90">
                  <c:v>-81.02505990631677</c:v>
                </c:pt>
                <c:pt idx="91">
                  <c:v>-80.391789090321879</c:v>
                </c:pt>
                <c:pt idx="92">
                  <c:v>-79.757824346558309</c:v>
                </c:pt>
                <c:pt idx="93">
                  <c:v>-79.122953738797023</c:v>
                </c:pt>
                <c:pt idx="94">
                  <c:v>-78.486966833606445</c:v>
                </c:pt>
                <c:pt idx="95">
                  <c:v>-77.849654515780031</c:v>
                </c:pt>
                <c:pt idx="96">
                  <c:v>-77.210808812185704</c:v>
                </c:pt>
                <c:pt idx="97">
                  <c:v>-76.570222723976798</c:v>
                </c:pt>
                <c:pt idx="98">
                  <c:v>-75.92769006714208</c:v>
                </c:pt>
                <c:pt idx="99">
                  <c:v>-75.283005321409959</c:v>
                </c:pt>
                <c:pt idx="100">
                  <c:v>-74.635963487562066</c:v>
                </c:pt>
                <c:pt idx="101">
                  <c:v>-73.986359953253185</c:v>
                </c:pt>
                <c:pt idx="102">
                  <c:v>-73.333990367475664</c:v>
                </c:pt>
                <c:pt idx="103">
                  <c:v>-72.678650523852198</c:v>
                </c:pt>
                <c:pt idx="104">
                  <c:v>-72.020136252984827</c:v>
                </c:pt>
                <c:pt idx="105">
                  <c:v>-71.358243324136211</c:v>
                </c:pt>
                <c:pt idx="106">
                  <c:v>-70.692767356567387</c:v>
                </c:pt>
                <c:pt idx="107">
                  <c:v>-70.023503740906747</c:v>
                </c:pt>
                <c:pt idx="108">
                  <c:v>-69.350247570976705</c:v>
                </c:pt>
                <c:pt idx="109">
                  <c:v>-68.672793586558342</c:v>
                </c:pt>
                <c:pt idx="110">
                  <c:v>-67.990936127628942</c:v>
                </c:pt>
                <c:pt idx="111">
                  <c:v>-67.304469100664434</c:v>
                </c:pt>
                <c:pt idx="112">
                  <c:v>-66.613185957655929</c:v>
                </c:pt>
                <c:pt idx="113">
                  <c:v>-65.916879688549443</c:v>
                </c:pt>
                <c:pt idx="114">
                  <c:v>-65.21534282787708</c:v>
                </c:pt>
                <c:pt idx="115">
                  <c:v>-64.508367476409262</c:v>
                </c:pt>
                <c:pt idx="116">
                  <c:v>-63.795745338718902</c:v>
                </c:pt>
                <c:pt idx="117">
                  <c:v>-63.077267777608625</c:v>
                </c:pt>
                <c:pt idx="118">
                  <c:v>-62.352725886413772</c:v>
                </c:pt>
                <c:pt idx="119">
                  <c:v>-61.621910580252461</c:v>
                </c:pt>
                <c:pt idx="120">
                  <c:v>-60.884612707352176</c:v>
                </c:pt>
                <c:pt idx="121">
                  <c:v>-60.140623181636947</c:v>
                </c:pt>
                <c:pt idx="122">
                  <c:v>-59.389733137810367</c:v>
                </c:pt>
                <c:pt idx="123">
                  <c:v>-58.631734110216996</c:v>
                </c:pt>
                <c:pt idx="124">
                  <c:v>-57.86641823680462</c:v>
                </c:pt>
                <c:pt idx="125">
                  <c:v>-57.09357848954371</c:v>
                </c:pt>
                <c:pt idx="126">
                  <c:v>-56.313008932684987</c:v>
                </c:pt>
                <c:pt idx="127">
                  <c:v>-55.524505010249449</c:v>
                </c:pt>
                <c:pt idx="128">
                  <c:v>-54.727863864147388</c:v>
                </c:pt>
                <c:pt idx="129">
                  <c:v>-53.922884684308528</c:v>
                </c:pt>
                <c:pt idx="130">
                  <c:v>-53.109369092176252</c:v>
                </c:pt>
                <c:pt idx="131">
                  <c:v>-52.2871215588684</c:v>
                </c:pt>
                <c:pt idx="132">
                  <c:v>-51.455949859235574</c:v>
                </c:pt>
                <c:pt idx="133">
                  <c:v>-50.615665562951605</c:v>
                </c:pt>
                <c:pt idx="134">
                  <c:v>-49.766084563645563</c:v>
                </c:pt>
                <c:pt idx="135">
                  <c:v>-48.907027646930629</c:v>
                </c:pt>
                <c:pt idx="136">
                  <c:v>-48.038321097994611</c:v>
                </c:pt>
                <c:pt idx="137">
                  <c:v>-47.159797349192267</c:v>
                </c:pt>
                <c:pt idx="138">
                  <c:v>-46.271295667812829</c:v>
                </c:pt>
                <c:pt idx="139">
                  <c:v>-45.372662883888161</c:v>
                </c:pt>
                <c:pt idx="140">
                  <c:v>-44.463754157552714</c:v>
                </c:pt>
                <c:pt idx="141">
                  <c:v>-43.544433785066474</c:v>
                </c:pt>
                <c:pt idx="142">
                  <c:v>-42.614576042161097</c:v>
                </c:pt>
                <c:pt idx="143">
                  <c:v>-41.674066062870615</c:v>
                </c:pt>
                <c:pt idx="144">
                  <c:v>-40.722800751457854</c:v>
                </c:pt>
                <c:pt idx="145">
                  <c:v>-39.760689724448433</c:v>
                </c:pt>
                <c:pt idx="146">
                  <c:v>-38.787656279139348</c:v>
                </c:pt>
                <c:pt idx="147">
                  <c:v>-37.803638384257589</c:v>
                </c:pt>
                <c:pt idx="148">
                  <c:v>-36.808589687717102</c:v>
                </c:pt>
                <c:pt idx="149">
                  <c:v>-35.802480535660493</c:v>
                </c:pt>
                <c:pt idx="150">
                  <c:v>-34.785298996187692</c:v>
                </c:pt>
                <c:pt idx="151">
                  <c:v>-33.757051880375521</c:v>
                </c:pt>
                <c:pt idx="152">
                  <c:v>-32.717765752394257</c:v>
                </c:pt>
                <c:pt idx="153">
                  <c:v>-31.667487919741522</c:v>
                </c:pt>
                <c:pt idx="154">
                  <c:v>-30.606287393860786</c:v>
                </c:pt>
                <c:pt idx="155">
                  <c:v>-29.534255810706785</c:v>
                </c:pt>
                <c:pt idx="156">
                  <c:v>-28.451508300184653</c:v>
                </c:pt>
                <c:pt idx="157">
                  <c:v>-27.358184292847202</c:v>
                </c:pt>
                <c:pt idx="158">
                  <c:v>-26.254448251805723</c:v>
                </c:pt>
                <c:pt idx="159">
                  <c:v>-25.14049031751777</c:v>
                </c:pt>
                <c:pt idx="160">
                  <c:v>-24.016526852987489</c:v>
                </c:pt>
                <c:pt idx="161">
                  <c:v>-22.882800876966307</c:v>
                </c:pt>
                <c:pt idx="162">
                  <c:v>-21.739582373001991</c:v>
                </c:pt>
                <c:pt idx="163">
                  <c:v>-20.587168462661108</c:v>
                </c:pt>
                <c:pt idx="164">
                  <c:v>-19.425883431971748</c:v>
                </c:pt>
                <c:pt idx="165">
                  <c:v>-18.256078601092888</c:v>
                </c:pt>
                <c:pt idx="166">
                  <c:v>-17.078132028435672</c:v>
                </c:pt>
                <c:pt idx="167">
                  <c:v>-15.892448041921787</c:v>
                </c:pt>
                <c:pt idx="168">
                  <c:v>-14.699456591774208</c:v>
                </c:pt>
                <c:pt idx="169">
                  <c:v>-13.499612421159807</c:v>
                </c:pt>
                <c:pt idx="170">
                  <c:v>-12.293394053136455</c:v>
                </c:pt>
                <c:pt idx="171">
                  <c:v>-11.081302594650388</c:v>
                </c:pt>
                <c:pt idx="172">
                  <c:v>-9.8638603607619402</c:v>
                </c:pt>
                <c:pt idx="173">
                  <c:v>-8.641609324784552</c:v>
                </c:pt>
                <c:pt idx="174">
                  <c:v>-7.4151094025643536</c:v>
                </c:pt>
                <c:pt idx="175">
                  <c:v>-6.1849365816495974</c:v>
                </c:pt>
                <c:pt idx="176">
                  <c:v>-4.9516809085330387</c:v>
                </c:pt>
                <c:pt idx="177">
                  <c:v>-3.7159443494472151</c:v>
                </c:pt>
                <c:pt idx="178">
                  <c:v>-2.4783385422886233</c:v>
                </c:pt>
                <c:pt idx="179">
                  <c:v>-1.2394824590905875</c:v>
                </c:pt>
                <c:pt idx="180">
                  <c:v>-1.2395870151954635E-3</c:v>
                </c:pt>
              </c:numCache>
            </c:numRef>
          </c:xVal>
          <c:yVal>
            <c:numRef>
              <c:f>TraySol!$M$10:$M$190</c:f>
              <c:numCache>
                <c:formatCode>0.00</c:formatCode>
                <c:ptCount val="181"/>
                <c:pt idx="0">
                  <c:v>-61.274999986470874</c:v>
                </c:pt>
                <c:pt idx="1">
                  <c:v>-61.261474147957614</c:v>
                </c:pt>
                <c:pt idx="2">
                  <c:v>-61.220935595326267</c:v>
                </c:pt>
                <c:pt idx="3">
                  <c:v>-61.153500805291969</c:v>
                </c:pt>
                <c:pt idx="4">
                  <c:v>-61.059362076748585</c:v>
                </c:pt>
                <c:pt idx="5">
                  <c:v>-60.938784896351507</c:v>
                </c:pt>
                <c:pt idx="6">
                  <c:v>-60.792104351070151</c:v>
                </c:pt>
                <c:pt idx="7">
                  <c:v>-60.61972071266527</c:v>
                </c:pt>
                <c:pt idx="8">
                  <c:v>-60.422094326395751</c:v>
                </c:pt>
                <c:pt idx="9">
                  <c:v>-60.199739950246226</c:v>
                </c:pt>
                <c:pt idx="10">
                  <c:v>-59.953220697807751</c:v>
                </c:pt>
                <c:pt idx="11">
                  <c:v>-59.683141737891162</c:v>
                </c:pt>
                <c:pt idx="12">
                  <c:v>-59.390143897703723</c:v>
                </c:pt>
                <c:pt idx="13">
                  <c:v>-59.074897304998046</c:v>
                </c:pt>
                <c:pt idx="14">
                  <c:v>-58.738095189227835</c:v>
                </c:pt>
                <c:pt idx="15">
                  <c:v>-58.380447943724448</c:v>
                </c:pt>
                <c:pt idx="16">
                  <c:v>-58.002677531501092</c:v>
                </c:pt>
                <c:pt idx="17">
                  <c:v>-57.605512297635528</c:v>
                </c:pt>
                <c:pt idx="18">
                  <c:v>-57.189682232236578</c:v>
                </c:pt>
                <c:pt idx="19">
                  <c:v>-56.755914710494608</c:v>
                </c:pt>
                <c:pt idx="20">
                  <c:v>-56.304930720772063</c:v>
                </c:pt>
                <c:pt idx="21">
                  <c:v>-55.837441578408715</c:v>
                </c:pt>
                <c:pt idx="22">
                  <c:v>-55.354146112018128</c:v>
                </c:pt>
                <c:pt idx="23">
                  <c:v>-54.855728300512396</c:v>
                </c:pt>
                <c:pt idx="24">
                  <c:v>-54.342855332767385</c:v>
                </c:pt>
                <c:pt idx="25">
                  <c:v>-53.816176057520721</c:v>
                </c:pt>
                <c:pt idx="26">
                  <c:v>-53.27631978851133</c:v>
                </c:pt>
                <c:pt idx="27">
                  <c:v>-52.723895428750353</c:v>
                </c:pt>
                <c:pt idx="28">
                  <c:v>-52.159490877875413</c:v>
                </c:pt>
                <c:pt idx="29">
                  <c:v>-51.583672687522409</c:v>
                </c:pt>
                <c:pt idx="30">
                  <c:v>-50.996985931317397</c:v>
                </c:pt>
                <c:pt idx="31">
                  <c:v>-50.399954258233436</c:v>
                </c:pt>
                <c:pt idx="32">
                  <c:v>-49.793080100505563</c:v>
                </c:pt>
                <c:pt idx="33">
                  <c:v>-49.176845009904014</c:v>
                </c:pt>
                <c:pt idx="34">
                  <c:v>-48.551710098822554</c:v>
                </c:pt>
                <c:pt idx="35">
                  <c:v>-47.918116565255843</c:v>
                </c:pt>
                <c:pt idx="36">
                  <c:v>-47.276486283257753</c:v>
                </c:pt>
                <c:pt idx="37">
                  <c:v>-46.627222442844271</c:v>
                </c:pt>
                <c:pt idx="38">
                  <c:v>-45.970710225504092</c:v>
                </c:pt>
                <c:pt idx="39">
                  <c:v>-45.307317503492925</c:v>
                </c:pt>
                <c:pt idx="40">
                  <c:v>-44.637395552903627</c:v>
                </c:pt>
                <c:pt idx="41">
                  <c:v>-43.961279772131718</c:v>
                </c:pt>
                <c:pt idx="42">
                  <c:v>-43.27929039879487</c:v>
                </c:pt>
                <c:pt idx="43">
                  <c:v>-42.591733219430523</c:v>
                </c:pt>
                <c:pt idx="44">
                  <c:v>-41.898900267397408</c:v>
                </c:pt>
                <c:pt idx="45">
                  <c:v>-41.201070505360718</c:v>
                </c:pt>
                <c:pt idx="46">
                  <c:v>-40.498510489557447</c:v>
                </c:pt>
                <c:pt idx="47">
                  <c:v>-39.791475013737283</c:v>
                </c:pt>
                <c:pt idx="48">
                  <c:v>-39.080207731263044</c:v>
                </c:pt>
                <c:pt idx="49">
                  <c:v>-38.364941754350639</c:v>
                </c:pt>
                <c:pt idx="50">
                  <c:v>-37.645900229840876</c:v>
                </c:pt>
                <c:pt idx="51">
                  <c:v>-36.923296891235665</c:v>
                </c:pt>
                <c:pt idx="52">
                  <c:v>-36.197336587010795</c:v>
                </c:pt>
                <c:pt idx="53">
                  <c:v>-35.46821578544052</c:v>
                </c:pt>
                <c:pt idx="54">
                  <c:v>-34.736123056351275</c:v>
                </c:pt>
                <c:pt idx="55">
                  <c:v>-34.00123953036028</c:v>
                </c:pt>
                <c:pt idx="56">
                  <c:v>-33.263739336264393</c:v>
                </c:pt>
                <c:pt idx="57">
                  <c:v>-32.523790017325098</c:v>
                </c:pt>
                <c:pt idx="58">
                  <c:v>-31.78155292725269</c:v>
                </c:pt>
                <c:pt idx="59">
                  <c:v>-31.037183606732114</c:v>
                </c:pt>
                <c:pt idx="60">
                  <c:v>-30.290832141356347</c:v>
                </c:pt>
                <c:pt idx="61">
                  <c:v>-29.542643501843074</c:v>
                </c:pt>
                <c:pt idx="62">
                  <c:v>-28.79275786741097</c:v>
                </c:pt>
                <c:pt idx="63">
                  <c:v>-28.041310933184079</c:v>
                </c:pt>
                <c:pt idx="64">
                  <c:v>-27.288434202477802</c:v>
                </c:pt>
                <c:pt idx="65">
                  <c:v>-26.534255264800805</c:v>
                </c:pt>
                <c:pt idx="66">
                  <c:v>-25.778898060383739</c:v>
                </c:pt>
                <c:pt idx="67">
                  <c:v>-25.022483132019289</c:v>
                </c:pt>
                <c:pt idx="68">
                  <c:v>-24.26512786497058</c:v>
                </c:pt>
                <c:pt idx="69">
                  <c:v>-23.506946715674744</c:v>
                </c:pt>
                <c:pt idx="70">
                  <c:v>-22.748051429939323</c:v>
                </c:pt>
                <c:pt idx="71">
                  <c:v>-21.988551251298119</c:v>
                </c:pt>
                <c:pt idx="72">
                  <c:v>-21.228553120163355</c:v>
                </c:pt>
                <c:pt idx="73">
                  <c:v>-20.468161864381074</c:v>
                </c:pt>
                <c:pt idx="74">
                  <c:v>-19.707480381767397</c:v>
                </c:pt>
                <c:pt idx="75">
                  <c:v>-18.946609815174938</c:v>
                </c:pt>
                <c:pt idx="76">
                  <c:v>-18.185649720611266</c:v>
                </c:pt>
                <c:pt idx="77">
                  <c:v>-17.424698228904589</c:v>
                </c:pt>
                <c:pt idx="78">
                  <c:v>-16.663852201386263</c:v>
                </c:pt>
                <c:pt idx="79">
                  <c:v>-15.903207380035624</c:v>
                </c:pt>
                <c:pt idx="80">
                  <c:v>-15.142858532509067</c:v>
                </c:pt>
                <c:pt idx="81">
                  <c:v>-14.38289959245283</c:v>
                </c:pt>
                <c:pt idx="82">
                  <c:v>-13.623423795478274</c:v>
                </c:pt>
                <c:pt idx="83">
                  <c:v>-12.864523811157554</c:v>
                </c:pt>
                <c:pt idx="84">
                  <c:v>-12.106291871378801</c:v>
                </c:pt>
                <c:pt idx="85">
                  <c:v>-11.348819895381354</c:v>
                </c:pt>
                <c:pt idx="86">
                  <c:v>-10.592199611774291</c:v>
                </c:pt>
                <c:pt idx="87">
                  <c:v>-9.8365226778248882</c:v>
                </c:pt>
                <c:pt idx="88">
                  <c:v>-9.0818807962871659</c:v>
                </c:pt>
                <c:pt idx="89">
                  <c:v>-8.3283658300265415</c:v>
                </c:pt>
                <c:pt idx="90">
                  <c:v>-7.5760699146809429</c:v>
                </c:pt>
                <c:pt idx="91">
                  <c:v>-6.8250855695852266</c:v>
                </c:pt>
                <c:pt idx="92">
                  <c:v>-6.0755058071720072</c:v>
                </c:pt>
                <c:pt idx="93">
                  <c:v>-5.3274242410489023</c:v>
                </c:pt>
                <c:pt idx="94">
                  <c:v>-4.5809351929388953</c:v>
                </c:pt>
                <c:pt idx="95">
                  <c:v>-3.8361337986585511</c:v>
                </c:pt>
                <c:pt idx="96">
                  <c:v>-3.0931161132957499</c:v>
                </c:pt>
                <c:pt idx="97">
                  <c:v>-2.351979215736236</c:v>
                </c:pt>
                <c:pt idx="98">
                  <c:v>-1.6128213126762461</c:v>
                </c:pt>
                <c:pt idx="99">
                  <c:v>-0.8757418422456027</c:v>
                </c:pt>
                <c:pt idx="100">
                  <c:v>-0.14084157735280201</c:v>
                </c:pt>
                <c:pt idx="101">
                  <c:v>0.59177727114867196</c:v>
                </c:pt>
                <c:pt idx="102">
                  <c:v>1.3220109513879521</c:v>
                </c:pt>
                <c:pt idx="103">
                  <c:v>2.0497540674261927</c:v>
                </c:pt>
                <c:pt idx="104">
                  <c:v>2.7748994761710435</c:v>
                </c:pt>
                <c:pt idx="105">
                  <c:v>3.4973381842137456</c:v>
                </c:pt>
                <c:pt idx="106">
                  <c:v>4.2169592445628439</c:v>
                </c:pt>
                <c:pt idx="107">
                  <c:v>4.9336496532648511</c:v>
                </c:pt>
                <c:pt idx="108">
                  <c:v>5.64729424592025</c:v>
                </c:pt>
                <c:pt idx="109">
                  <c:v>6.3577755941218044</c:v>
                </c:pt>
                <c:pt idx="110">
                  <c:v>7.064973901862615</c:v>
                </c:pt>
                <c:pt idx="111">
                  <c:v>7.768766901982417</c:v>
                </c:pt>
                <c:pt idx="112">
                  <c:v>8.4690297527441203</c:v>
                </c:pt>
                <c:pt idx="113">
                  <c:v>9.1656349346565662</c:v>
                </c:pt>
                <c:pt idx="114">
                  <c:v>9.858452147686279</c:v>
                </c:pt>
                <c:pt idx="115">
                  <c:v>10.547348209028954</c:v>
                </c:pt>
                <c:pt idx="116">
                  <c:v>11.232186951641495</c:v>
                </c:pt>
                <c:pt idx="117">
                  <c:v>11.912829123767835</c:v>
                </c:pt>
                <c:pt idx="118">
                  <c:v>12.589132289726095</c:v>
                </c:pt>
                <c:pt idx="119">
                  <c:v>13.260950732261193</c:v>
                </c:pt>
                <c:pt idx="120">
                  <c:v>13.928135356806465</c:v>
                </c:pt>
                <c:pt idx="121">
                  <c:v>14.590533598038959</c:v>
                </c:pt>
                <c:pt idx="122">
                  <c:v>15.247989329157519</c:v>
                </c:pt>
                <c:pt idx="123">
                  <c:v>15.90034277435862</c:v>
                </c:pt>
                <c:pt idx="124">
                  <c:v>16.547430425034705</c:v>
                </c:pt>
                <c:pt idx="125">
                  <c:v>17.189084960270492</c:v>
                </c:pt>
                <c:pt idx="126">
                  <c:v>17.82513517226694</c:v>
                </c:pt>
                <c:pt idx="127">
                  <c:v>18.455405897378313</c:v>
                </c:pt>
                <c:pt idx="128">
                  <c:v>19.079717953505593</c:v>
                </c:pt>
                <c:pt idx="129">
                  <c:v>19.697888084649875</c:v>
                </c:pt>
                <c:pt idx="130">
                  <c:v>20.30972891348938</c:v>
                </c:pt>
                <c:pt idx="131">
                  <c:v>20.915048902906662</c:v>
                </c:pt>
                <c:pt idx="132">
                  <c:v>21.513652327454764</c:v>
                </c:pt>
                <c:pt idx="133">
                  <c:v>22.105339255812964</c:v>
                </c:pt>
                <c:pt idx="134">
                  <c:v>22.689905545344757</c:v>
                </c:pt>
                <c:pt idx="135">
                  <c:v>23.267142849929328</c:v>
                </c:pt>
                <c:pt idx="136">
                  <c:v>23.836838642295533</c:v>
                </c:pt>
                <c:pt idx="137">
                  <c:v>24.398776252138916</c:v>
                </c:pt>
                <c:pt idx="138">
                  <c:v>24.952734921350824</c:v>
                </c:pt>
                <c:pt idx="139">
                  <c:v>25.498489877728744</c:v>
                </c:pt>
                <c:pt idx="140">
                  <c:v>26.035812428570026</c:v>
                </c:pt>
                <c:pt idx="141">
                  <c:v>26.564470075573482</c:v>
                </c:pt>
                <c:pt idx="142">
                  <c:v>27.084226652484226</c:v>
                </c:pt>
                <c:pt idx="143">
                  <c:v>27.594842486914033</c:v>
                </c:pt>
                <c:pt idx="144">
                  <c:v>28.096074587750593</c:v>
                </c:pt>
                <c:pt idx="145">
                  <c:v>28.587676859532259</c:v>
                </c:pt>
                <c:pt idx="146">
                  <c:v>29.069400345107134</c:v>
                </c:pt>
                <c:pt idx="147">
                  <c:v>29.540993497816352</c:v>
                </c:pt>
                <c:pt idx="148">
                  <c:v>30.002202484336692</c:v>
                </c:pt>
                <c:pt idx="149">
                  <c:v>30.452771519187046</c:v>
                </c:pt>
                <c:pt idx="150">
                  <c:v>30.892443231743741</c:v>
                </c:pt>
                <c:pt idx="151">
                  <c:v>31.320959066420798</c:v>
                </c:pt>
                <c:pt idx="152">
                  <c:v>31.738059716449847</c:v>
                </c:pt>
                <c:pt idx="153">
                  <c:v>32.143485591442612</c:v>
                </c:pt>
                <c:pt idx="154">
                  <c:v>32.536977318633276</c:v>
                </c:pt>
                <c:pt idx="155">
                  <c:v>32.918276277381409</c:v>
                </c:pt>
                <c:pt idx="156">
                  <c:v>33.287125166168614</c:v>
                </c:pt>
                <c:pt idx="157">
                  <c:v>33.643268600945341</c:v>
                </c:pt>
                <c:pt idx="158">
                  <c:v>33.986453743282141</c:v>
                </c:pt>
                <c:pt idx="159">
                  <c:v>34.316430956355234</c:v>
                </c:pt>
                <c:pt idx="160">
                  <c:v>34.632954486354095</c:v>
                </c:pt>
                <c:pt idx="161">
                  <c:v>34.9357831664462</c:v>
                </c:pt>
                <c:pt idx="162">
                  <c:v>35.22468113997602</c:v>
                </c:pt>
                <c:pt idx="163">
                  <c:v>35.499418599121427</c:v>
                </c:pt>
                <c:pt idx="164">
                  <c:v>35.759772534788098</c:v>
                </c:pt>
                <c:pt idx="165">
                  <c:v>36.005527493102079</c:v>
                </c:pt>
                <c:pt idx="166">
                  <c:v>36.236476333470939</c:v>
                </c:pt>
                <c:pt idx="167">
                  <c:v>36.4524209828365</c:v>
                </c:pt>
                <c:pt idx="168">
                  <c:v>36.653173180445698</c:v>
                </c:pt>
                <c:pt idx="169">
                  <c:v>36.838555207232297</c:v>
                </c:pt>
                <c:pt idx="170">
                  <c:v>37.008400593739218</c:v>
                </c:pt>
                <c:pt idx="171">
                  <c:v>37.162554800427365</c:v>
                </c:pt>
                <c:pt idx="172">
                  <c:v>37.300875864220345</c:v>
                </c:pt>
                <c:pt idx="173">
                  <c:v>37.42323500522938</c:v>
                </c:pt>
                <c:pt idx="174">
                  <c:v>37.529517187793694</c:v>
                </c:pt>
                <c:pt idx="175">
                  <c:v>37.619621630258969</c:v>
                </c:pt>
                <c:pt idx="176">
                  <c:v>37.693462258300293</c:v>
                </c:pt>
                <c:pt idx="177">
                  <c:v>37.750968097071734</c:v>
                </c:pt>
                <c:pt idx="178">
                  <c:v>37.792083598026721</c:v>
                </c:pt>
                <c:pt idx="179">
                  <c:v>37.816768896893876</c:v>
                </c:pt>
                <c:pt idx="180">
                  <c:v>37.82499999176823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9045-4D87-A6FF-8D24CC610DBD}"/>
            </c:ext>
          </c:extLst>
        </c:ser>
        <c:ser>
          <c:idx val="4"/>
          <c:order val="4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TraySol!$Q$10:$Q$190</c:f>
              <c:numCache>
                <c:formatCode>0.00</c:formatCode>
                <c:ptCount val="181"/>
                <c:pt idx="0">
                  <c:v>-179.99686218821742</c:v>
                </c:pt>
                <c:pt idx="1">
                  <c:v>-176.86450707773403</c:v>
                </c:pt>
                <c:pt idx="2">
                  <c:v>-173.74285215178844</c:v>
                </c:pt>
                <c:pt idx="3">
                  <c:v>-170.64847096291882</c:v>
                </c:pt>
                <c:pt idx="4">
                  <c:v>-167.59402346969077</c:v>
                </c:pt>
                <c:pt idx="5">
                  <c:v>-164.59107402406201</c:v>
                </c:pt>
                <c:pt idx="6">
                  <c:v>-161.64984348135388</c:v>
                </c:pt>
                <c:pt idx="7">
                  <c:v>-158.77904306622582</c:v>
                </c:pt>
                <c:pt idx="8">
                  <c:v>-155.98579123364038</c:v>
                </c:pt>
                <c:pt idx="9">
                  <c:v>-153.27560732148834</c:v>
                </c:pt>
                <c:pt idx="10">
                  <c:v>-150.65247035927621</c:v>
                </c:pt>
                <c:pt idx="11">
                  <c:v>-148.1189283117387</c:v>
                </c:pt>
                <c:pt idx="12">
                  <c:v>-145.67624216222393</c:v>
                </c:pt>
                <c:pt idx="13">
                  <c:v>-143.32455012607085</c:v>
                </c:pt>
                <c:pt idx="14">
                  <c:v>-141.06303933853658</c:v>
                </c:pt>
                <c:pt idx="15">
                  <c:v>-138.89011500559741</c:v>
                </c:pt>
                <c:pt idx="16">
                  <c:v>-136.80355976533534</c:v>
                </c:pt>
                <c:pt idx="17">
                  <c:v>-134.80067855355327</c:v>
                </c:pt>
                <c:pt idx="18">
                  <c:v>-132.87842641271089</c:v>
                </c:pt>
                <c:pt idx="19">
                  <c:v>-131.03351835659254</c:v>
                </c:pt>
                <c:pt idx="20">
                  <c:v>-129.26252161299379</c:v>
                </c:pt>
                <c:pt idx="21">
                  <c:v>-127.56193136898094</c:v>
                </c:pt>
                <c:pt idx="22">
                  <c:v>-125.92823161483791</c:v>
                </c:pt>
                <c:pt idx="23">
                  <c:v>-124.35794290371732</c:v>
                </c:pt>
                <c:pt idx="24">
                  <c:v>-122.84765888696609</c:v>
                </c:pt>
                <c:pt idx="25">
                  <c:v>-121.39407341061546</c:v>
                </c:pt>
                <c:pt idx="26">
                  <c:v>-119.99399981363393</c:v>
                </c:pt>
                <c:pt idx="27">
                  <c:v>-118.6443838878016</c:v>
                </c:pt>
                <c:pt idx="28">
                  <c:v>-117.34231176639956</c:v>
                </c:pt>
                <c:pt idx="29">
                  <c:v>-116.08501381995345</c:v>
                </c:pt>
                <c:pt idx="30">
                  <c:v>-114.86986546135728</c:v>
                </c:pt>
                <c:pt idx="31">
                  <c:v>-113.69438560475903</c:v>
                </c:pt>
                <c:pt idx="32">
                  <c:v>-112.55623338450086</c:v>
                </c:pt>
                <c:pt idx="33">
                  <c:v>-111.45320362213174</c:v>
                </c:pt>
                <c:pt idx="34">
                  <c:v>-110.38322142986695</c:v>
                </c:pt>
                <c:pt idx="35">
                  <c:v>-109.34433625604082</c:v>
                </c:pt>
                <c:pt idx="36">
                  <c:v>-108.33471561004707</c:v>
                </c:pt>
                <c:pt idx="37">
                  <c:v>-107.35263864890442</c:v>
                </c:pt>
                <c:pt idx="38">
                  <c:v>-106.39648976296724</c:v>
                </c:pt>
                <c:pt idx="39">
                  <c:v>-105.46475226264212</c:v>
                </c:pt>
                <c:pt idx="40">
                  <c:v>-104.55600223970887</c:v>
                </c:pt>
                <c:pt idx="41">
                  <c:v>-103.66890265463144</c:v>
                </c:pt>
                <c:pt idx="42">
                  <c:v>-102.80219768393988</c:v>
                </c:pt>
                <c:pt idx="43">
                  <c:v>-101.95470734841398</c:v>
                </c:pt>
                <c:pt idx="44">
                  <c:v>-101.12532243261462</c:v>
                </c:pt>
                <c:pt idx="45">
                  <c:v>-100.31299969864267</c:v>
                </c:pt>
                <c:pt idx="46">
                  <c:v>-99.516757391326294</c:v>
                </c:pt>
                <c:pt idx="47">
                  <c:v>-98.735671027928873</c:v>
                </c:pt>
                <c:pt idx="48">
                  <c:v>-97.968869462573707</c:v>
                </c:pt>
                <c:pt idx="49">
                  <c:v>-97.215531213637846</c:v>
                </c:pt>
                <c:pt idx="50">
                  <c:v>-96.47488104114764</c:v>
                </c:pt>
                <c:pt idx="51">
                  <c:v>-95.746186760540212</c:v>
                </c:pt>
                <c:pt idx="52">
                  <c:v>-95.028756278905846</c:v>
                </c:pt>
                <c:pt idx="53">
                  <c:v>-94.32193483988209</c:v>
                </c:pt>
                <c:pt idx="54">
                  <c:v>-93.625102463650578</c:v>
                </c:pt>
                <c:pt idx="55">
                  <c:v>-92.937671568927385</c:v>
                </c:pt>
                <c:pt idx="56">
                  <c:v>-92.259084764381299</c:v>
                </c:pt>
                <c:pt idx="57">
                  <c:v>-91.588812797531816</c:v>
                </c:pt>
                <c:pt idx="58">
                  <c:v>-90.926352649829269</c:v>
                </c:pt>
                <c:pt idx="59">
                  <c:v>-90.271225767292492</c:v>
                </c:pt>
                <c:pt idx="60">
                  <c:v>-89.622976416748969</c:v>
                </c:pt>
                <c:pt idx="61">
                  <c:v>-88.981170158382341</c:v>
                </c:pt>
                <c:pt idx="62">
                  <c:v>-88.345392425931863</c:v>
                </c:pt>
                <c:pt idx="63">
                  <c:v>-87.715247206502724</c:v>
                </c:pt>
                <c:pt idx="64">
                  <c:v>-87.090355812529666</c:v>
                </c:pt>
                <c:pt idx="65">
                  <c:v>-86.470355738989568</c:v>
                </c:pt>
                <c:pt idx="66">
                  <c:v>-85.854899599479353</c:v>
                </c:pt>
                <c:pt idx="67">
                  <c:v>-85.243654135261863</c:v>
                </c:pt>
                <c:pt idx="68">
                  <c:v>-84.636299291838085</c:v>
                </c:pt>
                <c:pt idx="69">
                  <c:v>-84.032527358027437</c:v>
                </c:pt>
                <c:pt idx="70">
                  <c:v>-83.432042162932007</c:v>
                </c:pt>
                <c:pt idx="71">
                  <c:v>-82.834558326524387</c:v>
                </c:pt>
                <c:pt idx="72">
                  <c:v>-82.239800559938104</c:v>
                </c:pt>
                <c:pt idx="73">
                  <c:v>-81.647503011850915</c:v>
                </c:pt>
                <c:pt idx="74">
                  <c:v>-81.057408657640792</c:v>
                </c:pt>
                <c:pt idx="75">
                  <c:v>-80.469268728260758</c:v>
                </c:pt>
                <c:pt idx="76">
                  <c:v>-79.882842176024226</c:v>
                </c:pt>
                <c:pt idx="77">
                  <c:v>-79.297895174721162</c:v>
                </c:pt>
                <c:pt idx="78">
                  <c:v>-78.714200651692693</c:v>
                </c:pt>
                <c:pt idx="79">
                  <c:v>-78.131537849686993</c:v>
                </c:pt>
                <c:pt idx="80">
                  <c:v>-77.549691916496897</c:v>
                </c:pt>
                <c:pt idx="81">
                  <c:v>-76.968453520544116</c:v>
                </c:pt>
                <c:pt idx="82">
                  <c:v>-76.387618490728045</c:v>
                </c:pt>
                <c:pt idx="83">
                  <c:v>-75.806987478996916</c:v>
                </c:pt>
                <c:pt idx="84">
                  <c:v>-75.226365644229773</c:v>
                </c:pt>
                <c:pt idx="85">
                  <c:v>-74.645562356138072</c:v>
                </c:pt>
                <c:pt idx="86">
                  <c:v>-74.064390918007234</c:v>
                </c:pt>
                <c:pt idx="87">
                  <c:v>-73.482668307202459</c:v>
                </c:pt>
                <c:pt idx="88">
                  <c:v>-72.900214932459207</c:v>
                </c:pt>
                <c:pt idx="89">
                  <c:v>-72.316854407067865</c:v>
                </c:pt>
                <c:pt idx="90">
                  <c:v>-71.732413337146653</c:v>
                </c:pt>
                <c:pt idx="91">
                  <c:v>-71.146721124273284</c:v>
                </c:pt>
                <c:pt idx="92">
                  <c:v>-70.559609781819873</c:v>
                </c:pt>
                <c:pt idx="93">
                  <c:v>-69.970913764402567</c:v>
                </c:pt>
                <c:pt idx="94">
                  <c:v>-69.38046980992209</c:v>
                </c:pt>
                <c:pt idx="95">
                  <c:v>-68.788116793730438</c:v>
                </c:pt>
                <c:pt idx="96">
                  <c:v>-68.193695594516214</c:v>
                </c:pt>
                <c:pt idx="97">
                  <c:v>-67.597048971553235</c:v>
                </c:pt>
                <c:pt idx="98">
                  <c:v>-66.998021453007624</c:v>
                </c:pt>
                <c:pt idx="99">
                  <c:v>-66.396459235045896</c:v>
                </c:pt>
                <c:pt idx="100">
                  <c:v>-65.792210091530677</c:v>
                </c:pt>
                <c:pt idx="101">
                  <c:v>-65.185123294133774</c:v>
                </c:pt>
                <c:pt idx="102">
                  <c:v>-64.575049542735314</c:v>
                </c:pt>
                <c:pt idx="103">
                  <c:v>-63.961840906016711</c:v>
                </c:pt>
                <c:pt idx="104">
                  <c:v>-63.345350772189569</c:v>
                </c:pt>
                <c:pt idx="105">
                  <c:v>-62.725433809837817</c:v>
                </c:pt>
                <c:pt idx="106">
                  <c:v>-62.101945938881371</c:v>
                </c:pt>
                <c:pt idx="107">
                  <c:v>-61.474744311699702</c:v>
                </c:pt>
                <c:pt idx="108">
                  <c:v>-60.843687304481833</c:v>
                </c:pt>
                <c:pt idx="109">
                  <c:v>-60.208634518895373</c:v>
                </c:pt>
                <c:pt idx="110">
                  <c:v>-59.569446794190583</c:v>
                </c:pt>
                <c:pt idx="111">
                  <c:v>-58.925986229878234</c:v>
                </c:pt>
                <c:pt idx="112">
                  <c:v>-58.278116219139051</c:v>
                </c:pt>
                <c:pt idx="113">
                  <c:v>-57.625701493139601</c:v>
                </c:pt>
                <c:pt idx="114">
                  <c:v>-56.968608176445123</c:v>
                </c:pt>
                <c:pt idx="115">
                  <c:v>-56.306703853730937</c:v>
                </c:pt>
                <c:pt idx="116">
                  <c:v>-55.639857648003279</c:v>
                </c:pt>
                <c:pt idx="117">
                  <c:v>-54.967940310547071</c:v>
                </c:pt>
                <c:pt idx="118">
                  <c:v>-54.290824322819688</c:v>
                </c:pt>
                <c:pt idx="119">
                  <c:v>-53.608384010508821</c:v>
                </c:pt>
                <c:pt idx="120">
                  <c:v>-52.92049566996748</c:v>
                </c:pt>
                <c:pt idx="121">
                  <c:v>-52.227037707229478</c:v>
                </c:pt>
                <c:pt idx="122">
                  <c:v>-51.527890789793538</c:v>
                </c:pt>
                <c:pt idx="123">
                  <c:v>-50.822938011345904</c:v>
                </c:pt>
                <c:pt idx="124">
                  <c:v>-50.112065069565197</c:v>
                </c:pt>
                <c:pt idx="125">
                  <c:v>-49.395160457122799</c:v>
                </c:pt>
                <c:pt idx="126">
                  <c:v>-48.672115665955133</c:v>
                </c:pt>
                <c:pt idx="127">
                  <c:v>-47.942825404839517</c:v>
                </c:pt>
                <c:pt idx="128">
                  <c:v>-47.207187830255577</c:v>
                </c:pt>
                <c:pt idx="129">
                  <c:v>-46.465104790454376</c:v>
                </c:pt>
                <c:pt idx="130">
                  <c:v>-45.716482082593124</c:v>
                </c:pt>
                <c:pt idx="131">
                  <c:v>-44.961229722717434</c:v>
                </c:pt>
                <c:pt idx="132">
                  <c:v>-44.199262228292064</c:v>
                </c:pt>
                <c:pt idx="133">
                  <c:v>-43.430498912889846</c:v>
                </c:pt>
                <c:pt idx="134">
                  <c:v>-42.654864192548267</c:v>
                </c:pt>
                <c:pt idx="135">
                  <c:v>-41.872287903197325</c:v>
                </c:pt>
                <c:pt idx="136">
                  <c:v>-41.08270562844271</c:v>
                </c:pt>
                <c:pt idx="137">
                  <c:v>-40.286059036866874</c:v>
                </c:pt>
                <c:pt idx="138">
                  <c:v>-39.482296227875871</c:v>
                </c:pt>
                <c:pt idx="139">
                  <c:v>-38.671372084980504</c:v>
                </c:pt>
                <c:pt idx="140">
                  <c:v>-37.853248635254126</c:v>
                </c:pt>
                <c:pt idx="141">
                  <c:v>-37.027895413556443</c:v>
                </c:pt>
                <c:pt idx="142">
                  <c:v>-36.195289829956778</c:v>
                </c:pt>
                <c:pt idx="143">
                  <c:v>-35.355417538628167</c:v>
                </c:pt>
                <c:pt idx="144">
                  <c:v>-34.50827280632393</c:v>
                </c:pt>
                <c:pt idx="145">
                  <c:v>-33.653858878383978</c:v>
                </c:pt>
                <c:pt idx="146">
                  <c:v>-32.792188340060179</c:v>
                </c:pt>
                <c:pt idx="147">
                  <c:v>-31.923283470792565</c:v>
                </c:pt>
                <c:pt idx="148">
                  <c:v>-31.047176588920873</c:v>
                </c:pt>
                <c:pt idx="149">
                  <c:v>-30.163910384174883</c:v>
                </c:pt>
                <c:pt idx="150">
                  <c:v>-29.273538235161276</c:v>
                </c:pt>
                <c:pt idx="151">
                  <c:v>-28.37612450895233</c:v>
                </c:pt>
                <c:pt idx="152">
                  <c:v>-27.471744839787981</c:v>
                </c:pt>
                <c:pt idx="153">
                  <c:v>-26.560486383833311</c:v>
                </c:pt>
                <c:pt idx="154">
                  <c:v>-25.642448046884358</c:v>
                </c:pt>
                <c:pt idx="155">
                  <c:v>-24.717740681899052</c:v>
                </c:pt>
                <c:pt idx="156">
                  <c:v>-23.786487253242122</c:v>
                </c:pt>
                <c:pt idx="157">
                  <c:v>-22.848822964579785</c:v>
                </c:pt>
                <c:pt idx="158">
                  <c:v>-21.904895347443631</c:v>
                </c:pt>
                <c:pt idx="159">
                  <c:v>-20.954864307605071</c:v>
                </c:pt>
                <c:pt idx="160">
                  <c:v>-19.998902126566726</c:v>
                </c:pt>
                <c:pt idx="161">
                  <c:v>-19.037193415676953</c:v>
                </c:pt>
                <c:pt idx="162">
                  <c:v>-18.069935020626488</c:v>
                </c:pt>
                <c:pt idx="163">
                  <c:v>-17.097335874369328</c:v>
                </c:pt>
                <c:pt idx="164">
                  <c:v>-16.119616796843101</c:v>
                </c:pt>
                <c:pt idx="165">
                  <c:v>-15.137010240230827</c:v>
                </c:pt>
                <c:pt idx="166">
                  <c:v>-14.149759978911742</c:v>
                </c:pt>
                <c:pt idx="167">
                  <c:v>-13.158120743689055</c:v>
                </c:pt>
                <c:pt idx="168">
                  <c:v>-12.162357800344591</c:v>
                </c:pt>
                <c:pt idx="169">
                  <c:v>-11.162746473064507</c:v>
                </c:pt>
                <c:pt idx="170">
                  <c:v>-10.159571613785886</c:v>
                </c:pt>
                <c:pt idx="171">
                  <c:v>-9.153127019028803</c:v>
                </c:pt>
                <c:pt idx="172">
                  <c:v>-8.1437147963056979</c:v>
                </c:pt>
                <c:pt idx="173">
                  <c:v>-7.1316446827073863</c:v>
                </c:pt>
                <c:pt idx="174">
                  <c:v>-6.1172333187750887</c:v>
                </c:pt>
                <c:pt idx="175">
                  <c:v>-5.1008034812478664</c:v>
                </c:pt>
                <c:pt idx="176">
                  <c:v>-4.0826832787299825</c:v>
                </c:pt>
                <c:pt idx="177">
                  <c:v>-3.063205314733775</c:v>
                </c:pt>
                <c:pt idx="178">
                  <c:v>-2.0427058229372999</c:v>
                </c:pt>
                <c:pt idx="179">
                  <c:v>-1.0215237798052461</c:v>
                </c:pt>
                <c:pt idx="180">
                  <c:v>-1.0215814641510717E-3</c:v>
                </c:pt>
              </c:numCache>
            </c:numRef>
          </c:xVal>
          <c:yVal>
            <c:numRef>
              <c:f>TraySol!$P$10:$P$190</c:f>
              <c:numCache>
                <c:formatCode>0.00</c:formatCode>
                <c:ptCount val="181"/>
                <c:pt idx="0">
                  <c:v>-72.999999979162624</c:v>
                </c:pt>
                <c:pt idx="1">
                  <c:v>-72.97917551605326</c:v>
                </c:pt>
                <c:pt idx="2">
                  <c:v>-72.916856189892371</c:v>
                </c:pt>
                <c:pt idx="3">
                  <c:v>-72.813498817786297</c:v>
                </c:pt>
                <c:pt idx="4">
                  <c:v>-72.669846590265507</c:v>
                </c:pt>
                <c:pt idx="5">
                  <c:v>-72.486903449432617</c:v>
                </c:pt>
                <c:pt idx="6">
                  <c:v>-72.265901081663372</c:v>
                </c:pt>
                <c:pt idx="7">
                  <c:v>-72.008260949196284</c:v>
                </c:pt>
                <c:pt idx="8">
                  <c:v>-71.715553870047017</c:v>
                </c:pt>
                <c:pt idx="9">
                  <c:v>-71.38945949390984</c:v>
                </c:pt>
                <c:pt idx="10">
                  <c:v>-71.031727658781108</c:v>
                </c:pt>
                <c:pt idx="11">
                  <c:v>-70.644143133345494</c:v>
                </c:pt>
                <c:pt idx="12">
                  <c:v>-70.22849473611609</c:v>
                </c:pt>
                <c:pt idx="13">
                  <c:v>-69.786549340272416</c:v>
                </c:pt>
                <c:pt idx="14">
                  <c:v>-69.320030866760533</c:v>
                </c:pt>
                <c:pt idx="15">
                  <c:v>-68.830604058393163</c:v>
                </c:pt>
                <c:pt idx="16">
                  <c:v>-68.319862616757689</c:v>
                </c:pt>
                <c:pt idx="17">
                  <c:v>-67.789321161505086</c:v>
                </c:pt>
                <c:pt idx="18">
                  <c:v>-67.240410421222862</c:v>
                </c:pt>
                <c:pt idx="19">
                  <c:v>-66.674475067810391</c:v>
                </c:pt>
                <c:pt idx="20">
                  <c:v>-66.092773644480303</c:v>
                </c:pt>
                <c:pt idx="21">
                  <c:v>-65.496480096458157</c:v>
                </c:pt>
                <c:pt idx="22">
                  <c:v>-64.886686481846823</c:v>
                </c:pt>
                <c:pt idx="23">
                  <c:v>-64.264406509984013</c:v>
                </c:pt>
                <c:pt idx="24">
                  <c:v>-63.630579620800347</c:v>
                </c:pt>
                <c:pt idx="25">
                  <c:v>-62.986075378252366</c:v>
                </c:pt>
                <c:pt idx="26">
                  <c:v>-62.331698002516987</c:v>
                </c:pt>
                <c:pt idx="27">
                  <c:v>-61.668190909043432</c:v>
                </c:pt>
                <c:pt idx="28">
                  <c:v>-60.996241158164707</c:v>
                </c:pt>
                <c:pt idx="29">
                  <c:v>-60.316483747561989</c:v>
                </c:pt>
                <c:pt idx="30">
                  <c:v>-59.629505702376548</c:v>
                </c:pt>
                <c:pt idx="31">
                  <c:v>-58.935849935142386</c:v>
                </c:pt>
                <c:pt idx="32">
                  <c:v>-58.2360188608763</c:v>
                </c:pt>
                <c:pt idx="33">
                  <c:v>-57.530477762419792</c:v>
                </c:pt>
                <c:pt idx="34">
                  <c:v>-56.819657908188418</c:v>
                </c:pt>
                <c:pt idx="35">
                  <c:v>-56.103959429432564</c:v>
                </c:pt>
                <c:pt idx="36">
                  <c:v>-55.383753967437315</c:v>
                </c:pt>
                <c:pt idx="37">
                  <c:v>-54.659387103181132</c:v>
                </c:pt>
                <c:pt idx="38">
                  <c:v>-53.931180583142009</c:v>
                </c:pt>
                <c:pt idx="39">
                  <c:v>-53.199434355435557</c:v>
                </c:pt>
                <c:pt idx="40">
                  <c:v>-52.46442843047808</c:v>
                </c:pt>
                <c:pt idx="41">
                  <c:v>-51.72642458003844</c:v>
                </c:pt>
                <c:pt idx="42">
                  <c:v>-50.985667887985556</c:v>
                </c:pt>
                <c:pt idx="43">
                  <c:v>-50.242388165336081</c:v>
                </c:pt>
                <c:pt idx="44">
                  <c:v>-49.496801241421821</c:v>
                </c:pt>
                <c:pt idx="45">
                  <c:v>-48.74911014217389</c:v>
                </c:pt>
                <c:pt idx="46">
                  <c:v>-47.999506165689667</c:v>
                </c:pt>
                <c:pt idx="47">
                  <c:v>-47.248169864437358</c:v>
                </c:pt>
                <c:pt idx="48">
                  <c:v>-46.495271942668722</c:v>
                </c:pt>
                <c:pt idx="49">
                  <c:v>-45.740974076869662</c:v>
                </c:pt>
                <c:pt idx="50">
                  <c:v>-44.985429666383766</c:v>
                </c:pt>
                <c:pt idx="51">
                  <c:v>-44.228784520695029</c:v>
                </c:pt>
                <c:pt idx="52">
                  <c:v>-43.471177489260754</c:v>
                </c:pt>
                <c:pt idx="53">
                  <c:v>-42.71274103923588</c:v>
                </c:pt>
                <c:pt idx="54">
                  <c:v>-41.953601785927418</c:v>
                </c:pt>
                <c:pt idx="55">
                  <c:v>-41.193880980361769</c:v>
                </c:pt>
                <c:pt idx="56">
                  <c:v>-40.43369495792885</c:v>
                </c:pt>
                <c:pt idx="57">
                  <c:v>-39.673155551692474</c:v>
                </c:pt>
                <c:pt idx="58">
                  <c:v>-38.912370473611503</c:v>
                </c:pt>
                <c:pt idx="59">
                  <c:v>-38.151443666609623</c:v>
                </c:pt>
                <c:pt idx="60">
                  <c:v>-37.390475630150405</c:v>
                </c:pt>
                <c:pt idx="61">
                  <c:v>-36.629563721722931</c:v>
                </c:pt>
                <c:pt idx="62">
                  <c:v>-35.868802436415365</c:v>
                </c:pt>
                <c:pt idx="63">
                  <c:v>-35.108283666549085</c:v>
                </c:pt>
                <c:pt idx="64">
                  <c:v>-34.348096943160314</c:v>
                </c:pt>
                <c:pt idx="65">
                  <c:v>-33.58832966094927</c:v>
                </c:pt>
                <c:pt idx="66">
                  <c:v>-32.829067288167096</c:v>
                </c:pt>
                <c:pt idx="67">
                  <c:v>-32.070393562774328</c:v>
                </c:pt>
                <c:pt idx="68">
                  <c:v>-31.312390676082131</c:v>
                </c:pt>
                <c:pt idx="69">
                  <c:v>-30.555139444977669</c:v>
                </c:pt>
                <c:pt idx="70">
                  <c:v>-29.798719473734465</c:v>
                </c:pt>
                <c:pt idx="71">
                  <c:v>-29.043209306318403</c:v>
                </c:pt>
                <c:pt idx="72">
                  <c:v>-28.288686570018896</c:v>
                </c:pt>
                <c:pt idx="73">
                  <c:v>-27.535228111160293</c:v>
                </c:pt>
                <c:pt idx="74">
                  <c:v>-26.78291012358217</c:v>
                </c:pt>
                <c:pt idx="75">
                  <c:v>-26.031808270516393</c:v>
                </c:pt>
                <c:pt idx="76">
                  <c:v>-25.281997800433345</c:v>
                </c:pt>
                <c:pt idx="77">
                  <c:v>-24.533553657380722</c:v>
                </c:pt>
                <c:pt idx="78">
                  <c:v>-23.786550586291412</c:v>
                </c:pt>
                <c:pt idx="79">
                  <c:v>-23.041063233696775</c:v>
                </c:pt>
                <c:pt idx="80">
                  <c:v>-22.297166244243058</c:v>
                </c:pt>
                <c:pt idx="81">
                  <c:v>-21.554934353374108</c:v>
                </c:pt>
                <c:pt idx="82">
                  <c:v>-20.814442476512085</c:v>
                </c:pt>
                <c:pt idx="83">
                  <c:v>-20.075765795038791</c:v>
                </c:pt>
                <c:pt idx="84">
                  <c:v>-19.338979839352987</c:v>
                </c:pt>
                <c:pt idx="85">
                  <c:v>-18.604160569254645</c:v>
                </c:pt>
                <c:pt idx="86">
                  <c:v>-17.871384451884524</c:v>
                </c:pt>
                <c:pt idx="87">
                  <c:v>-17.140728537425289</c:v>
                </c:pt>
                <c:pt idx="88">
                  <c:v>-16.412270532751563</c:v>
                </c:pt>
                <c:pt idx="89">
                  <c:v>-15.686088873196809</c:v>
                </c:pt>
                <c:pt idx="90">
                  <c:v>-14.962262792588504</c:v>
                </c:pt>
                <c:pt idx="91">
                  <c:v>-14.240872391685485</c:v>
                </c:pt>
                <c:pt idx="92">
                  <c:v>-13.521998705136923</c:v>
                </c:pt>
                <c:pt idx="93">
                  <c:v>-12.805723767066226</c:v>
                </c:pt>
                <c:pt idx="94">
                  <c:v>-12.092130675370186</c:v>
                </c:pt>
                <c:pt idx="95">
                  <c:v>-11.381303654808576</c:v>
                </c:pt>
                <c:pt idx="96">
                  <c:v>-10.673328118947495</c:v>
                </c:pt>
                <c:pt idx="97">
                  <c:v>-9.9682907310052542</c:v>
                </c:pt>
                <c:pt idx="98">
                  <c:v>-9.2662794636380852</c:v>
                </c:pt>
                <c:pt idx="99">
                  <c:v>-8.5673836576896036</c:v>
                </c:pt>
                <c:pt idx="100">
                  <c:v>-7.8716940799156276</c:v>
                </c:pt>
                <c:pt idx="101">
                  <c:v>-7.179302979683797</c:v>
                </c:pt>
                <c:pt idx="102">
                  <c:v>-6.4903041446345497</c:v>
                </c:pt>
                <c:pt idx="103">
                  <c:v>-5.8047929552779323</c:v>
                </c:pt>
                <c:pt idx="104">
                  <c:v>-5.1228664384874918</c:v>
                </c:pt>
                <c:pt idx="105">
                  <c:v>-4.444623319840403</c:v>
                </c:pt>
                <c:pt idx="106">
                  <c:v>-3.7701640747393554</c:v>
                </c:pt>
                <c:pt idx="107">
                  <c:v>-3.0995909782386946</c:v>
                </c:pt>
                <c:pt idx="108">
                  <c:v>-2.4330081534839962</c:v>
                </c:pt>
                <c:pt idx="109">
                  <c:v>-1.7705216186599841</c:v>
                </c:pt>
                <c:pt idx="110">
                  <c:v>-1.1122393323278743</c:v>
                </c:pt>
                <c:pt idx="111">
                  <c:v>-0.45827123701879202</c:v>
                </c:pt>
                <c:pt idx="112">
                  <c:v>0.19127069906508609</c:v>
                </c:pt>
                <c:pt idx="113">
                  <c:v>0.83627244240523169</c:v>
                </c:pt>
                <c:pt idx="114">
                  <c:v>1.4766178567556807</c:v>
                </c:pt>
                <c:pt idx="115">
                  <c:v>2.1121886681613375</c:v>
                </c:pt>
                <c:pt idx="116">
                  <c:v>2.7428644326159599</c:v>
                </c:pt>
                <c:pt idx="117">
                  <c:v>3.3685225065867854</c:v>
                </c:pt>
                <c:pt idx="118">
                  <c:v>3.989038020649275</c:v>
                </c:pt>
                <c:pt idx="119">
                  <c:v>4.6042838564919464</c:v>
                </c:pt>
                <c:pt idx="120">
                  <c:v>5.2141306275678545</c:v>
                </c:pt>
                <c:pt idx="121">
                  <c:v>5.8184466636858474</c:v>
                </c:pt>
                <c:pt idx="122">
                  <c:v>6.4170979998515492</c:v>
                </c:pt>
                <c:pt idx="123">
                  <c:v>7.0099483696835563</c:v>
                </c:pt>
                <c:pt idx="124">
                  <c:v>7.5968592037467317</c:v>
                </c:pt>
                <c:pt idx="125">
                  <c:v>8.1776896331593036</c:v>
                </c:pt>
                <c:pt idx="126">
                  <c:v>8.7522964988450838</c:v>
                </c:pt>
                <c:pt idx="127">
                  <c:v>9.3205343668156218</c:v>
                </c:pt>
                <c:pt idx="128">
                  <c:v>9.8822555498793463</c:v>
                </c:pt>
                <c:pt idx="129">
                  <c:v>10.437310136186113</c:v>
                </c:pt>
                <c:pt idx="130">
                  <c:v>10.985546025023979</c:v>
                </c:pt>
                <c:pt idx="131">
                  <c:v>11.526808970293615</c:v>
                </c:pt>
                <c:pt idx="132">
                  <c:v>12.060942632089777</c:v>
                </c:pt>
                <c:pt idx="133">
                  <c:v>12.587788636822182</c:v>
                </c:pt>
                <c:pt idx="134">
                  <c:v>13.107186646308477</c:v>
                </c:pt>
                <c:pt idx="135">
                  <c:v>13.618974436266711</c:v>
                </c:pt>
                <c:pt idx="136">
                  <c:v>14.122987984629759</c:v>
                </c:pt>
                <c:pt idx="137">
                  <c:v>14.619061570090977</c:v>
                </c:pt>
                <c:pt idx="138">
                  <c:v>15.107027881276025</c:v>
                </c:pt>
                <c:pt idx="139">
                  <c:v>15.586718136915522</c:v>
                </c:pt>
                <c:pt idx="140">
                  <c:v>16.057962217367219</c:v>
                </c:pt>
                <c:pt idx="141">
                  <c:v>16.520588807806803</c:v>
                </c:pt>
                <c:pt idx="142">
                  <c:v>16.974425553368818</c:v>
                </c:pt>
                <c:pt idx="143">
                  <c:v>17.419299226477975</c:v>
                </c:pt>
                <c:pt idx="144">
                  <c:v>17.855035906561582</c:v>
                </c:pt>
                <c:pt idx="145">
                  <c:v>18.281461172279094</c:v>
                </c:pt>
                <c:pt idx="146">
                  <c:v>18.69840030634299</c:v>
                </c:pt>
                <c:pt idx="147">
                  <c:v>19.105678512936919</c:v>
                </c:pt>
                <c:pt idx="148">
                  <c:v>19.503121147661915</c:v>
                </c:pt>
                <c:pt idx="149">
                  <c:v>19.890553959860227</c:v>
                </c:pt>
                <c:pt idx="150">
                  <c:v>20.267803347078484</c:v>
                </c:pt>
                <c:pt idx="151">
                  <c:v>20.634696621338165</c:v>
                </c:pt>
                <c:pt idx="152">
                  <c:v>20.991062286782707</c:v>
                </c:pt>
                <c:pt idx="153">
                  <c:v>21.3367303281658</c:v>
                </c:pt>
                <c:pt idx="154">
                  <c:v>21.671532509538594</c:v>
                </c:pt>
                <c:pt idx="155">
                  <c:v>21.995302682381151</c:v>
                </c:pt>
                <c:pt idx="156">
                  <c:v>22.307877102310755</c:v>
                </c:pt>
                <c:pt idx="157">
                  <c:v>22.609094753385008</c:v>
                </c:pt>
                <c:pt idx="158">
                  <c:v>22.898797678903492</c:v>
                </c:pt>
                <c:pt idx="159">
                  <c:v>23.176831317499548</c:v>
                </c:pt>
                <c:pt idx="160">
                  <c:v>23.44304484320368</c:v>
                </c:pt>
                <c:pt idx="161">
                  <c:v>23.697291508057063</c:v>
                </c:pt>
                <c:pt idx="162">
                  <c:v>23.939428985754262</c:v>
                </c:pt>
                <c:pt idx="163">
                  <c:v>24.169319714705679</c:v>
                </c:pt>
                <c:pt idx="164">
                  <c:v>24.386831238830112</c:v>
                </c:pt>
                <c:pt idx="165">
                  <c:v>24.591836544320088</c:v>
                </c:pt>
                <c:pt idx="166">
                  <c:v>24.784214390567854</c:v>
                </c:pt>
                <c:pt idx="167">
                  <c:v>24.963849633399988</c:v>
                </c:pt>
                <c:pt idx="168">
                  <c:v>25.130633538745585</c:v>
                </c:pt>
                <c:pt idx="169">
                  <c:v>25.284464084856637</c:v>
                </c:pt>
                <c:pt idx="170">
                  <c:v>25.425246251211618</c:v>
                </c:pt>
                <c:pt idx="171">
                  <c:v>25.552892292265781</c:v>
                </c:pt>
                <c:pt idx="172">
                  <c:v>25.667321994262224</c:v>
                </c:pt>
                <c:pt idx="173">
                  <c:v>25.768462913390351</c:v>
                </c:pt>
                <c:pt idx="174">
                  <c:v>25.856250593668761</c:v>
                </c:pt>
                <c:pt idx="175">
                  <c:v>25.930628763040346</c:v>
                </c:pt>
                <c:pt idx="176">
                  <c:v>25.991549506296309</c:v>
                </c:pt>
                <c:pt idx="177">
                  <c:v>26.038973413591947</c:v>
                </c:pt>
                <c:pt idx="178">
                  <c:v>26.07286970347846</c:v>
                </c:pt>
                <c:pt idx="179">
                  <c:v>26.093216319550955</c:v>
                </c:pt>
                <c:pt idx="180">
                  <c:v>26.099999993215945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9045-4D87-A6FF-8D24CC610DBD}"/>
            </c:ext>
          </c:extLst>
        </c:ser>
        <c:ser>
          <c:idx val="5"/>
          <c:order val="5"/>
          <c:tx>
            <c:strRef>
              <c:f>TraySol!$AA$9</c:f>
              <c:strCache>
                <c:ptCount val="1"/>
                <c:pt idx="0">
                  <c:v>w = -8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TraySol!$V$70:$V$74</c:f>
              <c:numCache>
                <c:formatCode>0.00</c:formatCode>
                <c:ptCount val="5"/>
                <c:pt idx="0">
                  <c:v>-127.07950433003251</c:v>
                </c:pt>
                <c:pt idx="1">
                  <c:v>-119.1153872926478</c:v>
                </c:pt>
                <c:pt idx="2">
                  <c:v>-110.5347311092675</c:v>
                </c:pt>
                <c:pt idx="3">
                  <c:v>-100.87995353609496</c:v>
                </c:pt>
                <c:pt idx="4">
                  <c:v>-89.622976416748969</c:v>
                </c:pt>
              </c:numCache>
            </c:numRef>
          </c:xVal>
          <c:yVal>
            <c:numRef>
              <c:f>TraySol!$AA$70:$AA$74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9045-4D87-A6FF-8D24CC610DBD}"/>
            </c:ext>
          </c:extLst>
        </c:ser>
        <c:ser>
          <c:idx val="6"/>
          <c:order val="6"/>
          <c:tx>
            <c:strRef>
              <c:f>TraySol!$AB$9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TraySol!$V$85:$V$89</c:f>
              <c:numCache>
                <c:formatCode>0.00</c:formatCode>
                <c:ptCount val="5"/>
                <c:pt idx="0">
                  <c:v>-117.27456619016218</c:v>
                </c:pt>
                <c:pt idx="1">
                  <c:v>-108.64175667586379</c:v>
                </c:pt>
                <c:pt idx="2">
                  <c:v>-99.861811873146223</c:v>
                </c:pt>
                <c:pt idx="3">
                  <c:v>-90.59205652817846</c:v>
                </c:pt>
                <c:pt idx="4">
                  <c:v>-80.469268728260758</c:v>
                </c:pt>
              </c:numCache>
            </c:numRef>
          </c:xVal>
          <c:yVal>
            <c:numRef>
              <c:f>TraySol!$AB$85:$AB$89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9045-4D87-A6FF-8D24CC610DBD}"/>
            </c:ext>
          </c:extLst>
        </c:ser>
        <c:ser>
          <c:idx val="7"/>
          <c:order val="7"/>
          <c:tx>
            <c:strRef>
              <c:f>TraySol!$AC$9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TraySol!$V$100:$V$104</c:f>
              <c:numCache>
                <c:formatCode>0.00</c:formatCode>
                <c:ptCount val="5"/>
                <c:pt idx="0">
                  <c:v>-108.26758666285335</c:v>
                </c:pt>
                <c:pt idx="1">
                  <c:v>-98.974940093683216</c:v>
                </c:pt>
                <c:pt idx="2">
                  <c:v>-90</c:v>
                </c:pt>
                <c:pt idx="3">
                  <c:v>-81.02505990631677</c:v>
                </c:pt>
                <c:pt idx="4">
                  <c:v>-71.732413337146653</c:v>
                </c:pt>
              </c:numCache>
            </c:numRef>
          </c:xVal>
          <c:yVal>
            <c:numRef>
              <c:f>TraySol!$AC$100:$AC$104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9045-4D87-A6FF-8D24CC610DBD}"/>
            </c:ext>
          </c:extLst>
        </c:ser>
        <c:ser>
          <c:idx val="8"/>
          <c:order val="8"/>
          <c:tx>
            <c:strRef>
              <c:f>TraySol!$AD$9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TraySol!$V$115:$V$119</c:f>
              <c:numCache>
                <c:formatCode>0.00</c:formatCode>
                <c:ptCount val="5"/>
                <c:pt idx="0">
                  <c:v>-99.530731271739242</c:v>
                </c:pt>
                <c:pt idx="1">
                  <c:v>-89.407943471821554</c:v>
                </c:pt>
                <c:pt idx="2">
                  <c:v>-80.138188126853791</c:v>
                </c:pt>
                <c:pt idx="3">
                  <c:v>-71.358243324136211</c:v>
                </c:pt>
                <c:pt idx="4">
                  <c:v>-62.725433809837817</c:v>
                </c:pt>
              </c:numCache>
            </c:numRef>
          </c:xVal>
          <c:yVal>
            <c:numRef>
              <c:f>TraySol!$AD$115:$AD$119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9045-4D87-A6FF-8D24CC610DBD}"/>
            </c:ext>
          </c:extLst>
        </c:ser>
        <c:ser>
          <c:idx val="9"/>
          <c:order val="9"/>
          <c:tx>
            <c:strRef>
              <c:f>TraySol!$AE$9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TraySol!$V$130:$V$134</c:f>
              <c:numCache>
                <c:formatCode>0.00</c:formatCode>
                <c:ptCount val="5"/>
                <c:pt idx="0">
                  <c:v>-90.377023583250988</c:v>
                </c:pt>
                <c:pt idx="1">
                  <c:v>-79.120046463905013</c:v>
                </c:pt>
                <c:pt idx="2">
                  <c:v>-69.465268890732489</c:v>
                </c:pt>
                <c:pt idx="3">
                  <c:v>-60.884612707352176</c:v>
                </c:pt>
                <c:pt idx="4">
                  <c:v>-52.92049566996748</c:v>
                </c:pt>
              </c:numCache>
            </c:numRef>
          </c:xVal>
          <c:yVal>
            <c:numRef>
              <c:f>TraySol!$AE$130:$AE$134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9045-4D87-A6FF-8D24CC610DBD}"/>
            </c:ext>
          </c:extLst>
        </c:ser>
        <c:ser>
          <c:idx val="10"/>
          <c:order val="10"/>
          <c:tx>
            <c:strRef>
              <c:f>TraySol!$AF$9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TraySol!$V$145:$V$149</c:f>
              <c:numCache>
                <c:formatCode>0.00</c:formatCode>
                <c:ptCount val="5"/>
                <c:pt idx="0">
                  <c:v>-79.687000301357344</c:v>
                </c:pt>
                <c:pt idx="1">
                  <c:v>-66.953700716581693</c:v>
                </c:pt>
                <c:pt idx="2">
                  <c:v>-57.025129046143419</c:v>
                </c:pt>
                <c:pt idx="3">
                  <c:v>-48.907027646930629</c:v>
                </c:pt>
                <c:pt idx="4">
                  <c:v>-41.872287903197325</c:v>
                </c:pt>
              </c:numCache>
            </c:numRef>
          </c:xVal>
          <c:yVal>
            <c:numRef>
              <c:f>TraySol!$AF$145:$AF$149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9045-4D87-A6FF-8D24CC610DBD}"/>
            </c:ext>
          </c:extLst>
        </c:ser>
        <c:ser>
          <c:idx val="11"/>
          <c:order val="11"/>
          <c:tx>
            <c:strRef>
              <c:f>TraySol!$AG$9</c:f>
              <c:strCache>
                <c:ptCount val="1"/>
                <c:pt idx="0">
                  <c:v>w = -2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TraySol!$V$160:$V$164</c:f>
              <c:numCache>
                <c:formatCode>0.00</c:formatCode>
                <c:ptCount val="5"/>
                <c:pt idx="0">
                  <c:v>-65.13013453864275</c:v>
                </c:pt>
                <c:pt idx="1">
                  <c:v>-51.066815780102715</c:v>
                </c:pt>
                <c:pt idx="2">
                  <c:v>-41.665746855752879</c:v>
                </c:pt>
                <c:pt idx="3">
                  <c:v>-34.785298996187692</c:v>
                </c:pt>
                <c:pt idx="4">
                  <c:v>-29.273538235161276</c:v>
                </c:pt>
              </c:numCache>
            </c:numRef>
          </c:xVal>
          <c:yVal>
            <c:numRef>
              <c:f>TraySol!$AG$160:$AG$164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9045-4D87-A6FF-8D24CC610DBD}"/>
            </c:ext>
          </c:extLst>
        </c:ser>
        <c:ser>
          <c:idx val="12"/>
          <c:order val="12"/>
          <c:tx>
            <c:strRef>
              <c:f>TraySol!$AH$9</c:f>
              <c:strCache>
                <c:ptCount val="1"/>
                <c:pt idx="0">
                  <c:v>w = -1</c:v>
                </c:pt>
              </c:strCache>
            </c:strRef>
          </c:tx>
          <c:spPr>
            <a:ln w="1905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TraySol!$V$175:$V$179</c:f>
              <c:numCache>
                <c:formatCode>0.00</c:formatCode>
                <c:ptCount val="5"/>
                <c:pt idx="0">
                  <c:v>-41.109884994402513</c:v>
                </c:pt>
                <c:pt idx="1">
                  <c:v>-28.90561494195439</c:v>
                </c:pt>
                <c:pt idx="2">
                  <c:v>-22.440724015068746</c:v>
                </c:pt>
                <c:pt idx="3">
                  <c:v>-18.256078601092888</c:v>
                </c:pt>
                <c:pt idx="4">
                  <c:v>-15.137010240230827</c:v>
                </c:pt>
              </c:numCache>
            </c:numRef>
          </c:xVal>
          <c:yVal>
            <c:numRef>
              <c:f>TraySol!$AH$175:$AH$179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9045-4D87-A6FF-8D24CC610DBD}"/>
            </c:ext>
          </c:extLst>
        </c:ser>
        <c:ser>
          <c:idx val="13"/>
          <c:order val="13"/>
          <c:tx>
            <c:strRef>
              <c:f>TraySol!$AI$9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TraySol!$V$191:$V$195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TraySol!$AI$191:$AI$195</c:f>
              <c:numCache>
                <c:formatCode>0.00</c:formatCode>
                <c:ptCount val="5"/>
                <c:pt idx="0">
                  <c:v>72.999999979162595</c:v>
                </c:pt>
                <c:pt idx="1">
                  <c:v>61.274999986470881</c:v>
                </c:pt>
                <c:pt idx="2">
                  <c:v>49.549999989764338</c:v>
                </c:pt>
                <c:pt idx="3">
                  <c:v>37.82499999176823</c:v>
                </c:pt>
                <c:pt idx="4">
                  <c:v>26.099999993215945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9045-4D87-A6FF-8D24CC610DBD}"/>
            </c:ext>
          </c:extLst>
        </c:ser>
        <c:ser>
          <c:idx val="14"/>
          <c:order val="14"/>
          <c:tx>
            <c:strRef>
              <c:f>TraySol!$AJ$9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TraySol!$V$206:$V$210</c:f>
              <c:numCache>
                <c:formatCode>0.00</c:formatCode>
                <c:ptCount val="5"/>
                <c:pt idx="0">
                  <c:v>41.109884994402513</c:v>
                </c:pt>
                <c:pt idx="1">
                  <c:v>28.90561494195439</c:v>
                </c:pt>
                <c:pt idx="2">
                  <c:v>22.440724015068746</c:v>
                </c:pt>
                <c:pt idx="3">
                  <c:v>18.256078601092888</c:v>
                </c:pt>
                <c:pt idx="4">
                  <c:v>15.137010240230827</c:v>
                </c:pt>
              </c:numCache>
            </c:numRef>
          </c:xVal>
          <c:yVal>
            <c:numRef>
              <c:f>TraySol!$AJ$206:$AJ$210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9045-4D87-A6FF-8D24CC610DBD}"/>
            </c:ext>
          </c:extLst>
        </c:ser>
        <c:ser>
          <c:idx val="15"/>
          <c:order val="15"/>
          <c:tx>
            <c:strRef>
              <c:f>TraySol!$AK$9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TraySol!$V$221:$V$225</c:f>
              <c:numCache>
                <c:formatCode>0.00</c:formatCode>
                <c:ptCount val="5"/>
                <c:pt idx="0">
                  <c:v>65.13013453864275</c:v>
                </c:pt>
                <c:pt idx="1">
                  <c:v>51.066815780102715</c:v>
                </c:pt>
                <c:pt idx="2">
                  <c:v>41.665746855752879</c:v>
                </c:pt>
                <c:pt idx="3">
                  <c:v>34.785298996187692</c:v>
                </c:pt>
                <c:pt idx="4">
                  <c:v>29.273538235161276</c:v>
                </c:pt>
              </c:numCache>
            </c:numRef>
          </c:xVal>
          <c:yVal>
            <c:numRef>
              <c:f>TraySol!$AK$221:$AK$225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9045-4D87-A6FF-8D24CC610DBD}"/>
            </c:ext>
          </c:extLst>
        </c:ser>
        <c:ser>
          <c:idx val="16"/>
          <c:order val="16"/>
          <c:tx>
            <c:strRef>
              <c:f>TraySol!$AL$9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TraySol!$V$236:$V$240</c:f>
              <c:numCache>
                <c:formatCode>0.00</c:formatCode>
                <c:ptCount val="5"/>
                <c:pt idx="0">
                  <c:v>79.687000301357344</c:v>
                </c:pt>
                <c:pt idx="1">
                  <c:v>66.953700716581693</c:v>
                </c:pt>
                <c:pt idx="2">
                  <c:v>57.025129046143419</c:v>
                </c:pt>
                <c:pt idx="3">
                  <c:v>48.907027646930629</c:v>
                </c:pt>
                <c:pt idx="4">
                  <c:v>41.872287903197325</c:v>
                </c:pt>
              </c:numCache>
            </c:numRef>
          </c:xVal>
          <c:yVal>
            <c:numRef>
              <c:f>TraySol!$AL$236:$AL$240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9045-4D87-A6FF-8D24CC610DBD}"/>
            </c:ext>
          </c:extLst>
        </c:ser>
        <c:ser>
          <c:idx val="17"/>
          <c:order val="17"/>
          <c:tx>
            <c:strRef>
              <c:f>TraySol!$AM$9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TraySol!$V$251:$V$255</c:f>
              <c:numCache>
                <c:formatCode>0.00</c:formatCode>
                <c:ptCount val="5"/>
                <c:pt idx="0">
                  <c:v>90.377023583250988</c:v>
                </c:pt>
                <c:pt idx="1">
                  <c:v>79.120046463905013</c:v>
                </c:pt>
                <c:pt idx="2">
                  <c:v>69.465268890732489</c:v>
                </c:pt>
                <c:pt idx="3">
                  <c:v>60.884612707352176</c:v>
                </c:pt>
                <c:pt idx="4">
                  <c:v>52.92049566996748</c:v>
                </c:pt>
              </c:numCache>
            </c:numRef>
          </c:xVal>
          <c:yVal>
            <c:numRef>
              <c:f>TraySol!$AM$251:$AM$255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9045-4D87-A6FF-8D24CC610DBD}"/>
            </c:ext>
          </c:extLst>
        </c:ser>
        <c:ser>
          <c:idx val="18"/>
          <c:order val="18"/>
          <c:tx>
            <c:strRef>
              <c:f>TraySol!$AN$9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TraySol!$V$266:$V$270</c:f>
              <c:numCache>
                <c:formatCode>0.00</c:formatCode>
                <c:ptCount val="5"/>
                <c:pt idx="0">
                  <c:v>99.530731271739242</c:v>
                </c:pt>
                <c:pt idx="1">
                  <c:v>89.407943471821554</c:v>
                </c:pt>
                <c:pt idx="2">
                  <c:v>80.138188126853791</c:v>
                </c:pt>
                <c:pt idx="3">
                  <c:v>71.358243324136211</c:v>
                </c:pt>
                <c:pt idx="4">
                  <c:v>62.725433809837817</c:v>
                </c:pt>
              </c:numCache>
            </c:numRef>
          </c:xVal>
          <c:yVal>
            <c:numRef>
              <c:f>TraySol!$AN$266:$AN$270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9045-4D87-A6FF-8D24CC610DBD}"/>
            </c:ext>
          </c:extLst>
        </c:ser>
        <c:ser>
          <c:idx val="19"/>
          <c:order val="19"/>
          <c:tx>
            <c:strRef>
              <c:f>TraySol!$AO$9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TraySol!$V$281:$V$285</c:f>
              <c:numCache>
                <c:formatCode>0.00</c:formatCode>
                <c:ptCount val="5"/>
                <c:pt idx="0">
                  <c:v>108.26758666285335</c:v>
                </c:pt>
                <c:pt idx="1">
                  <c:v>98.974940093683216</c:v>
                </c:pt>
                <c:pt idx="2">
                  <c:v>90</c:v>
                </c:pt>
                <c:pt idx="3">
                  <c:v>81.02505990631677</c:v>
                </c:pt>
                <c:pt idx="4">
                  <c:v>71.732413337146653</c:v>
                </c:pt>
              </c:numCache>
            </c:numRef>
          </c:xVal>
          <c:yVal>
            <c:numRef>
              <c:f>TraySol!$AO$281:$AO$285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9045-4D87-A6FF-8D24CC610DBD}"/>
            </c:ext>
          </c:extLst>
        </c:ser>
        <c:ser>
          <c:idx val="20"/>
          <c:order val="20"/>
          <c:tx>
            <c:strRef>
              <c:f>TraySol!$AP$9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TraySol!$V$296:$V$300</c:f>
              <c:numCache>
                <c:formatCode>0.00</c:formatCode>
                <c:ptCount val="5"/>
                <c:pt idx="0">
                  <c:v>117.27456619016218</c:v>
                </c:pt>
                <c:pt idx="1">
                  <c:v>108.64175667586379</c:v>
                </c:pt>
                <c:pt idx="2">
                  <c:v>99.861811873146223</c:v>
                </c:pt>
                <c:pt idx="3">
                  <c:v>90.59205652817846</c:v>
                </c:pt>
                <c:pt idx="4">
                  <c:v>80.469268728260758</c:v>
                </c:pt>
              </c:numCache>
            </c:numRef>
          </c:xVal>
          <c:yVal>
            <c:numRef>
              <c:f>TraySol!$AP$296:$AP$300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9045-4D87-A6FF-8D24CC610DBD}"/>
            </c:ext>
          </c:extLst>
        </c:ser>
        <c:ser>
          <c:idx val="21"/>
          <c:order val="21"/>
          <c:tx>
            <c:strRef>
              <c:f>TraySol!$AQ$9</c:f>
              <c:strCache>
                <c:ptCount val="1"/>
                <c:pt idx="0">
                  <c:v>w = 8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TraySol!$V$311:$V$315</c:f>
              <c:numCache>
                <c:formatCode>0.00</c:formatCode>
                <c:ptCount val="5"/>
                <c:pt idx="0">
                  <c:v>127.07950433003251</c:v>
                </c:pt>
                <c:pt idx="1">
                  <c:v>119.1153872926478</c:v>
                </c:pt>
                <c:pt idx="2">
                  <c:v>110.5347311092675</c:v>
                </c:pt>
                <c:pt idx="3">
                  <c:v>100.87995353609496</c:v>
                </c:pt>
                <c:pt idx="4">
                  <c:v>89.622976416748969</c:v>
                </c:pt>
              </c:numCache>
            </c:numRef>
          </c:xVal>
          <c:yVal>
            <c:numRef>
              <c:f>TraySol!$AQ$311:$AQ$315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9045-4D87-A6FF-8D24CC610DBD}"/>
            </c:ext>
          </c:extLst>
        </c:ser>
        <c:ser>
          <c:idx val="28"/>
          <c:order val="28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TraySol!$T$191:$T$311</c:f>
              <c:numCache>
                <c:formatCode>0.00</c:formatCode>
                <c:ptCount val="121"/>
                <c:pt idx="0">
                  <c:v>1.151289623710297E-3</c:v>
                </c:pt>
                <c:pt idx="1">
                  <c:v>1.1512068071264505</c:v>
                </c:pt>
                <c:pt idx="2">
                  <c:v>2.301919503453425</c:v>
                </c:pt>
                <c:pt idx="3">
                  <c:v>3.4516456620721296</c:v>
                </c:pt>
                <c:pt idx="4">
                  <c:v>4.5998962102581649</c:v>
                </c:pt>
                <c:pt idx="5">
                  <c:v>5.7461870727650073</c:v>
                </c:pt>
                <c:pt idx="6">
                  <c:v>6.8900407751315154</c:v>
                </c:pt>
                <c:pt idx="7">
                  <c:v>8.0309879946157121</c:v>
                </c:pt>
                <c:pt idx="8">
                  <c:v>9.1685690471407497</c:v>
                </c:pt>
                <c:pt idx="9">
                  <c:v>10.30233529957262</c:v>
                </c:pt>
                <c:pt idx="10">
                  <c:v>11.431850497722815</c:v>
                </c:pt>
                <c:pt idx="11">
                  <c:v>12.556692001653323</c:v>
                </c:pt>
                <c:pt idx="12">
                  <c:v>13.676451921132312</c:v>
                </c:pt>
                <c:pt idx="13">
                  <c:v>14.79073814541804</c:v>
                </c:pt>
                <c:pt idx="14">
                  <c:v>15.899175262913031</c:v>
                </c:pt>
                <c:pt idx="15">
                  <c:v>17.001405367602221</c:v>
                </c:pt>
                <c:pt idx="16">
                  <c:v>18.097088750528407</c:v>
                </c:pt>
                <c:pt idx="17">
                  <c:v>19.185904475875457</c:v>
                </c:pt>
                <c:pt idx="18">
                  <c:v>20.267550842458853</c:v>
                </c:pt>
                <c:pt idx="19">
                  <c:v>21.341745732593445</c:v>
                </c:pt>
                <c:pt idx="20">
                  <c:v>22.408226851355522</c:v>
                </c:pt>
                <c:pt idx="21">
                  <c:v>23.466751860221198</c:v>
                </c:pt>
                <c:pt idx="22">
                  <c:v>24.51709840988493</c:v>
                </c:pt>
                <c:pt idx="23">
                  <c:v>25.559064077779997</c:v>
                </c:pt>
                <c:pt idx="24">
                  <c:v>26.592466216404016</c:v>
                </c:pt>
                <c:pt idx="25">
                  <c:v>27.61714171901388</c:v>
                </c:pt>
                <c:pt idx="26">
                  <c:v>28.632946709594595</c:v>
                </c:pt>
                <c:pt idx="27">
                  <c:v>29.639756164229698</c:v>
                </c:pt>
                <c:pt idx="28">
                  <c:v>30.637463471114327</c:v>
                </c:pt>
                <c:pt idx="29">
                  <c:v>31.62597993646866</c:v>
                </c:pt>
                <c:pt idx="30">
                  <c:v>32.605234243532813</c:v>
                </c:pt>
                <c:pt idx="31">
                  <c:v>33.575171871668715</c:v>
                </c:pt>
                <c:pt idx="32">
                  <c:v>34.535754482369249</c:v>
                </c:pt>
                <c:pt idx="33">
                  <c:v>35.486959278693035</c:v>
                </c:pt>
                <c:pt idx="34">
                  <c:v>36.428778344310466</c:v>
                </c:pt>
                <c:pt idx="35">
                  <c:v>37.361217967978625</c:v>
                </c:pt>
                <c:pt idx="36">
                  <c:v>38.284297958867086</c:v>
                </c:pt>
                <c:pt idx="37">
                  <c:v>39.198050957738701</c:v>
                </c:pt>
                <c:pt idx="38">
                  <c:v>40.102521748565636</c:v>
                </c:pt>
                <c:pt idx="39">
                  <c:v>40.997766574729141</c:v>
                </c:pt>
                <c:pt idx="40">
                  <c:v>41.883852463524327</c:v>
                </c:pt>
                <c:pt idx="41">
                  <c:v>42.760856562273759</c:v>
                </c:pt>
                <c:pt idx="42">
                  <c:v>43.628865488945046</c:v>
                </c:pt>
                <c:pt idx="43">
                  <c:v>44.487974699780693</c:v>
                </c:pt>
                <c:pt idx="44">
                  <c:v>45.338287876076244</c:v>
                </c:pt>
                <c:pt idx="45">
                  <c:v>46.179916331896571</c:v>
                </c:pt>
                <c:pt idx="46">
                  <c:v>47.012978444194211</c:v>
                </c:pt>
                <c:pt idx="47">
                  <c:v>47.83759910649367</c:v>
                </c:pt>
                <c:pt idx="48">
                  <c:v>48.653909207031631</c:v>
                </c:pt>
                <c:pt idx="49">
                  <c:v>49.462045131990706</c:v>
                </c:pt>
                <c:pt idx="50">
                  <c:v>50.26214829424076</c:v>
                </c:pt>
                <c:pt idx="51">
                  <c:v>51.054364687799179</c:v>
                </c:pt>
                <c:pt idx="52">
                  <c:v>51.838844468043952</c:v>
                </c:pt>
                <c:pt idx="53">
                  <c:v>52.615741557556646</c:v>
                </c:pt>
                <c:pt idx="54">
                  <c:v>53.385213277337876</c:v>
                </c:pt>
                <c:pt idx="55">
                  <c:v>54.147420003021487</c:v>
                </c:pt>
                <c:pt idx="56">
                  <c:v>54.902524845617521</c:v>
                </c:pt>
                <c:pt idx="57">
                  <c:v>55.650693356232225</c:v>
                </c:pt>
                <c:pt idx="58">
                  <c:v>56.392093254149501</c:v>
                </c:pt>
                <c:pt idx="59">
                  <c:v>57.126894177606651</c:v>
                </c:pt>
                <c:pt idx="60">
                  <c:v>57.855267456559552</c:v>
                </c:pt>
                <c:pt idx="61">
                  <c:v>58.577385906705132</c:v>
                </c:pt>
                <c:pt idx="62">
                  <c:v>59.293423644013316</c:v>
                </c:pt>
                <c:pt idx="63">
                  <c:v>60.003555919012399</c:v>
                </c:pt>
                <c:pt idx="64">
                  <c:v>60.707958970073228</c:v>
                </c:pt>
                <c:pt idx="65">
                  <c:v>61.406809894944224</c:v>
                </c:pt>
                <c:pt idx="66">
                  <c:v>62.100286539804102</c:v>
                </c:pt>
                <c:pt idx="67">
                  <c:v>62.788567405116886</c:v>
                </c:pt>
                <c:pt idx="68">
                  <c:v>63.471831567598322</c:v>
                </c:pt>
                <c:pt idx="69">
                  <c:v>64.150258617629049</c:v>
                </c:pt>
                <c:pt idx="70">
                  <c:v>64.824028611481083</c:v>
                </c:pt>
                <c:pt idx="71">
                  <c:v>65.493322037756769</c:v>
                </c:pt>
                <c:pt idx="72">
                  <c:v>66.158319797474618</c:v>
                </c:pt>
                <c:pt idx="73">
                  <c:v>66.819203197273552</c:v>
                </c:pt>
                <c:pt idx="74">
                  <c:v>67.47615395524565</c:v>
                </c:pt>
                <c:pt idx="75">
                  <c:v>68.129354218946531</c:v>
                </c:pt>
                <c:pt idx="76">
                  <c:v>68.778986595173208</c:v>
                </c:pt>
                <c:pt idx="77">
                  <c:v>69.425234191140163</c:v>
                </c:pt>
                <c:pt idx="78">
                  <c:v>70.068280666725713</c:v>
                </c:pt>
                <c:pt idx="79">
                  <c:v>70.708310297502749</c:v>
                </c:pt>
                <c:pt idx="80">
                  <c:v>71.345508048309384</c:v>
                </c:pt>
                <c:pt idx="81">
                  <c:v>71.980059657157966</c:v>
                </c:pt>
                <c:pt idx="82">
                  <c:v>72.612151729322449</c:v>
                </c:pt>
                <c:pt idx="83">
                  <c:v>73.241971841486844</c:v>
                </c:pt>
                <c:pt idx="84">
                  <c:v>73.869708655879521</c:v>
                </c:pt>
                <c:pt idx="85">
                  <c:v>74.495552044361432</c:v>
                </c:pt>
                <c:pt idx="86">
                  <c:v>75.119693222477508</c:v>
                </c:pt>
                <c:pt idx="87">
                  <c:v>75.742324893524994</c:v>
                </c:pt>
                <c:pt idx="88">
                  <c:v>76.363641402734217</c:v>
                </c:pt>
                <c:pt idx="89">
                  <c:v>76.983838901701134</c:v>
                </c:pt>
                <c:pt idx="90">
                  <c:v>77.603115523254857</c:v>
                </c:pt>
                <c:pt idx="91">
                  <c:v>78.221671566986927</c:v>
                </c:pt>
                <c:pt idx="92">
                  <c:v>78.839709695714717</c:v>
                </c:pt>
                <c:pt idx="93">
                  <c:v>79.457435143195553</c:v>
                </c:pt>
                <c:pt idx="94">
                  <c:v>80.075055933455033</c:v>
                </c:pt>
                <c:pt idx="95">
                  <c:v>80.692783112139281</c:v>
                </c:pt>
                <c:pt idx="96">
                  <c:v>81.31083099034889</c:v>
                </c:pt>
                <c:pt idx="97">
                  <c:v>81.929417401460384</c:v>
                </c:pt>
                <c:pt idx="98">
                  <c:v>82.548763971491127</c:v>
                </c:pt>
                <c:pt idx="99">
                  <c:v>83.169096403613295</c:v>
                </c:pt>
                <c:pt idx="100">
                  <c:v>83.790644777475109</c:v>
                </c:pt>
                <c:pt idx="101">
                  <c:v>84.413643864039003</c:v>
                </c:pt>
                <c:pt idx="102">
                  <c:v>85.038333456700244</c:v>
                </c:pt>
                <c:pt idx="103">
                  <c:v>85.664958719504114</c:v>
                </c:pt>
                <c:pt idx="104">
                  <c:v>86.293770553333957</c:v>
                </c:pt>
                <c:pt idx="105">
                  <c:v>86.925025980998385</c:v>
                </c:pt>
                <c:pt idx="106">
                  <c:v>87.558988552201541</c:v>
                </c:pt>
                <c:pt idx="107">
                  <c:v>88.195928769435255</c:v>
                </c:pt>
                <c:pt idx="108">
                  <c:v>88.836124535886881</c:v>
                </c:pt>
                <c:pt idx="109">
                  <c:v>89.479861626510299</c:v>
                </c:pt>
                <c:pt idx="110">
                  <c:v>90.127434183458419</c:v>
                </c:pt>
                <c:pt idx="111">
                  <c:v>90.779145237123714</c:v>
                </c:pt>
                <c:pt idx="112">
                  <c:v>91.435307254077415</c:v>
                </c:pt>
                <c:pt idx="113">
                  <c:v>92.096242713236393</c:v>
                </c:pt>
                <c:pt idx="114">
                  <c:v>92.762284711616374</c:v>
                </c:pt>
                <c:pt idx="115">
                  <c:v>93.433777601052711</c:v>
                </c:pt>
                <c:pt idx="116">
                  <c:v>94.111077657276752</c:v>
                </c:pt>
                <c:pt idx="117">
                  <c:v>94.79455378273029</c:v>
                </c:pt>
                <c:pt idx="118">
                  <c:v>95.484588244474594</c:v>
                </c:pt>
                <c:pt idx="119">
                  <c:v>96.181577448499695</c:v>
                </c:pt>
                <c:pt idx="120">
                  <c:v>96.885932751662921</c:v>
                </c:pt>
              </c:numCache>
            </c:numRef>
          </c:xVal>
          <c:yVal>
            <c:numRef>
              <c:f>TraySol!$S$191:$S$311</c:f>
              <c:numCache>
                <c:formatCode>0.00</c:formatCode>
                <c:ptCount val="121"/>
                <c:pt idx="0">
                  <c:v>33.43861260095958</c:v>
                </c:pt>
                <c:pt idx="1">
                  <c:v>33.430967730354176</c:v>
                </c:pt>
                <c:pt idx="2">
                  <c:v>33.40803946229174</c:v>
                </c:pt>
                <c:pt idx="3">
                  <c:v>33.36984687883043</c:v>
                </c:pt>
                <c:pt idx="4">
                  <c:v>33.316421685376902</c:v>
                </c:pt>
                <c:pt idx="5">
                  <c:v>33.247808091258563</c:v>
                </c:pt>
                <c:pt idx="6">
                  <c:v>33.164062633504003</c:v>
                </c:pt>
                <c:pt idx="7">
                  <c:v>33.065253953125207</c:v>
                </c:pt>
                <c:pt idx="8">
                  <c:v>32.951462525973341</c:v>
                </c:pt>
                <c:pt idx="9">
                  <c:v>32.82278035062869</c:v>
                </c:pt>
                <c:pt idx="10">
                  <c:v>32.679310596134542</c:v>
                </c:pt>
                <c:pt idx="11">
                  <c:v>32.521167212689136</c:v>
                </c:pt>
                <c:pt idx="12">
                  <c:v>32.348474508666108</c:v>
                </c:pt>
                <c:pt idx="13">
                  <c:v>32.161366697539627</c:v>
                </c:pt>
                <c:pt idx="14">
                  <c:v>31.95998741844334</c:v>
                </c:pt>
                <c:pt idx="15">
                  <c:v>31.744489234193374</c:v>
                </c:pt>
                <c:pt idx="16">
                  <c:v>31.515033110655878</c:v>
                </c:pt>
                <c:pt idx="17">
                  <c:v>31.271787881338732</c:v>
                </c:pt>
                <c:pt idx="18">
                  <c:v>31.014929701041353</c:v>
                </c:pt>
                <c:pt idx="19">
                  <c:v>30.744641492305263</c:v>
                </c:pt>
                <c:pt idx="20">
                  <c:v>30.461112388280561</c:v>
                </c:pt>
                <c:pt idx="21">
                  <c:v>30.164537175457902</c:v>
                </c:pt>
                <c:pt idx="22">
                  <c:v>29.85511573952374</c:v>
                </c:pt>
                <c:pt idx="23">
                  <c:v>29.533052517377655</c:v>
                </c:pt>
                <c:pt idx="24">
                  <c:v>29.198555958113587</c:v>
                </c:pt>
                <c:pt idx="25">
                  <c:v>28.851837995515474</c:v>
                </c:pt>
                <c:pt idx="26">
                  <c:v>28.493113534355807</c:v>
                </c:pt>
                <c:pt idx="27">
                  <c:v>28.122599952520027</c:v>
                </c:pt>
                <c:pt idx="28">
                  <c:v>27.740516620713066</c:v>
                </c:pt>
                <c:pt idx="29">
                  <c:v>27.347084441240156</c:v>
                </c:pt>
                <c:pt idx="30">
                  <c:v>26.942525407097222</c:v>
                </c:pt>
                <c:pt idx="31">
                  <c:v>26.527062182358392</c:v>
                </c:pt>
                <c:pt idx="32">
                  <c:v>26.100917704612584</c:v>
                </c:pt>
                <c:pt idx="33">
                  <c:v>25.664314809978208</c:v>
                </c:pt>
                <c:pt idx="34">
                  <c:v>25.217475881019396</c:v>
                </c:pt>
                <c:pt idx="35">
                  <c:v>24.760622517695893</c:v>
                </c:pt>
                <c:pt idx="36">
                  <c:v>24.293975231305936</c:v>
                </c:pt>
                <c:pt idx="37">
                  <c:v>23.817753161225397</c:v>
                </c:pt>
                <c:pt idx="38">
                  <c:v>23.332173814108117</c:v>
                </c:pt>
                <c:pt idx="39">
                  <c:v>22.837452825090821</c:v>
                </c:pt>
                <c:pt idx="40">
                  <c:v>22.333803740441923</c:v>
                </c:pt>
                <c:pt idx="41">
                  <c:v>21.821437821004196</c:v>
                </c:pt>
                <c:pt idx="42">
                  <c:v>21.300563865708725</c:v>
                </c:pt>
                <c:pt idx="43">
                  <c:v>20.771388054377482</c:v>
                </c:pt>
                <c:pt idx="44">
                  <c:v>20.234113808986919</c:v>
                </c:pt>
                <c:pt idx="45">
                  <c:v>19.688941672530049</c:v>
                </c:pt>
                <c:pt idx="46">
                  <c:v>19.136069204592673</c:v>
                </c:pt>
                <c:pt idx="47">
                  <c:v>18.575690892746351</c:v>
                </c:pt>
                <c:pt idx="48">
                  <c:v>18.007998078856119</c:v>
                </c:pt>
                <c:pt idx="49">
                  <c:v>17.433178899406002</c:v>
                </c:pt>
                <c:pt idx="50">
                  <c:v>16.851418238955063</c:v>
                </c:pt>
                <c:pt idx="51">
                  <c:v>16.262897695853681</c:v>
                </c:pt>
                <c:pt idx="52">
                  <c:v>15.667795559371228</c:v>
                </c:pt>
                <c:pt idx="53">
                  <c:v>15.066286797412005</c:v>
                </c:pt>
                <c:pt idx="54">
                  <c:v>14.458543054024958</c:v>
                </c:pt>
                <c:pt idx="55">
                  <c:v>13.844732655944966</c:v>
                </c:pt>
                <c:pt idx="56">
                  <c:v>13.225020627436493</c:v>
                </c:pt>
                <c:pt idx="57">
                  <c:v>12.599568712746276</c:v>
                </c:pt>
                <c:pt idx="58">
                  <c:v>11.968535405507566</c:v>
                </c:pt>
                <c:pt idx="59">
                  <c:v>11.332075984475438</c:v>
                </c:pt>
                <c:pt idx="60">
                  <c:v>10.690342555009337</c:v>
                </c:pt>
                <c:pt idx="61">
                  <c:v>10.043484095756625</c:v>
                </c:pt>
                <c:pt idx="62">
                  <c:v>9.3916465100263622</c:v>
                </c:pt>
                <c:pt idx="63">
                  <c:v>8.7349726813794035</c:v>
                </c:pt>
                <c:pt idx="64">
                  <c:v>8.0736025329950394</c:v>
                </c:pt>
                <c:pt idx="65">
                  <c:v>7.4076730904094035</c:v>
                </c:pt>
                <c:pt idx="66">
                  <c:v>6.7373185472529258</c:v>
                </c:pt>
                <c:pt idx="67">
                  <c:v>6.0626703336468779</c:v>
                </c:pt>
                <c:pt idx="68">
                  <c:v>5.3838571869490437</c:v>
                </c:pt>
                <c:pt idx="69">
                  <c:v>4.7010052245682203</c:v>
                </c:pt>
                <c:pt idx="70">
                  <c:v>4.0142380185956057</c:v>
                </c:pt>
                <c:pt idx="71">
                  <c:v>3.3236766720274176</c:v>
                </c:pt>
                <c:pt idx="72">
                  <c:v>2.6294398963795658</c:v>
                </c:pt>
                <c:pt idx="73">
                  <c:v>1.9316440905187591</c:v>
                </c:pt>
                <c:pt idx="74">
                  <c:v>1.2304034205583605</c:v>
                </c:pt>
                <c:pt idx="75">
                  <c:v>0.52582990068913205</c:v>
                </c:pt>
                <c:pt idx="76">
                  <c:v>-0.18196652516398615</c:v>
                </c:pt>
                <c:pt idx="77">
                  <c:v>-0.8928779009474539</c:v>
                </c:pt>
                <c:pt idx="78">
                  <c:v>-1.6067981754170404</c:v>
                </c:pt>
                <c:pt idx="79">
                  <c:v>-2.3236231184588405</c:v>
                </c:pt>
                <c:pt idx="80">
                  <c:v>-3.0432502368275749</c:v>
                </c:pt>
                <c:pt idx="81">
                  <c:v>-3.765578689319085</c:v>
                </c:pt>
                <c:pt idx="82">
                  <c:v>-4.4905092013778471</c:v>
                </c:pt>
                <c:pt idx="83">
                  <c:v>-5.2179439791249536</c:v>
                </c:pt>
                <c:pt idx="84">
                  <c:v>-5.9477866227767748</c:v>
                </c:pt>
                <c:pt idx="85">
                  <c:v>-6.6799420394096813</c:v>
                </c:pt>
                <c:pt idx="86">
                  <c:v>-7.4143163550120619</c:v>
                </c:pt>
                <c:pt idx="87">
                  <c:v>-8.1508168257504678</c:v>
                </c:pt>
                <c:pt idx="88">
                  <c:v>-8.8893517483625999</c:v>
                </c:pt>
                <c:pt idx="89">
                  <c:v>-9.6298303695761689</c:v>
                </c:pt>
                <c:pt idx="90">
                  <c:v>-10.372162794438054</c:v>
                </c:pt>
                <c:pt idx="91">
                  <c:v>-11.116259893424541</c:v>
                </c:pt>
                <c:pt idx="92">
                  <c:v>-11.862033208188592</c:v>
                </c:pt>
                <c:pt idx="93">
                  <c:v>-12.609394855785524</c:v>
                </c:pt>
                <c:pt idx="94">
                  <c:v>-13.358257431203214</c:v>
                </c:pt>
                <c:pt idx="95">
                  <c:v>-14.108533908007388</c:v>
                </c:pt>
                <c:pt idx="96">
                  <c:v>-14.860137536896175</c:v>
                </c:pt>
                <c:pt idx="97">
                  <c:v>-15.612981741940956</c:v>
                </c:pt>
                <c:pt idx="98">
                  <c:v>-16.366980014273068</c:v>
                </c:pt>
                <c:pt idx="99">
                  <c:v>-17.122045802956464</c:v>
                </c:pt>
                <c:pt idx="100">
                  <c:v>-17.878092402767265</c:v>
                </c:pt>
                <c:pt idx="101">
                  <c:v>-18.635032838579804</c:v>
                </c:pt>
                <c:pt idx="102">
                  <c:v>-19.392779746035799</c:v>
                </c:pt>
                <c:pt idx="103">
                  <c:v>-20.151245248150829</c:v>
                </c:pt>
                <c:pt idx="104">
                  <c:v>-20.910340827485342</c:v>
                </c:pt>
                <c:pt idx="105">
                  <c:v>-21.66997719348123</c:v>
                </c:pt>
                <c:pt idx="106">
                  <c:v>-22.430064144535876</c:v>
                </c:pt>
                <c:pt idx="107">
                  <c:v>-23.190510424354002</c:v>
                </c:pt>
                <c:pt idx="108">
                  <c:v>-23.9512235720847</c:v>
                </c:pt>
                <c:pt idx="109">
                  <c:v>-24.712109765715539</c:v>
                </c:pt>
                <c:pt idx="110">
                  <c:v>-25.47307365815702</c:v>
                </c:pt>
                <c:pt idx="111">
                  <c:v>-26.234018205409825</c:v>
                </c:pt>
                <c:pt idx="112">
                  <c:v>-26.994844486163601</c:v>
                </c:pt>
                <c:pt idx="113">
                  <c:v>-27.755451512129284</c:v>
                </c:pt>
                <c:pt idx="114">
                  <c:v>-28.515736028356116</c:v>
                </c:pt>
                <c:pt idx="115">
                  <c:v>-29.275592302732306</c:v>
                </c:pt>
                <c:pt idx="116">
                  <c:v>-30.03491190380997</c:v>
                </c:pt>
                <c:pt idx="117">
                  <c:v>-30.793583466035273</c:v>
                </c:pt>
                <c:pt idx="118">
                  <c:v>-31.551492441400399</c:v>
                </c:pt>
                <c:pt idx="119">
                  <c:v>-32.308520836465277</c:v>
                </c:pt>
                <c:pt idx="120">
                  <c:v>-33.064546933626374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045-4D87-A6FF-8D24CC610DBD}"/>
            </c:ext>
          </c:extLst>
        </c:ser>
        <c:ser>
          <c:idx val="67"/>
          <c:order val="67"/>
          <c:tx>
            <c:strRef>
              <c:f>PObs_H!$D$18</c:f>
              <c:strCache>
                <c:ptCount val="1"/>
                <c:pt idx="0">
                  <c:v>gP (º)</c:v>
                </c:pt>
              </c:strCache>
            </c:strRef>
          </c:tx>
          <c:spPr>
            <a:ln w="4445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PObs_H!$C$200:$C$380</c:f>
              <c:numCache>
                <c:formatCode>0</c:formatCode>
                <c:ptCount val="181"/>
                <c:pt idx="0">
                  <c:v>1E-3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-180</c:v>
                </c:pt>
              </c:numCache>
            </c:numRef>
          </c:xVal>
          <c:yVal>
            <c:numRef>
              <c:f>PObs_H!$D$200:$D$380</c:f>
              <c:numCache>
                <c:formatCode>0.00</c:formatCode>
                <c:ptCount val="181"/>
                <c:pt idx="0">
                  <c:v>44.861026340044845</c:v>
                </c:pt>
                <c:pt idx="1">
                  <c:v>44.856662852708887</c:v>
                </c:pt>
                <c:pt idx="2">
                  <c:v>44.843569738639644</c:v>
                </c:pt>
                <c:pt idx="3">
                  <c:v>44.821739084944085</c:v>
                </c:pt>
                <c:pt idx="4">
                  <c:v>44.791157695074446</c:v>
                </c:pt>
                <c:pt idx="5">
                  <c:v>44.751807091575081</c:v>
                </c:pt>
                <c:pt idx="6">
                  <c:v>44.703663513948385</c:v>
                </c:pt>
                <c:pt idx="7">
                  <c:v>44.646697916133625</c:v>
                </c:pt>
                <c:pt idx="8">
                  <c:v>44.580875963767589</c:v>
                </c:pt>
                <c:pt idx="9">
                  <c:v>44.506158031436463</c:v>
                </c:pt>
                <c:pt idx="10">
                  <c:v>44.422499200169739</c:v>
                </c:pt>
                <c:pt idx="11">
                  <c:v>44.329849255470478</c:v>
                </c:pt>
                <c:pt idx="12">
                  <c:v>44.228152686221875</c:v>
                </c:pt>
                <c:pt idx="13">
                  <c:v>44.117348684857731</c:v>
                </c:pt>
                <c:pt idx="14">
                  <c:v>43.997371149235121</c:v>
                </c:pt>
                <c:pt idx="15">
                  <c:v>43.868148686701076</c:v>
                </c:pt>
                <c:pt idx="16">
                  <c:v>43.729604620901384</c:v>
                </c:pt>
                <c:pt idx="17">
                  <c:v>43.58165700194025</c:v>
                </c:pt>
                <c:pt idx="18">
                  <c:v>43.424218620562812</c:v>
                </c:pt>
                <c:pt idx="19">
                  <c:v>43.257197027100723</c:v>
                </c:pt>
                <c:pt idx="20">
                  <c:v>43.080494555992829</c:v>
                </c:pt>
                <c:pt idx="21">
                  <c:v>42.894008356769319</c:v>
                </c:pt>
                <c:pt idx="22">
                  <c:v>42.697630432468813</c:v>
                </c:pt>
                <c:pt idx="23">
                  <c:v>42.491247686543431</c:v>
                </c:pt>
                <c:pt idx="24">
                  <c:v>42.274741979397419</c:v>
                </c:pt>
                <c:pt idx="25">
                  <c:v>42.047990195800288</c:v>
                </c:pt>
                <c:pt idx="26">
                  <c:v>41.810864324515563</c:v>
                </c:pt>
                <c:pt idx="27">
                  <c:v>41.56323155159096</c:v>
                </c:pt>
                <c:pt idx="28">
                  <c:v>41.304954368865509</c:v>
                </c:pt>
                <c:pt idx="29">
                  <c:v>41.03589069936217</c:v>
                </c:pt>
                <c:pt idx="30">
                  <c:v>40.755894041352114</c:v>
                </c:pt>
                <c:pt idx="31">
                  <c:v>40.464813632996666</c:v>
                </c:pt>
                <c:pt idx="32">
                  <c:v>40.162494639595778</c:v>
                </c:pt>
                <c:pt idx="33">
                  <c:v>39.848778365595152</c:v>
                </c:pt>
                <c:pt idx="34">
                  <c:v>39.523502493627987</c:v>
                </c:pt>
                <c:pt idx="35">
                  <c:v>39.186501352989112</c:v>
                </c:pt>
                <c:pt idx="36">
                  <c:v>38.837606220057722</c:v>
                </c:pt>
                <c:pt idx="37">
                  <c:v>38.47664565329756</c:v>
                </c:pt>
                <c:pt idx="38">
                  <c:v>38.103445865567892</c:v>
                </c:pt>
                <c:pt idx="39">
                  <c:v>37.717831136571263</c:v>
                </c:pt>
                <c:pt idx="40">
                  <c:v>37.319624268342537</c:v>
                </c:pt>
                <c:pt idx="41">
                  <c:v>36.908647086742718</c:v>
                </c:pt>
                <c:pt idx="42">
                  <c:v>36.484720991957012</c:v>
                </c:pt>
                <c:pt idx="43">
                  <c:v>36.047667561004261</c:v>
                </c:pt>
                <c:pt idx="44">
                  <c:v>35.597309205238119</c:v>
                </c:pt>
                <c:pt idx="45">
                  <c:v>35.133469885753883</c:v>
                </c:pt>
                <c:pt idx="46">
                  <c:v>34.655975889501043</c:v>
                </c:pt>
                <c:pt idx="47">
                  <c:v>34.164656668733947</c:v>
                </c:pt>
                <c:pt idx="48">
                  <c:v>33.659345746202995</c:v>
                </c:pt>
                <c:pt idx="49">
                  <c:v>33.139881688189284</c:v>
                </c:pt>
                <c:pt idx="50">
                  <c:v>32.606109147107581</c:v>
                </c:pt>
                <c:pt idx="51">
                  <c:v>32.057879974937187</c:v>
                </c:pt>
                <c:pt idx="52">
                  <c:v>31.49505440818119</c:v>
                </c:pt>
                <c:pt idx="53">
                  <c:v>30.917502324390956</c:v>
                </c:pt>
                <c:pt idx="54">
                  <c:v>30.325104569519919</c:v>
                </c:pt>
                <c:pt idx="55">
                  <c:v>29.717754354481084</c:v>
                </c:pt>
                <c:pt idx="56">
                  <c:v>29.095358718271793</c:v>
                </c:pt>
                <c:pt idx="57">
                  <c:v>28.457840053894749</c:v>
                </c:pt>
                <c:pt idx="58">
                  <c:v>27.805137692045275</c:v>
                </c:pt>
                <c:pt idx="59">
                  <c:v>27.137209536155051</c:v>
                </c:pt>
                <c:pt idx="60">
                  <c:v>26.454033740887517</c:v>
                </c:pt>
                <c:pt idx="61">
                  <c:v>25.755610424581498</c:v>
                </c:pt>
                <c:pt idx="62">
                  <c:v>25.041963404453281</c:v>
                </c:pt>
                <c:pt idx="63">
                  <c:v>24.313141941613427</c:v>
                </c:pt>
                <c:pt idx="64">
                  <c:v>23.569222481161926</c:v>
                </c:pt>
                <c:pt idx="65">
                  <c:v>22.810310370825714</c:v>
                </c:pt>
                <c:pt idx="66">
                  <c:v>22.036541539837192</c:v>
                </c:pt>
                <c:pt idx="67">
                  <c:v>21.248084118066295</c:v>
                </c:pt>
                <c:pt idx="68">
                  <c:v>20.445139973864705</c:v>
                </c:pt>
                <c:pt idx="69">
                  <c:v>19.627946147715612</c:v>
                </c:pt>
                <c:pt idx="70">
                  <c:v>18.796776157667669</c:v>
                </c:pt>
                <c:pt idx="71">
                  <c:v>17.951941151731166</c:v>
                </c:pt>
                <c:pt idx="72">
                  <c:v>17.093790881991865</c:v>
                </c:pt>
                <c:pt idx="73">
                  <c:v>16.222714475217327</c:v>
                </c:pt>
                <c:pt idx="74">
                  <c:v>15.339140975248164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045-4D87-A6FF-8D24CC610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340480"/>
        <c:axId val="250342400"/>
      </c:scatterChart>
      <c:scatterChart>
        <c:scatterStyle val="lineMarker"/>
        <c:varyColors val="0"/>
        <c:ser>
          <c:idx val="22"/>
          <c:order val="22"/>
          <c:tx>
            <c:strRef>
              <c:f>TraySol!$C$3</c:f>
              <c:strCache>
                <c:ptCount val="1"/>
                <c:pt idx="0">
                  <c:v>SOLSTICIO DE 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TraySol!$E$191:$E$371</c:f>
              <c:numCache>
                <c:formatCode>0.00</c:formatCode>
                <c:ptCount val="181"/>
                <c:pt idx="0">
                  <c:v>3.1378138733201516E-3</c:v>
                </c:pt>
                <c:pt idx="1">
                  <c:v>3.13549292226784</c:v>
                </c:pt>
                <c:pt idx="2">
                  <c:v>6.257147848211539</c:v>
                </c:pt>
                <c:pt idx="3">
                  <c:v>9.3515290370814697</c:v>
                </c:pt>
                <c:pt idx="4">
                  <c:v>12.40597653030861</c:v>
                </c:pt>
                <c:pt idx="5">
                  <c:v>15.40892597593769</c:v>
                </c:pt>
                <c:pt idx="6">
                  <c:v>18.350156518646141</c:v>
                </c:pt>
                <c:pt idx="7">
                  <c:v>21.220956933774321</c:v>
                </c:pt>
                <c:pt idx="8">
                  <c:v>24.01420876635963</c:v>
                </c:pt>
                <c:pt idx="9">
                  <c:v>26.724392678511297</c:v>
                </c:pt>
                <c:pt idx="10">
                  <c:v>29.347529640723778</c:v>
                </c:pt>
                <c:pt idx="11">
                  <c:v>31.881071688261308</c:v>
                </c:pt>
                <c:pt idx="12">
                  <c:v>34.323757837776064</c:v>
                </c:pt>
                <c:pt idx="13">
                  <c:v>36.675449873929125</c:v>
                </c:pt>
                <c:pt idx="14">
                  <c:v>38.936960661463367</c:v>
                </c:pt>
                <c:pt idx="15">
                  <c:v>41.109884994402513</c:v>
                </c:pt>
                <c:pt idx="16">
                  <c:v>43.196440234664735</c:v>
                </c:pt>
                <c:pt idx="17">
                  <c:v>45.199321446446717</c:v>
                </c:pt>
                <c:pt idx="18">
                  <c:v>47.12157358728912</c:v>
                </c:pt>
                <c:pt idx="19">
                  <c:v>48.966481643407519</c:v>
                </c:pt>
                <c:pt idx="20">
                  <c:v>50.737478387006291</c:v>
                </c:pt>
                <c:pt idx="21">
                  <c:v>52.438068631019092</c:v>
                </c:pt>
                <c:pt idx="22">
                  <c:v>54.071768385162081</c:v>
                </c:pt>
                <c:pt idx="23">
                  <c:v>55.642057096282635</c:v>
                </c:pt>
                <c:pt idx="24">
                  <c:v>57.152341113033863</c:v>
                </c:pt>
                <c:pt idx="25">
                  <c:v>58.605926589384609</c:v>
                </c:pt>
                <c:pt idx="26">
                  <c:v>60.006000186366123</c:v>
                </c:pt>
                <c:pt idx="27">
                  <c:v>61.355616112198412</c:v>
                </c:pt>
                <c:pt idx="28">
                  <c:v>62.65768823360041</c:v>
                </c:pt>
                <c:pt idx="29">
                  <c:v>63.914986180046505</c:v>
                </c:pt>
                <c:pt idx="30">
                  <c:v>65.13013453864275</c:v>
                </c:pt>
                <c:pt idx="31">
                  <c:v>66.305614395240937</c:v>
                </c:pt>
                <c:pt idx="32">
                  <c:v>67.443766615499143</c:v>
                </c:pt>
                <c:pt idx="33">
                  <c:v>68.546796377868276</c:v>
                </c:pt>
                <c:pt idx="34">
                  <c:v>69.61677857013305</c:v>
                </c:pt>
                <c:pt idx="35">
                  <c:v>70.655663743959181</c:v>
                </c:pt>
                <c:pt idx="36">
                  <c:v>71.665284389952888</c:v>
                </c:pt>
                <c:pt idx="37">
                  <c:v>72.647361351095554</c:v>
                </c:pt>
                <c:pt idx="38">
                  <c:v>73.603510237032765</c:v>
                </c:pt>
                <c:pt idx="39">
                  <c:v>74.535247737357906</c:v>
                </c:pt>
                <c:pt idx="40">
                  <c:v>75.443997760291168</c:v>
                </c:pt>
                <c:pt idx="41">
                  <c:v>76.331097345368562</c:v>
                </c:pt>
                <c:pt idx="42">
                  <c:v>77.19780231606012</c:v>
                </c:pt>
                <c:pt idx="43">
                  <c:v>78.045292651586038</c:v>
                </c:pt>
                <c:pt idx="44">
                  <c:v>78.874677567385334</c:v>
                </c:pt>
                <c:pt idx="45">
                  <c:v>79.687000301357344</c:v>
                </c:pt>
                <c:pt idx="46">
                  <c:v>80.48324260867372</c:v>
                </c:pt>
                <c:pt idx="47">
                  <c:v>81.264328972071112</c:v>
                </c:pt>
                <c:pt idx="48">
                  <c:v>82.031130537426307</c:v>
                </c:pt>
                <c:pt idx="49">
                  <c:v>82.78446878636214</c:v>
                </c:pt>
                <c:pt idx="50">
                  <c:v>83.52511895885236</c:v>
                </c:pt>
                <c:pt idx="51">
                  <c:v>84.253813239459788</c:v>
                </c:pt>
                <c:pt idx="52">
                  <c:v>84.971243721094154</c:v>
                </c:pt>
                <c:pt idx="53">
                  <c:v>85.678065160117939</c:v>
                </c:pt>
                <c:pt idx="54">
                  <c:v>86.374897536349408</c:v>
                </c:pt>
                <c:pt idx="55">
                  <c:v>87.062328431072615</c:v>
                </c:pt>
                <c:pt idx="56">
                  <c:v>87.740915235618701</c:v>
                </c:pt>
                <c:pt idx="57">
                  <c:v>88.411187202468184</c:v>
                </c:pt>
                <c:pt idx="58">
                  <c:v>89.073647350170745</c:v>
                </c:pt>
                <c:pt idx="59">
                  <c:v>89.728774232707508</c:v>
                </c:pt>
                <c:pt idx="60">
                  <c:v>90.377023583250988</c:v>
                </c:pt>
                <c:pt idx="61">
                  <c:v>91.018829841617659</c:v>
                </c:pt>
                <c:pt idx="62">
                  <c:v>91.654607574068137</c:v>
                </c:pt>
                <c:pt idx="63">
                  <c:v>92.284752793497262</c:v>
                </c:pt>
                <c:pt idx="64">
                  <c:v>92.909644187470334</c:v>
                </c:pt>
                <c:pt idx="65">
                  <c:v>93.529644261010446</c:v>
                </c:pt>
                <c:pt idx="66">
                  <c:v>94.145100400520647</c:v>
                </c:pt>
                <c:pt idx="67">
                  <c:v>94.756345864738122</c:v>
                </c:pt>
                <c:pt idx="68">
                  <c:v>95.363700708161915</c:v>
                </c:pt>
                <c:pt idx="69">
                  <c:v>95.967472641972577</c:v>
                </c:pt>
                <c:pt idx="70">
                  <c:v>96.567957837067993</c:v>
                </c:pt>
                <c:pt idx="71">
                  <c:v>97.165441673475613</c:v>
                </c:pt>
                <c:pt idx="72">
                  <c:v>97.760199440061896</c:v>
                </c:pt>
                <c:pt idx="73">
                  <c:v>98.352496988149085</c:v>
                </c:pt>
                <c:pt idx="74">
                  <c:v>98.942591342359194</c:v>
                </c:pt>
                <c:pt idx="75">
                  <c:v>99.530731271739242</c:v>
                </c:pt>
                <c:pt idx="76">
                  <c:v>100.11715782397576</c:v>
                </c:pt>
                <c:pt idx="77">
                  <c:v>100.70210482527884</c:v>
                </c:pt>
                <c:pt idx="78">
                  <c:v>101.28579934830731</c:v>
                </c:pt>
                <c:pt idx="79">
                  <c:v>101.86846215031299</c:v>
                </c:pt>
                <c:pt idx="80">
                  <c:v>102.45030808350309</c:v>
                </c:pt>
                <c:pt idx="81">
                  <c:v>103.03154647945588</c:v>
                </c:pt>
                <c:pt idx="82">
                  <c:v>103.61238150927194</c:v>
                </c:pt>
                <c:pt idx="83">
                  <c:v>104.19301252100308</c:v>
                </c:pt>
                <c:pt idx="84">
                  <c:v>104.77363435577023</c:v>
                </c:pt>
                <c:pt idx="85">
                  <c:v>105.35443764386193</c:v>
                </c:pt>
                <c:pt idx="86">
                  <c:v>105.93560908199277</c:v>
                </c:pt>
                <c:pt idx="87">
                  <c:v>106.51733169279753</c:v>
                </c:pt>
                <c:pt idx="88">
                  <c:v>107.09978506754079</c:v>
                </c:pt>
                <c:pt idx="89">
                  <c:v>107.68314559293212</c:v>
                </c:pt>
                <c:pt idx="90">
                  <c:v>108.26758666285335</c:v>
                </c:pt>
                <c:pt idx="91">
                  <c:v>108.8532788757267</c:v>
                </c:pt>
                <c:pt idx="92">
                  <c:v>109.44039021818013</c:v>
                </c:pt>
                <c:pt idx="93">
                  <c:v>110.02908623559742</c:v>
                </c:pt>
                <c:pt idx="94">
                  <c:v>110.61953019007791</c:v>
                </c:pt>
                <c:pt idx="95">
                  <c:v>111.21188320626956</c:v>
                </c:pt>
                <c:pt idx="96">
                  <c:v>111.8063044054838</c:v>
                </c:pt>
                <c:pt idx="97">
                  <c:v>112.40295102844676</c:v>
                </c:pt>
                <c:pt idx="98">
                  <c:v>113.00197854699236</c:v>
                </c:pt>
                <c:pt idx="99">
                  <c:v>113.60354076495409</c:v>
                </c:pt>
                <c:pt idx="100">
                  <c:v>114.20778990846931</c:v>
                </c:pt>
                <c:pt idx="101">
                  <c:v>114.81487670586623</c:v>
                </c:pt>
                <c:pt idx="102">
                  <c:v>115.42495045726469</c:v>
                </c:pt>
                <c:pt idx="103">
                  <c:v>116.03815909398328</c:v>
                </c:pt>
                <c:pt idx="104">
                  <c:v>116.65464922781041</c:v>
                </c:pt>
                <c:pt idx="105">
                  <c:v>117.27456619016218</c:v>
                </c:pt>
                <c:pt idx="106">
                  <c:v>117.89805406111864</c:v>
                </c:pt>
                <c:pt idx="107">
                  <c:v>118.52525568830031</c:v>
                </c:pt>
                <c:pt idx="108">
                  <c:v>119.15631269551814</c:v>
                </c:pt>
                <c:pt idx="109">
                  <c:v>119.79136548110462</c:v>
                </c:pt>
                <c:pt idx="110">
                  <c:v>120.43055320580943</c:v>
                </c:pt>
                <c:pt idx="111">
                  <c:v>121.07401377012177</c:v>
                </c:pt>
                <c:pt idx="112">
                  <c:v>121.72188378086094</c:v>
                </c:pt>
                <c:pt idx="113">
                  <c:v>122.37429850686038</c:v>
                </c:pt>
                <c:pt idx="114">
                  <c:v>123.03139182355487</c:v>
                </c:pt>
                <c:pt idx="115">
                  <c:v>123.69329614626908</c:v>
                </c:pt>
                <c:pt idx="116">
                  <c:v>124.36014235199674</c:v>
                </c:pt>
                <c:pt idx="117">
                  <c:v>125.03205968945294</c:v>
                </c:pt>
                <c:pt idx="118">
                  <c:v>125.70917567718031</c:v>
                </c:pt>
                <c:pt idx="119">
                  <c:v>126.39161598949117</c:v>
                </c:pt>
                <c:pt idx="120">
                  <c:v>127.07950433003251</c:v>
                </c:pt>
                <c:pt idx="121">
                  <c:v>127.77296229277052</c:v>
                </c:pt>
                <c:pt idx="122">
                  <c:v>128.47210921020647</c:v>
                </c:pt>
                <c:pt idx="123">
                  <c:v>129.17706198865409</c:v>
                </c:pt>
                <c:pt idx="124">
                  <c:v>129.8879349304348</c:v>
                </c:pt>
                <c:pt idx="125">
                  <c:v>130.60483954287719</c:v>
                </c:pt>
                <c:pt idx="126">
                  <c:v>131.32788433404485</c:v>
                </c:pt>
                <c:pt idx="127">
                  <c:v>132.05717459516049</c:v>
                </c:pt>
                <c:pt idx="128">
                  <c:v>132.79281216974442</c:v>
                </c:pt>
                <c:pt idx="129">
                  <c:v>133.5348952095456</c:v>
                </c:pt>
                <c:pt idx="130">
                  <c:v>134.2835179174069</c:v>
                </c:pt>
                <c:pt idx="131">
                  <c:v>135.03877027728257</c:v>
                </c:pt>
                <c:pt idx="132">
                  <c:v>135.80073777170796</c:v>
                </c:pt>
                <c:pt idx="133">
                  <c:v>136.56950108711015</c:v>
                </c:pt>
                <c:pt idx="134">
                  <c:v>137.34513580745173</c:v>
                </c:pt>
                <c:pt idx="135">
                  <c:v>138.12771209680267</c:v>
                </c:pt>
                <c:pt idx="136">
                  <c:v>138.91729437155729</c:v>
                </c:pt>
                <c:pt idx="137">
                  <c:v>139.71394096313313</c:v>
                </c:pt>
                <c:pt idx="138">
                  <c:v>140.51770377212412</c:v>
                </c:pt>
                <c:pt idx="139">
                  <c:v>141.32862791501947</c:v>
                </c:pt>
                <c:pt idx="140">
                  <c:v>142.14675136474588</c:v>
                </c:pt>
                <c:pt idx="141">
                  <c:v>142.97210458644355</c:v>
                </c:pt>
                <c:pt idx="142">
                  <c:v>143.80471017004322</c:v>
                </c:pt>
                <c:pt idx="143">
                  <c:v>144.64458246137184</c:v>
                </c:pt>
                <c:pt idx="144">
                  <c:v>145.49172719367604</c:v>
                </c:pt>
                <c:pt idx="145">
                  <c:v>146.34614112161603</c:v>
                </c:pt>
                <c:pt idx="146">
                  <c:v>147.20781165993984</c:v>
                </c:pt>
                <c:pt idx="147">
                  <c:v>148.07671652920746</c:v>
                </c:pt>
                <c:pt idx="148">
                  <c:v>148.95282341107912</c:v>
                </c:pt>
                <c:pt idx="149">
                  <c:v>149.83608961582513</c:v>
                </c:pt>
                <c:pt idx="150">
                  <c:v>150.72646176483875</c:v>
                </c:pt>
                <c:pt idx="151">
                  <c:v>151.62387549104767</c:v>
                </c:pt>
                <c:pt idx="152">
                  <c:v>152.52825516021201</c:v>
                </c:pt>
                <c:pt idx="153">
                  <c:v>153.43951361616664</c:v>
                </c:pt>
                <c:pt idx="154">
                  <c:v>154.35755195311563</c:v>
                </c:pt>
                <c:pt idx="155">
                  <c:v>155.28225931810096</c:v>
                </c:pt>
                <c:pt idx="156">
                  <c:v>156.21351274675789</c:v>
                </c:pt>
                <c:pt idx="157">
                  <c:v>157.15117703542023</c:v>
                </c:pt>
                <c:pt idx="158">
                  <c:v>158.09510465255639</c:v>
                </c:pt>
                <c:pt idx="159">
                  <c:v>159.04513569239495</c:v>
                </c:pt>
                <c:pt idx="160">
                  <c:v>160.0010978734332</c:v>
                </c:pt>
                <c:pt idx="161">
                  <c:v>160.96280658432303</c:v>
                </c:pt>
                <c:pt idx="162">
                  <c:v>161.9300649793735</c:v>
                </c:pt>
                <c:pt idx="163">
                  <c:v>162.90266412563068</c:v>
                </c:pt>
                <c:pt idx="164">
                  <c:v>163.8803832031569</c:v>
                </c:pt>
                <c:pt idx="165">
                  <c:v>164.86298975976919</c:v>
                </c:pt>
                <c:pt idx="166">
                  <c:v>165.85024002108818</c:v>
                </c:pt>
                <c:pt idx="167">
                  <c:v>166.84187925631085</c:v>
                </c:pt>
                <c:pt idx="168">
                  <c:v>167.83764219965542</c:v>
                </c:pt>
                <c:pt idx="169">
                  <c:v>168.83725352693554</c:v>
                </c:pt>
                <c:pt idx="170">
                  <c:v>169.84042838621426</c:v>
                </c:pt>
                <c:pt idx="171">
                  <c:v>170.84687298097109</c:v>
                </c:pt>
                <c:pt idx="172">
                  <c:v>171.85628520369417</c:v>
                </c:pt>
                <c:pt idx="173">
                  <c:v>172.86835531729255</c:v>
                </c:pt>
                <c:pt idx="174">
                  <c:v>173.88276668122515</c:v>
                </c:pt>
                <c:pt idx="175">
                  <c:v>174.89919651875206</c:v>
                </c:pt>
                <c:pt idx="176">
                  <c:v>175.91731672127045</c:v>
                </c:pt>
                <c:pt idx="177">
                  <c:v>176.93679468526622</c:v>
                </c:pt>
                <c:pt idx="178">
                  <c:v>177.95729417706343</c:v>
                </c:pt>
                <c:pt idx="179">
                  <c:v>178.97847622019333</c:v>
                </c:pt>
                <c:pt idx="180">
                  <c:v>179.99897841996292</c:v>
                </c:pt>
              </c:numCache>
            </c:numRef>
          </c:xVal>
          <c:yVal>
            <c:numRef>
              <c:f>TraySol!$D$191:$D$371</c:f>
              <c:numCache>
                <c:formatCode>0.00</c:formatCode>
                <c:ptCount val="181"/>
                <c:pt idx="0">
                  <c:v>72.999999979162595</c:v>
                </c:pt>
                <c:pt idx="1">
                  <c:v>72.979175516053232</c:v>
                </c:pt>
                <c:pt idx="2">
                  <c:v>72.916856189892371</c:v>
                </c:pt>
                <c:pt idx="3">
                  <c:v>72.813498817786282</c:v>
                </c:pt>
                <c:pt idx="4">
                  <c:v>72.669846590265536</c:v>
                </c:pt>
                <c:pt idx="5">
                  <c:v>72.486903449432646</c:v>
                </c:pt>
                <c:pt idx="6">
                  <c:v>72.265901081663372</c:v>
                </c:pt>
                <c:pt idx="7">
                  <c:v>72.00826094919627</c:v>
                </c:pt>
                <c:pt idx="8">
                  <c:v>71.715553870047017</c:v>
                </c:pt>
                <c:pt idx="9">
                  <c:v>71.389459493909868</c:v>
                </c:pt>
                <c:pt idx="10">
                  <c:v>71.031727658781108</c:v>
                </c:pt>
                <c:pt idx="11">
                  <c:v>70.644143133345494</c:v>
                </c:pt>
                <c:pt idx="12">
                  <c:v>70.22849473611609</c:v>
                </c:pt>
                <c:pt idx="13">
                  <c:v>69.78654934027243</c:v>
                </c:pt>
                <c:pt idx="14">
                  <c:v>69.320030866760547</c:v>
                </c:pt>
                <c:pt idx="15">
                  <c:v>68.830604058393178</c:v>
                </c:pt>
                <c:pt idx="16">
                  <c:v>68.319862616757675</c:v>
                </c:pt>
                <c:pt idx="17">
                  <c:v>67.789321161505086</c:v>
                </c:pt>
                <c:pt idx="18">
                  <c:v>67.240410421222862</c:v>
                </c:pt>
                <c:pt idx="19">
                  <c:v>66.674475067810377</c:v>
                </c:pt>
                <c:pt idx="20">
                  <c:v>66.092773644480275</c:v>
                </c:pt>
                <c:pt idx="21">
                  <c:v>65.496480096458143</c:v>
                </c:pt>
                <c:pt idx="22">
                  <c:v>64.886686481846823</c:v>
                </c:pt>
                <c:pt idx="23">
                  <c:v>64.264406509984042</c:v>
                </c:pt>
                <c:pt idx="24">
                  <c:v>63.630579620800368</c:v>
                </c:pt>
                <c:pt idx="25">
                  <c:v>62.986075378252323</c:v>
                </c:pt>
                <c:pt idx="26">
                  <c:v>62.331698002516966</c:v>
                </c:pt>
                <c:pt idx="27">
                  <c:v>61.668190909043432</c:v>
                </c:pt>
                <c:pt idx="28">
                  <c:v>60.996241158164715</c:v>
                </c:pt>
                <c:pt idx="29">
                  <c:v>60.316483747562017</c:v>
                </c:pt>
                <c:pt idx="30">
                  <c:v>59.629505702376541</c:v>
                </c:pt>
                <c:pt idx="31">
                  <c:v>58.9358499351424</c:v>
                </c:pt>
                <c:pt idx="32">
                  <c:v>58.2360188608763</c:v>
                </c:pt>
                <c:pt idx="33">
                  <c:v>57.530477762419785</c:v>
                </c:pt>
                <c:pt idx="34">
                  <c:v>56.819657908188425</c:v>
                </c:pt>
                <c:pt idx="35">
                  <c:v>56.103959429432564</c:v>
                </c:pt>
                <c:pt idx="36">
                  <c:v>55.383753967437343</c:v>
                </c:pt>
                <c:pt idx="37">
                  <c:v>54.659387103181146</c:v>
                </c:pt>
                <c:pt idx="38">
                  <c:v>53.931180583142002</c:v>
                </c:pt>
                <c:pt idx="39">
                  <c:v>53.19943435543555</c:v>
                </c:pt>
                <c:pt idx="40">
                  <c:v>52.464428430478058</c:v>
                </c:pt>
                <c:pt idx="41">
                  <c:v>51.726424580038426</c:v>
                </c:pt>
                <c:pt idx="42">
                  <c:v>50.985667887985556</c:v>
                </c:pt>
                <c:pt idx="43">
                  <c:v>50.242388165336067</c:v>
                </c:pt>
                <c:pt idx="44">
                  <c:v>49.496801241421842</c:v>
                </c:pt>
                <c:pt idx="45">
                  <c:v>48.749110142173883</c:v>
                </c:pt>
                <c:pt idx="46">
                  <c:v>47.999506165689652</c:v>
                </c:pt>
                <c:pt idx="47">
                  <c:v>47.248169864437365</c:v>
                </c:pt>
                <c:pt idx="48">
                  <c:v>46.495271942668708</c:v>
                </c:pt>
                <c:pt idx="49">
                  <c:v>45.740974076869669</c:v>
                </c:pt>
                <c:pt idx="50">
                  <c:v>44.98542966638378</c:v>
                </c:pt>
                <c:pt idx="51">
                  <c:v>44.228784520695029</c:v>
                </c:pt>
                <c:pt idx="52">
                  <c:v>43.471177489260761</c:v>
                </c:pt>
                <c:pt idx="53">
                  <c:v>42.712741039235873</c:v>
                </c:pt>
                <c:pt idx="54">
                  <c:v>41.953601785927432</c:v>
                </c:pt>
                <c:pt idx="55">
                  <c:v>41.193880980361769</c:v>
                </c:pt>
                <c:pt idx="56">
                  <c:v>40.43369495792885</c:v>
                </c:pt>
                <c:pt idx="57">
                  <c:v>39.673155551692474</c:v>
                </c:pt>
                <c:pt idx="58">
                  <c:v>38.912370473611482</c:v>
                </c:pt>
                <c:pt idx="59">
                  <c:v>38.151443666609623</c:v>
                </c:pt>
                <c:pt idx="60">
                  <c:v>37.390475630150441</c:v>
                </c:pt>
                <c:pt idx="61">
                  <c:v>36.629563721722946</c:v>
                </c:pt>
                <c:pt idx="62">
                  <c:v>35.868802436415365</c:v>
                </c:pt>
                <c:pt idx="63">
                  <c:v>35.108283666549099</c:v>
                </c:pt>
                <c:pt idx="64">
                  <c:v>34.348096943160314</c:v>
                </c:pt>
                <c:pt idx="65">
                  <c:v>33.588329660949263</c:v>
                </c:pt>
                <c:pt idx="66">
                  <c:v>32.82906728816711</c:v>
                </c:pt>
                <c:pt idx="67">
                  <c:v>32.070393562774335</c:v>
                </c:pt>
                <c:pt idx="68">
                  <c:v>31.312390676082131</c:v>
                </c:pt>
                <c:pt idx="69">
                  <c:v>30.555139444977662</c:v>
                </c:pt>
                <c:pt idx="70">
                  <c:v>29.798719473734465</c:v>
                </c:pt>
                <c:pt idx="71">
                  <c:v>29.04320930631841</c:v>
                </c:pt>
                <c:pt idx="72">
                  <c:v>28.288686570018896</c:v>
                </c:pt>
                <c:pt idx="73">
                  <c:v>27.535228111160286</c:v>
                </c:pt>
                <c:pt idx="74">
                  <c:v>26.782910123582177</c:v>
                </c:pt>
                <c:pt idx="75">
                  <c:v>26.031808270516386</c:v>
                </c:pt>
                <c:pt idx="76">
                  <c:v>25.281997800433359</c:v>
                </c:pt>
                <c:pt idx="77">
                  <c:v>24.533553657380722</c:v>
                </c:pt>
                <c:pt idx="78">
                  <c:v>23.786550586291412</c:v>
                </c:pt>
                <c:pt idx="79">
                  <c:v>23.041063233696789</c:v>
                </c:pt>
                <c:pt idx="80">
                  <c:v>22.297166244243073</c:v>
                </c:pt>
                <c:pt idx="81">
                  <c:v>21.554934353374108</c:v>
                </c:pt>
                <c:pt idx="82">
                  <c:v>20.814442476512085</c:v>
                </c:pt>
                <c:pt idx="83">
                  <c:v>20.075765795038805</c:v>
                </c:pt>
                <c:pt idx="84">
                  <c:v>19.338979839352987</c:v>
                </c:pt>
                <c:pt idx="85">
                  <c:v>18.604160569254631</c:v>
                </c:pt>
                <c:pt idx="86">
                  <c:v>17.871384451884524</c:v>
                </c:pt>
                <c:pt idx="87">
                  <c:v>17.140728537425304</c:v>
                </c:pt>
                <c:pt idx="88">
                  <c:v>16.412270532751563</c:v>
                </c:pt>
                <c:pt idx="89">
                  <c:v>15.686088873196823</c:v>
                </c:pt>
                <c:pt idx="90">
                  <c:v>14.962262792588504</c:v>
                </c:pt>
                <c:pt idx="91">
                  <c:v>14.2408723916855</c:v>
                </c:pt>
                <c:pt idx="92">
                  <c:v>13.521998705136923</c:v>
                </c:pt>
                <c:pt idx="93">
                  <c:v>12.80572376706624</c:v>
                </c:pt>
                <c:pt idx="94">
                  <c:v>12.092130675370186</c:v>
                </c:pt>
                <c:pt idx="95">
                  <c:v>11.381303654808576</c:v>
                </c:pt>
                <c:pt idx="96">
                  <c:v>10.673328118947481</c:v>
                </c:pt>
                <c:pt idx="97">
                  <c:v>9.9682907310052542</c:v>
                </c:pt>
                <c:pt idx="98">
                  <c:v>9.2662794636380994</c:v>
                </c:pt>
                <c:pt idx="99">
                  <c:v>8.5673836576896036</c:v>
                </c:pt>
                <c:pt idx="100">
                  <c:v>7.8716940799156419</c:v>
                </c:pt>
                <c:pt idx="101">
                  <c:v>7.179302979683797</c:v>
                </c:pt>
                <c:pt idx="102">
                  <c:v>6.4903041446345497</c:v>
                </c:pt>
                <c:pt idx="103">
                  <c:v>5.8047929552779323</c:v>
                </c:pt>
                <c:pt idx="104">
                  <c:v>5.1228664384874918</c:v>
                </c:pt>
                <c:pt idx="105">
                  <c:v>4.444623319840403</c:v>
                </c:pt>
                <c:pt idx="106">
                  <c:v>3.7701640747393554</c:v>
                </c:pt>
                <c:pt idx="107">
                  <c:v>3.0995909782386946</c:v>
                </c:pt>
                <c:pt idx="108">
                  <c:v>2.4330081534840104</c:v>
                </c:pt>
                <c:pt idx="109">
                  <c:v>1.7705216186599841</c:v>
                </c:pt>
                <c:pt idx="110">
                  <c:v>1.1122393323278743</c:v>
                </c:pt>
                <c:pt idx="111">
                  <c:v>0.45827123701879202</c:v>
                </c:pt>
                <c:pt idx="112">
                  <c:v>-0.19127069906508609</c:v>
                </c:pt>
                <c:pt idx="113">
                  <c:v>-0.83627244240523169</c:v>
                </c:pt>
                <c:pt idx="114">
                  <c:v>-1.4766178567556807</c:v>
                </c:pt>
                <c:pt idx="115">
                  <c:v>-2.1121886681613375</c:v>
                </c:pt>
                <c:pt idx="116">
                  <c:v>-2.7428644326159741</c:v>
                </c:pt>
                <c:pt idx="117">
                  <c:v>-3.3685225065867854</c:v>
                </c:pt>
                <c:pt idx="118">
                  <c:v>-3.989038020649275</c:v>
                </c:pt>
                <c:pt idx="119">
                  <c:v>-4.6042838564919464</c:v>
                </c:pt>
                <c:pt idx="120">
                  <c:v>-5.2141306275678403</c:v>
                </c:pt>
                <c:pt idx="121">
                  <c:v>-5.8184466636858474</c:v>
                </c:pt>
                <c:pt idx="122">
                  <c:v>-6.417097999851535</c:v>
                </c:pt>
                <c:pt idx="123">
                  <c:v>-7.0099483696835563</c:v>
                </c:pt>
                <c:pt idx="124">
                  <c:v>-7.5968592037467317</c:v>
                </c:pt>
                <c:pt idx="125">
                  <c:v>-8.1776896331593036</c:v>
                </c:pt>
                <c:pt idx="126">
                  <c:v>-8.7522964988450696</c:v>
                </c:pt>
                <c:pt idx="127">
                  <c:v>-9.3205343668156218</c:v>
                </c:pt>
                <c:pt idx="128">
                  <c:v>-9.8822555498793463</c:v>
                </c:pt>
                <c:pt idx="129">
                  <c:v>-10.437310136186113</c:v>
                </c:pt>
                <c:pt idx="130">
                  <c:v>-10.985546025023979</c:v>
                </c:pt>
                <c:pt idx="131">
                  <c:v>-11.526808970293615</c:v>
                </c:pt>
                <c:pt idx="132">
                  <c:v>-12.060942632089777</c:v>
                </c:pt>
                <c:pt idx="133">
                  <c:v>-12.587788636822182</c:v>
                </c:pt>
                <c:pt idx="134">
                  <c:v>-13.107186646308477</c:v>
                </c:pt>
                <c:pt idx="135">
                  <c:v>-13.618974436266711</c:v>
                </c:pt>
                <c:pt idx="136">
                  <c:v>-14.122987984629759</c:v>
                </c:pt>
                <c:pt idx="137">
                  <c:v>-14.619061570090977</c:v>
                </c:pt>
                <c:pt idx="138">
                  <c:v>-15.107027881276025</c:v>
                </c:pt>
                <c:pt idx="139">
                  <c:v>-15.586718136915522</c:v>
                </c:pt>
                <c:pt idx="140">
                  <c:v>-16.057962217367219</c:v>
                </c:pt>
                <c:pt idx="141">
                  <c:v>-16.520588807806803</c:v>
                </c:pt>
                <c:pt idx="142">
                  <c:v>-16.974425553368803</c:v>
                </c:pt>
                <c:pt idx="143">
                  <c:v>-17.419299226477975</c:v>
                </c:pt>
                <c:pt idx="144">
                  <c:v>-17.855035906561568</c:v>
                </c:pt>
                <c:pt idx="145">
                  <c:v>-18.281461172279094</c:v>
                </c:pt>
                <c:pt idx="146">
                  <c:v>-18.69840030634299</c:v>
                </c:pt>
                <c:pt idx="147">
                  <c:v>-19.105678512936919</c:v>
                </c:pt>
                <c:pt idx="148">
                  <c:v>-19.503121147661915</c:v>
                </c:pt>
                <c:pt idx="149">
                  <c:v>-19.890553959860227</c:v>
                </c:pt>
                <c:pt idx="150">
                  <c:v>-20.267803347078484</c:v>
                </c:pt>
                <c:pt idx="151">
                  <c:v>-20.634696621338165</c:v>
                </c:pt>
                <c:pt idx="152">
                  <c:v>-20.991062286782707</c:v>
                </c:pt>
                <c:pt idx="153">
                  <c:v>-21.336730328165785</c:v>
                </c:pt>
                <c:pt idx="154">
                  <c:v>-21.671532509538594</c:v>
                </c:pt>
                <c:pt idx="155">
                  <c:v>-21.995302682381151</c:v>
                </c:pt>
                <c:pt idx="156">
                  <c:v>-22.307877102310755</c:v>
                </c:pt>
                <c:pt idx="157">
                  <c:v>-22.609094753385008</c:v>
                </c:pt>
                <c:pt idx="158">
                  <c:v>-22.898797678903492</c:v>
                </c:pt>
                <c:pt idx="159">
                  <c:v>-23.176831317499548</c:v>
                </c:pt>
                <c:pt idx="160">
                  <c:v>-23.443044843203666</c:v>
                </c:pt>
                <c:pt idx="161">
                  <c:v>-23.697291508057063</c:v>
                </c:pt>
                <c:pt idx="162">
                  <c:v>-23.939428985754262</c:v>
                </c:pt>
                <c:pt idx="163">
                  <c:v>-24.169319714705694</c:v>
                </c:pt>
                <c:pt idx="164">
                  <c:v>-24.386831238830112</c:v>
                </c:pt>
                <c:pt idx="165">
                  <c:v>-24.591836544320088</c:v>
                </c:pt>
                <c:pt idx="166">
                  <c:v>-24.78421439056784</c:v>
                </c:pt>
                <c:pt idx="167">
                  <c:v>-24.96384963339996</c:v>
                </c:pt>
                <c:pt idx="168">
                  <c:v>-25.130633538745585</c:v>
                </c:pt>
                <c:pt idx="169">
                  <c:v>-25.284464084856637</c:v>
                </c:pt>
                <c:pt idx="170">
                  <c:v>-25.425246251211632</c:v>
                </c:pt>
                <c:pt idx="171">
                  <c:v>-25.552892292265767</c:v>
                </c:pt>
                <c:pt idx="172">
                  <c:v>-25.66732199426221</c:v>
                </c:pt>
                <c:pt idx="173">
                  <c:v>-25.768462913390351</c:v>
                </c:pt>
                <c:pt idx="174">
                  <c:v>-25.856250593668776</c:v>
                </c:pt>
                <c:pt idx="175">
                  <c:v>-25.930628763040346</c:v>
                </c:pt>
                <c:pt idx="176">
                  <c:v>-25.991549506296323</c:v>
                </c:pt>
                <c:pt idx="177">
                  <c:v>-26.038973413591947</c:v>
                </c:pt>
                <c:pt idx="178">
                  <c:v>-26.072869703478474</c:v>
                </c:pt>
                <c:pt idx="179">
                  <c:v>-26.093216319550933</c:v>
                </c:pt>
                <c:pt idx="180">
                  <c:v>-26.09999999321596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9045-4D87-A6FF-8D24CC610DBD}"/>
            </c:ext>
          </c:extLst>
        </c:ser>
        <c:ser>
          <c:idx val="23"/>
          <c:order val="23"/>
          <c:tx>
            <c:strRef>
              <c:f>TraySol!$G$8</c:f>
              <c:strCache>
                <c:ptCount val="1"/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TraySol!$H$191:$H$371</c:f>
              <c:numCache>
                <c:formatCode>0.00</c:formatCode>
                <c:ptCount val="181"/>
                <c:pt idx="0">
                  <c:v>2.0372914124334421E-3</c:v>
                </c:pt>
                <c:pt idx="1">
                  <c:v>2.0367385709851633</c:v>
                </c:pt>
                <c:pt idx="2">
                  <c:v>4.0701752325224332</c:v>
                </c:pt>
                <c:pt idx="3">
                  <c:v>6.0970456941544278</c:v>
                </c:pt>
                <c:pt idx="4">
                  <c:v>8.1141598481488728</c:v>
                </c:pt>
                <c:pt idx="5">
                  <c:v>10.118436277573247</c:v>
                </c:pt>
                <c:pt idx="6">
                  <c:v>12.106933813455912</c:v>
                </c:pt>
                <c:pt idx="7">
                  <c:v>14.076879392710099</c:v>
                </c:pt>
                <c:pt idx="8">
                  <c:v>16.025691645688113</c:v>
                </c:pt>
                <c:pt idx="9">
                  <c:v>17.950999836443017</c:v>
                </c:pt>
                <c:pt idx="10">
                  <c:v>19.850657976505463</c:v>
                </c:pt>
                <c:pt idx="11">
                  <c:v>21.722754121706924</c:v>
                </c:pt>
                <c:pt idx="12">
                  <c:v>23.565615030816673</c:v>
                </c:pt>
                <c:pt idx="13">
                  <c:v>25.377806506797167</c:v>
                </c:pt>
                <c:pt idx="14">
                  <c:v>27.158129851605167</c:v>
                </c:pt>
                <c:pt idx="15">
                  <c:v>28.90561494195439</c:v>
                </c:pt>
                <c:pt idx="16">
                  <c:v>30.619510477195615</c:v>
                </c:pt>
                <c:pt idx="17">
                  <c:v>32.299271964406309</c:v>
                </c:pt>
                <c:pt idx="18">
                  <c:v>33.94454799429527</c:v>
                </c:pt>
                <c:pt idx="19">
                  <c:v>35.555165329783293</c:v>
                </c:pt>
                <c:pt idx="20">
                  <c:v>37.131113282511883</c:v>
                </c:pt>
                <c:pt idx="21">
                  <c:v>38.672527796233027</c:v>
                </c:pt>
                <c:pt idx="22">
                  <c:v>40.179675594656885</c:v>
                </c:pt>
                <c:pt idx="23">
                  <c:v>41.652938688764571</c:v>
                </c:pt>
                <c:pt idx="24">
                  <c:v>43.092799477885585</c:v>
                </c:pt>
                <c:pt idx="25">
                  <c:v>44.499826622222287</c:v>
                </c:pt>
                <c:pt idx="26">
                  <c:v>45.874661813467519</c:v>
                </c:pt>
                <c:pt idx="27">
                  <c:v>47.218007525531583</c:v>
                </c:pt>
                <c:pt idx="28">
                  <c:v>48.530615789491399</c:v>
                </c:pt>
                <c:pt idx="29">
                  <c:v>49.813278005591705</c:v>
                </c:pt>
                <c:pt idx="30">
                  <c:v>51.066815780102715</c:v>
                </c:pt>
                <c:pt idx="31">
                  <c:v>52.292072755491759</c:v>
                </c:pt>
                <c:pt idx="32">
                  <c:v>53.489907388040173</c:v>
                </c:pt>
                <c:pt idx="33">
                  <c:v>54.661186617017584</c:v>
                </c:pt>
                <c:pt idx="34">
                  <c:v>55.806780363114143</c:v>
                </c:pt>
                <c:pt idx="35">
                  <c:v>56.927556790366715</c:v>
                </c:pt>
                <c:pt idx="36">
                  <c:v>58.024378264693127</c:v>
                </c:pt>
                <c:pt idx="37">
                  <c:v>59.098097942841612</c:v>
                </c:pt>
                <c:pt idx="38">
                  <c:v>60.149556927609737</c:v>
                </c:pt>
                <c:pt idx="39">
                  <c:v>61.179581928204243</c:v>
                </c:pt>
                <c:pt idx="40">
                  <c:v>62.188983368286451</c:v>
                </c:pt>
                <c:pt idx="41">
                  <c:v>63.178553888316685</c:v>
                </c:pt>
                <c:pt idx="42">
                  <c:v>64.149067193080484</c:v>
                </c:pt>
                <c:pt idx="43">
                  <c:v>65.101277199589376</c:v>
                </c:pt>
                <c:pt idx="44">
                  <c:v>66.035917444788055</c:v>
                </c:pt>
                <c:pt idx="45">
                  <c:v>66.953700716581693</c:v>
                </c:pt>
                <c:pt idx="46">
                  <c:v>67.855318875567022</c:v>
                </c:pt>
                <c:pt idx="47">
                  <c:v>68.741442838470093</c:v>
                </c:pt>
                <c:pt idx="48">
                  <c:v>69.612722697643434</c:v>
                </c:pt>
                <c:pt idx="49">
                  <c:v>70.469787954047163</c:v>
                </c:pt>
                <c:pt idx="50">
                  <c:v>71.313247843932487</c:v>
                </c:pt>
                <c:pt idx="51">
                  <c:v>72.143691741972219</c:v>
                </c:pt>
                <c:pt idx="52">
                  <c:v>72.961689625851491</c:v>
                </c:pt>
                <c:pt idx="53">
                  <c:v>73.767792589358109</c:v>
                </c:pt>
                <c:pt idx="54">
                  <c:v>74.56253339281615</c:v>
                </c:pt>
                <c:pt idx="55">
                  <c:v>75.346427041301126</c:v>
                </c:pt>
                <c:pt idx="56">
                  <c:v>76.119971382483911</c:v>
                </c:pt>
                <c:pt idx="57">
                  <c:v>76.883647717186761</c:v>
                </c:pt>
                <c:pt idx="58">
                  <c:v>77.637921416818216</c:v>
                </c:pt>
                <c:pt idx="59">
                  <c:v>78.383242542797845</c:v>
                </c:pt>
                <c:pt idx="60">
                  <c:v>79.120046463905013</c:v>
                </c:pt>
                <c:pt idx="61">
                  <c:v>79.84875446819693</c:v>
                </c:pt>
                <c:pt idx="62">
                  <c:v>80.569774366757642</c:v>
                </c:pt>
                <c:pt idx="63">
                  <c:v>81.283501087070206</c:v>
                </c:pt>
                <c:pt idx="64">
                  <c:v>81.990317254258656</c:v>
                </c:pt>
                <c:pt idx="65">
                  <c:v>82.690593758836016</c:v>
                </c:pt>
                <c:pt idx="66">
                  <c:v>83.384690309926242</c:v>
                </c:pt>
                <c:pt idx="67">
                  <c:v>84.072955973208508</c:v>
                </c:pt>
                <c:pt idx="68">
                  <c:v>84.755729693070563</c:v>
                </c:pt>
                <c:pt idx="69">
                  <c:v>85.433340798655991</c:v>
                </c:pt>
                <c:pt idx="70">
                  <c:v>86.106109493656874</c:v>
                </c:pt>
                <c:pt idx="71">
                  <c:v>86.774347329841333</c:v>
                </c:pt>
                <c:pt idx="72">
                  <c:v>87.438357664417083</c:v>
                </c:pt>
                <c:pt idx="73">
                  <c:v>88.098436101424852</c:v>
                </c:pt>
                <c:pt idx="74">
                  <c:v>88.754870917427851</c:v>
                </c:pt>
                <c:pt idx="75">
                  <c:v>89.407943471821554</c:v>
                </c:pt>
                <c:pt idx="76">
                  <c:v>90.057928602130957</c:v>
                </c:pt>
                <c:pt idx="77">
                  <c:v>90.705095004696418</c:v>
                </c:pt>
                <c:pt idx="78">
                  <c:v>91.349705601169788</c:v>
                </c:pt>
                <c:pt idx="79">
                  <c:v>91.99201789125803</c:v>
                </c:pt>
                <c:pt idx="80">
                  <c:v>92.632284292157465</c:v>
                </c:pt>
                <c:pt idx="81">
                  <c:v>93.270752465122911</c:v>
                </c:pt>
                <c:pt idx="82">
                  <c:v>93.907665629611017</c:v>
                </c:pt>
                <c:pt idx="83">
                  <c:v>94.543262865428431</c:v>
                </c:pt>
                <c:pt idx="84">
                  <c:v>95.177779403302608</c:v>
                </c:pt>
                <c:pt idx="85">
                  <c:v>95.811446904276366</c:v>
                </c:pt>
                <c:pt idx="86">
                  <c:v>96.444493728309567</c:v>
                </c:pt>
                <c:pt idx="87">
                  <c:v>97.077145192448739</c:v>
                </c:pt>
                <c:pt idx="88">
                  <c:v>97.709623818903154</c:v>
                </c:pt>
                <c:pt idx="89">
                  <c:v>98.342149573339796</c:v>
                </c:pt>
                <c:pt idx="90">
                  <c:v>98.974940093683216</c:v>
                </c:pt>
                <c:pt idx="91">
                  <c:v>99.608210909678121</c:v>
                </c:pt>
                <c:pt idx="92">
                  <c:v>100.24217565344168</c:v>
                </c:pt>
                <c:pt idx="93">
                  <c:v>100.87704626120296</c:v>
                </c:pt>
                <c:pt idx="94">
                  <c:v>101.51303316639357</c:v>
                </c:pt>
                <c:pt idx="95">
                  <c:v>102.15034548421997</c:v>
                </c:pt>
                <c:pt idx="96">
                  <c:v>102.7891911878143</c:v>
                </c:pt>
                <c:pt idx="97">
                  <c:v>103.4297772760232</c:v>
                </c:pt>
                <c:pt idx="98">
                  <c:v>104.07230993285792</c:v>
                </c:pt>
                <c:pt idx="99">
                  <c:v>104.71699467859004</c:v>
                </c:pt>
                <c:pt idx="100">
                  <c:v>105.36403651243791</c:v>
                </c:pt>
                <c:pt idx="101">
                  <c:v>106.01364004674681</c:v>
                </c:pt>
                <c:pt idx="102">
                  <c:v>106.66600963252432</c:v>
                </c:pt>
                <c:pt idx="103">
                  <c:v>107.3213494761478</c:v>
                </c:pt>
                <c:pt idx="104">
                  <c:v>107.97986374701517</c:v>
                </c:pt>
                <c:pt idx="105">
                  <c:v>108.64175667586379</c:v>
                </c:pt>
                <c:pt idx="106">
                  <c:v>109.30723264343261</c:v>
                </c:pt>
                <c:pt idx="107">
                  <c:v>109.97649625909327</c:v>
                </c:pt>
                <c:pt idx="108">
                  <c:v>110.64975242902329</c:v>
                </c:pt>
                <c:pt idx="109">
                  <c:v>111.32720641344166</c:v>
                </c:pt>
                <c:pt idx="110">
                  <c:v>112.00906387237104</c:v>
                </c:pt>
                <c:pt idx="111">
                  <c:v>112.69553089933557</c:v>
                </c:pt>
                <c:pt idx="112">
                  <c:v>113.38681404234407</c:v>
                </c:pt>
                <c:pt idx="113">
                  <c:v>114.08312031145054</c:v>
                </c:pt>
                <c:pt idx="114">
                  <c:v>114.78465717212292</c:v>
                </c:pt>
                <c:pt idx="115">
                  <c:v>115.49163252359072</c:v>
                </c:pt>
                <c:pt idx="116">
                  <c:v>116.20425466128111</c:v>
                </c:pt>
                <c:pt idx="117">
                  <c:v>116.92273222239137</c:v>
                </c:pt>
                <c:pt idx="118">
                  <c:v>117.64727411358622</c:v>
                </c:pt>
                <c:pt idx="119">
                  <c:v>118.37808941974751</c:v>
                </c:pt>
                <c:pt idx="120">
                  <c:v>119.1153872926478</c:v>
                </c:pt>
                <c:pt idx="121">
                  <c:v>119.85937681836306</c:v>
                </c:pt>
                <c:pt idx="122">
                  <c:v>120.61026686218963</c:v>
                </c:pt>
                <c:pt idx="123">
                  <c:v>121.36826588978299</c:v>
                </c:pt>
                <c:pt idx="124">
                  <c:v>122.13358176319539</c:v>
                </c:pt>
                <c:pt idx="125">
                  <c:v>122.90642151045628</c:v>
                </c:pt>
                <c:pt idx="126">
                  <c:v>123.68699106731502</c:v>
                </c:pt>
                <c:pt idx="127">
                  <c:v>124.47549498975056</c:v>
                </c:pt>
                <c:pt idx="128">
                  <c:v>125.27213613585263</c:v>
                </c:pt>
                <c:pt idx="129">
                  <c:v>126.07711531569146</c:v>
                </c:pt>
                <c:pt idx="130">
                  <c:v>126.89063090782376</c:v>
                </c:pt>
                <c:pt idx="131">
                  <c:v>127.71287844113161</c:v>
                </c:pt>
                <c:pt idx="132">
                  <c:v>128.54405014076443</c:v>
                </c:pt>
                <c:pt idx="133">
                  <c:v>129.38433443704841</c:v>
                </c:pt>
                <c:pt idx="134">
                  <c:v>130.23391543635447</c:v>
                </c:pt>
                <c:pt idx="135">
                  <c:v>131.09297235306937</c:v>
                </c:pt>
                <c:pt idx="136">
                  <c:v>131.96167890200539</c:v>
                </c:pt>
                <c:pt idx="137">
                  <c:v>132.84020265080773</c:v>
                </c:pt>
                <c:pt idx="138">
                  <c:v>133.72870433218714</c:v>
                </c:pt>
                <c:pt idx="139">
                  <c:v>134.62733711611182</c:v>
                </c:pt>
                <c:pt idx="140">
                  <c:v>135.53624584244727</c:v>
                </c:pt>
                <c:pt idx="141">
                  <c:v>136.45556621493353</c:v>
                </c:pt>
                <c:pt idx="142">
                  <c:v>137.38542395783895</c:v>
                </c:pt>
                <c:pt idx="143">
                  <c:v>138.32593393712941</c:v>
                </c:pt>
                <c:pt idx="144">
                  <c:v>139.27719924854222</c:v>
                </c:pt>
                <c:pt idx="145">
                  <c:v>140.23931027555162</c:v>
                </c:pt>
                <c:pt idx="146">
                  <c:v>141.21234372086062</c:v>
                </c:pt>
                <c:pt idx="147">
                  <c:v>142.1963616157424</c:v>
                </c:pt>
                <c:pt idx="148">
                  <c:v>143.19141031228293</c:v>
                </c:pt>
                <c:pt idx="149">
                  <c:v>144.19751946433951</c:v>
                </c:pt>
                <c:pt idx="150">
                  <c:v>145.21470100381231</c:v>
                </c:pt>
                <c:pt idx="151">
                  <c:v>146.24294811962451</c:v>
                </c:pt>
                <c:pt idx="152">
                  <c:v>147.28223424760574</c:v>
                </c:pt>
                <c:pt idx="153">
                  <c:v>148.33251208025845</c:v>
                </c:pt>
                <c:pt idx="154">
                  <c:v>149.39371260613922</c:v>
                </c:pt>
                <c:pt idx="155">
                  <c:v>150.46574418929322</c:v>
                </c:pt>
                <c:pt idx="156">
                  <c:v>151.54849169981534</c:v>
                </c:pt>
                <c:pt idx="157">
                  <c:v>152.6418157071528</c:v>
                </c:pt>
                <c:pt idx="158">
                  <c:v>153.74555174819429</c:v>
                </c:pt>
                <c:pt idx="159">
                  <c:v>154.85950968248216</c:v>
                </c:pt>
                <c:pt idx="160">
                  <c:v>155.98347314701255</c:v>
                </c:pt>
                <c:pt idx="161">
                  <c:v>157.11719912303369</c:v>
                </c:pt>
                <c:pt idx="162">
                  <c:v>158.26041762699799</c:v>
                </c:pt>
                <c:pt idx="163">
                  <c:v>159.41283153733897</c:v>
                </c:pt>
                <c:pt idx="164">
                  <c:v>160.57411656802833</c:v>
                </c:pt>
                <c:pt idx="165">
                  <c:v>161.74392139890696</c:v>
                </c:pt>
                <c:pt idx="166">
                  <c:v>162.92186797156424</c:v>
                </c:pt>
                <c:pt idx="167">
                  <c:v>164.10755195807826</c:v>
                </c:pt>
                <c:pt idx="168">
                  <c:v>165.30054340822591</c:v>
                </c:pt>
                <c:pt idx="169">
                  <c:v>166.50038757883999</c:v>
                </c:pt>
                <c:pt idx="170">
                  <c:v>167.70660594686331</c:v>
                </c:pt>
                <c:pt idx="171">
                  <c:v>168.91869740534943</c:v>
                </c:pt>
                <c:pt idx="172">
                  <c:v>170.13613963923805</c:v>
                </c:pt>
                <c:pt idx="173">
                  <c:v>171.35839067521533</c:v>
                </c:pt>
                <c:pt idx="174">
                  <c:v>172.5848905974355</c:v>
                </c:pt>
                <c:pt idx="175">
                  <c:v>173.81506341835038</c:v>
                </c:pt>
                <c:pt idx="176">
                  <c:v>175.04831909146694</c:v>
                </c:pt>
                <c:pt idx="177">
                  <c:v>176.28405565055289</c:v>
                </c:pt>
                <c:pt idx="178">
                  <c:v>177.52166145771136</c:v>
                </c:pt>
                <c:pt idx="179">
                  <c:v>178.76051754091057</c:v>
                </c:pt>
                <c:pt idx="180">
                  <c:v>179.99876041239676</c:v>
                </c:pt>
              </c:numCache>
            </c:numRef>
          </c:xVal>
          <c:yVal>
            <c:numRef>
              <c:f>TraySol!$G$191:$G$371</c:f>
              <c:numCache>
                <c:formatCode>0.00</c:formatCode>
                <c:ptCount val="181"/>
                <c:pt idx="0">
                  <c:v>61.274999986470881</c:v>
                </c:pt>
                <c:pt idx="1">
                  <c:v>61.261474147957607</c:v>
                </c:pt>
                <c:pt idx="2">
                  <c:v>61.220935595326267</c:v>
                </c:pt>
                <c:pt idx="3">
                  <c:v>61.153500805292005</c:v>
                </c:pt>
                <c:pt idx="4">
                  <c:v>61.059362076748585</c:v>
                </c:pt>
                <c:pt idx="5">
                  <c:v>60.938784896351507</c:v>
                </c:pt>
                <c:pt idx="6">
                  <c:v>60.792104351070144</c:v>
                </c:pt>
                <c:pt idx="7">
                  <c:v>60.61972071266527</c:v>
                </c:pt>
                <c:pt idx="8">
                  <c:v>60.422094326395722</c:v>
                </c:pt>
                <c:pt idx="9">
                  <c:v>60.199739950246197</c:v>
                </c:pt>
                <c:pt idx="10">
                  <c:v>59.95322069780778</c:v>
                </c:pt>
                <c:pt idx="11">
                  <c:v>59.683141737891177</c:v>
                </c:pt>
                <c:pt idx="12">
                  <c:v>59.390143897703709</c:v>
                </c:pt>
                <c:pt idx="13">
                  <c:v>59.074897304998032</c:v>
                </c:pt>
                <c:pt idx="14">
                  <c:v>58.738095189227806</c:v>
                </c:pt>
                <c:pt idx="15">
                  <c:v>58.380447943724477</c:v>
                </c:pt>
                <c:pt idx="16">
                  <c:v>58.002677531501114</c:v>
                </c:pt>
                <c:pt idx="17">
                  <c:v>57.605512297635528</c:v>
                </c:pt>
                <c:pt idx="18">
                  <c:v>57.189682232236578</c:v>
                </c:pt>
                <c:pt idx="19">
                  <c:v>56.755914710494601</c:v>
                </c:pt>
                <c:pt idx="20">
                  <c:v>56.304930720772063</c:v>
                </c:pt>
                <c:pt idx="21">
                  <c:v>55.837441578408715</c:v>
                </c:pt>
                <c:pt idx="22">
                  <c:v>55.354146112018157</c:v>
                </c:pt>
                <c:pt idx="23">
                  <c:v>54.855728300512396</c:v>
                </c:pt>
                <c:pt idx="24">
                  <c:v>54.342855332767371</c:v>
                </c:pt>
                <c:pt idx="25">
                  <c:v>53.816176057520728</c:v>
                </c:pt>
                <c:pt idx="26">
                  <c:v>53.276319788511309</c:v>
                </c:pt>
                <c:pt idx="27">
                  <c:v>52.723895428750374</c:v>
                </c:pt>
                <c:pt idx="28">
                  <c:v>52.15949087787542</c:v>
                </c:pt>
                <c:pt idx="29">
                  <c:v>51.583672687522416</c:v>
                </c:pt>
                <c:pt idx="30">
                  <c:v>50.996985931317411</c:v>
                </c:pt>
                <c:pt idx="31">
                  <c:v>50.399954258233464</c:v>
                </c:pt>
                <c:pt idx="32">
                  <c:v>49.793080100505584</c:v>
                </c:pt>
                <c:pt idx="33">
                  <c:v>49.176845009904028</c:v>
                </c:pt>
                <c:pt idx="34">
                  <c:v>48.551710098822554</c:v>
                </c:pt>
                <c:pt idx="35">
                  <c:v>47.918116565255829</c:v>
                </c:pt>
                <c:pt idx="36">
                  <c:v>47.276486283257753</c:v>
                </c:pt>
                <c:pt idx="37">
                  <c:v>46.62722244284425</c:v>
                </c:pt>
                <c:pt idx="38">
                  <c:v>45.970710225504099</c:v>
                </c:pt>
                <c:pt idx="39">
                  <c:v>45.307317503492946</c:v>
                </c:pt>
                <c:pt idx="40">
                  <c:v>44.637395552903655</c:v>
                </c:pt>
                <c:pt idx="41">
                  <c:v>43.961279772131732</c:v>
                </c:pt>
                <c:pt idx="42">
                  <c:v>43.279290398794878</c:v>
                </c:pt>
                <c:pt idx="43">
                  <c:v>42.591733219430509</c:v>
                </c:pt>
                <c:pt idx="44">
                  <c:v>41.898900267397423</c:v>
                </c:pt>
                <c:pt idx="45">
                  <c:v>41.20107050536074</c:v>
                </c:pt>
                <c:pt idx="46">
                  <c:v>40.498510489557454</c:v>
                </c:pt>
                <c:pt idx="47">
                  <c:v>39.791475013737276</c:v>
                </c:pt>
                <c:pt idx="48">
                  <c:v>39.080207731263037</c:v>
                </c:pt>
                <c:pt idx="49">
                  <c:v>38.364941754350646</c:v>
                </c:pt>
                <c:pt idx="50">
                  <c:v>37.645900229840862</c:v>
                </c:pt>
                <c:pt idx="51">
                  <c:v>36.923296891235687</c:v>
                </c:pt>
                <c:pt idx="52">
                  <c:v>36.197336587010795</c:v>
                </c:pt>
                <c:pt idx="53">
                  <c:v>35.46821578544052</c:v>
                </c:pt>
                <c:pt idx="54">
                  <c:v>34.736123056351282</c:v>
                </c:pt>
                <c:pt idx="55">
                  <c:v>34.001239530360273</c:v>
                </c:pt>
                <c:pt idx="56">
                  <c:v>33.263739336264386</c:v>
                </c:pt>
                <c:pt idx="57">
                  <c:v>32.523790017325119</c:v>
                </c:pt>
                <c:pt idx="58">
                  <c:v>31.78155292725269</c:v>
                </c:pt>
                <c:pt idx="59">
                  <c:v>31.037183606732114</c:v>
                </c:pt>
                <c:pt idx="60">
                  <c:v>30.290832141356375</c:v>
                </c:pt>
                <c:pt idx="61">
                  <c:v>29.542643501843095</c:v>
                </c:pt>
                <c:pt idx="62">
                  <c:v>28.792757867410977</c:v>
                </c:pt>
                <c:pt idx="63">
                  <c:v>28.041310933184072</c:v>
                </c:pt>
                <c:pt idx="64">
                  <c:v>27.288434202477802</c:v>
                </c:pt>
                <c:pt idx="65">
                  <c:v>26.534255264800805</c:v>
                </c:pt>
                <c:pt idx="66">
                  <c:v>25.778898060383725</c:v>
                </c:pt>
                <c:pt idx="67">
                  <c:v>25.022483132019289</c:v>
                </c:pt>
                <c:pt idx="68">
                  <c:v>24.26512786497058</c:v>
                </c:pt>
                <c:pt idx="69">
                  <c:v>23.506946715674744</c:v>
                </c:pt>
                <c:pt idx="70">
                  <c:v>22.748051429939323</c:v>
                </c:pt>
                <c:pt idx="71">
                  <c:v>21.988551251298119</c:v>
                </c:pt>
                <c:pt idx="72">
                  <c:v>21.228553120163355</c:v>
                </c:pt>
                <c:pt idx="73">
                  <c:v>20.468161864381088</c:v>
                </c:pt>
                <c:pt idx="74">
                  <c:v>19.707480381767411</c:v>
                </c:pt>
                <c:pt idx="75">
                  <c:v>18.946609815174924</c:v>
                </c:pt>
                <c:pt idx="76">
                  <c:v>18.185649720611266</c:v>
                </c:pt>
                <c:pt idx="77">
                  <c:v>17.424698228904589</c:v>
                </c:pt>
                <c:pt idx="78">
                  <c:v>16.663852201386263</c:v>
                </c:pt>
                <c:pt idx="79">
                  <c:v>15.903207380035639</c:v>
                </c:pt>
                <c:pt idx="80">
                  <c:v>15.142858532509067</c:v>
                </c:pt>
                <c:pt idx="81">
                  <c:v>14.38289959245283</c:v>
                </c:pt>
                <c:pt idx="82">
                  <c:v>13.623423795478274</c:v>
                </c:pt>
                <c:pt idx="83">
                  <c:v>12.864523811157568</c:v>
                </c:pt>
                <c:pt idx="84">
                  <c:v>12.106291871378801</c:v>
                </c:pt>
                <c:pt idx="85">
                  <c:v>11.34881989538134</c:v>
                </c:pt>
                <c:pt idx="86">
                  <c:v>10.592199611774291</c:v>
                </c:pt>
                <c:pt idx="87">
                  <c:v>9.8365226778249024</c:v>
                </c:pt>
                <c:pt idx="88">
                  <c:v>9.0818807962871801</c:v>
                </c:pt>
                <c:pt idx="89">
                  <c:v>8.3283658300265415</c:v>
                </c:pt>
                <c:pt idx="90">
                  <c:v>7.5760699146809571</c:v>
                </c:pt>
                <c:pt idx="91">
                  <c:v>6.8250855695852266</c:v>
                </c:pt>
                <c:pt idx="92">
                  <c:v>6.0755058071720214</c:v>
                </c:pt>
                <c:pt idx="93">
                  <c:v>5.3274242410489165</c:v>
                </c:pt>
                <c:pt idx="94">
                  <c:v>4.5809351929388811</c:v>
                </c:pt>
                <c:pt idx="95">
                  <c:v>3.8361337986585511</c:v>
                </c:pt>
                <c:pt idx="96">
                  <c:v>3.0931161132957499</c:v>
                </c:pt>
                <c:pt idx="97">
                  <c:v>2.351979215736236</c:v>
                </c:pt>
                <c:pt idx="98">
                  <c:v>1.6128213126762461</c:v>
                </c:pt>
                <c:pt idx="99">
                  <c:v>0.8757418422456027</c:v>
                </c:pt>
                <c:pt idx="100">
                  <c:v>0.14084157735281622</c:v>
                </c:pt>
                <c:pt idx="101">
                  <c:v>-0.59177727114867196</c:v>
                </c:pt>
                <c:pt idx="102">
                  <c:v>-1.3220109513879379</c:v>
                </c:pt>
                <c:pt idx="103">
                  <c:v>-2.0497540674261927</c:v>
                </c:pt>
                <c:pt idx="104">
                  <c:v>-2.7748994761710435</c:v>
                </c:pt>
                <c:pt idx="105">
                  <c:v>-3.4973381842137456</c:v>
                </c:pt>
                <c:pt idx="106">
                  <c:v>-4.2169592445628439</c:v>
                </c:pt>
                <c:pt idx="107">
                  <c:v>-4.9336496532648511</c:v>
                </c:pt>
                <c:pt idx="108">
                  <c:v>-5.64729424592025</c:v>
                </c:pt>
                <c:pt idx="109">
                  <c:v>-6.3577755941218044</c:v>
                </c:pt>
                <c:pt idx="110">
                  <c:v>-7.0649739018626008</c:v>
                </c:pt>
                <c:pt idx="111">
                  <c:v>-7.768766901982417</c:v>
                </c:pt>
                <c:pt idx="112">
                  <c:v>-8.4690297527441203</c:v>
                </c:pt>
                <c:pt idx="113">
                  <c:v>-9.1656349346565662</c:v>
                </c:pt>
                <c:pt idx="114">
                  <c:v>-9.8584521476862932</c:v>
                </c:pt>
                <c:pt idx="115">
                  <c:v>-10.547348209028954</c:v>
                </c:pt>
                <c:pt idx="116">
                  <c:v>-11.232186951641495</c:v>
                </c:pt>
                <c:pt idx="117">
                  <c:v>-11.912829123767835</c:v>
                </c:pt>
                <c:pt idx="118">
                  <c:v>-12.589132289726095</c:v>
                </c:pt>
                <c:pt idx="119">
                  <c:v>-13.260950732261179</c:v>
                </c:pt>
                <c:pt idx="120">
                  <c:v>-13.92813535680645</c:v>
                </c:pt>
                <c:pt idx="121">
                  <c:v>-14.590533598038959</c:v>
                </c:pt>
                <c:pt idx="122">
                  <c:v>-15.247989329157519</c:v>
                </c:pt>
                <c:pt idx="123">
                  <c:v>-15.90034277435862</c:v>
                </c:pt>
                <c:pt idx="124">
                  <c:v>-16.547430425034705</c:v>
                </c:pt>
                <c:pt idx="125">
                  <c:v>-17.189084960270492</c:v>
                </c:pt>
                <c:pt idx="126">
                  <c:v>-17.82513517226694</c:v>
                </c:pt>
                <c:pt idx="127">
                  <c:v>-18.455405897378313</c:v>
                </c:pt>
                <c:pt idx="128">
                  <c:v>-19.079717953505593</c:v>
                </c:pt>
                <c:pt idx="129">
                  <c:v>-19.697888084649875</c:v>
                </c:pt>
                <c:pt idx="130">
                  <c:v>-20.30972891348938</c:v>
                </c:pt>
                <c:pt idx="131">
                  <c:v>-20.915048902906662</c:v>
                </c:pt>
                <c:pt idx="132">
                  <c:v>-21.513652327454764</c:v>
                </c:pt>
                <c:pt idx="133">
                  <c:v>-22.105339255812964</c:v>
                </c:pt>
                <c:pt idx="134">
                  <c:v>-22.689905545344772</c:v>
                </c:pt>
                <c:pt idx="135">
                  <c:v>-23.267142849929328</c:v>
                </c:pt>
                <c:pt idx="136">
                  <c:v>-23.836838642295533</c:v>
                </c:pt>
                <c:pt idx="137">
                  <c:v>-24.398776252138916</c:v>
                </c:pt>
                <c:pt idx="138">
                  <c:v>-24.95273492135081</c:v>
                </c:pt>
                <c:pt idx="139">
                  <c:v>-25.498489877728744</c:v>
                </c:pt>
                <c:pt idx="140">
                  <c:v>-26.035812428570011</c:v>
                </c:pt>
                <c:pt idx="141">
                  <c:v>-26.564470075573482</c:v>
                </c:pt>
                <c:pt idx="142">
                  <c:v>-27.084226652484247</c:v>
                </c:pt>
                <c:pt idx="143">
                  <c:v>-27.594842486914047</c:v>
                </c:pt>
                <c:pt idx="144">
                  <c:v>-28.096074587750607</c:v>
                </c:pt>
                <c:pt idx="145">
                  <c:v>-28.58767685953228</c:v>
                </c:pt>
                <c:pt idx="146">
                  <c:v>-29.069400345107127</c:v>
                </c:pt>
                <c:pt idx="147">
                  <c:v>-29.540993497816345</c:v>
                </c:pt>
                <c:pt idx="148">
                  <c:v>-30.002202484336692</c:v>
                </c:pt>
                <c:pt idx="149">
                  <c:v>-30.452771519187039</c:v>
                </c:pt>
                <c:pt idx="150">
                  <c:v>-30.892443231743741</c:v>
                </c:pt>
                <c:pt idx="151">
                  <c:v>-31.320959066420812</c:v>
                </c:pt>
                <c:pt idx="152">
                  <c:v>-31.738059716449854</c:v>
                </c:pt>
                <c:pt idx="153">
                  <c:v>-32.143485591442612</c:v>
                </c:pt>
                <c:pt idx="154">
                  <c:v>-32.536977318633276</c:v>
                </c:pt>
                <c:pt idx="155">
                  <c:v>-32.918276277381409</c:v>
                </c:pt>
                <c:pt idx="156">
                  <c:v>-33.287125166168607</c:v>
                </c:pt>
                <c:pt idx="157">
                  <c:v>-33.643268600945333</c:v>
                </c:pt>
                <c:pt idx="158">
                  <c:v>-33.986453743282141</c:v>
                </c:pt>
                <c:pt idx="159">
                  <c:v>-34.316430956355219</c:v>
                </c:pt>
                <c:pt idx="160">
                  <c:v>-34.632954486354095</c:v>
                </c:pt>
                <c:pt idx="161">
                  <c:v>-34.9357831664462</c:v>
                </c:pt>
                <c:pt idx="162">
                  <c:v>-35.224681139976013</c:v>
                </c:pt>
                <c:pt idx="163">
                  <c:v>-35.499418599121441</c:v>
                </c:pt>
                <c:pt idx="164">
                  <c:v>-35.759772534788112</c:v>
                </c:pt>
                <c:pt idx="165">
                  <c:v>-36.005527493102051</c:v>
                </c:pt>
                <c:pt idx="166">
                  <c:v>-36.236476333470918</c:v>
                </c:pt>
                <c:pt idx="167">
                  <c:v>-36.452420982836514</c:v>
                </c:pt>
                <c:pt idx="168">
                  <c:v>-36.653173180445705</c:v>
                </c:pt>
                <c:pt idx="169">
                  <c:v>-36.838555207232275</c:v>
                </c:pt>
                <c:pt idx="170">
                  <c:v>-37.008400593739196</c:v>
                </c:pt>
                <c:pt idx="171">
                  <c:v>-37.162554800427344</c:v>
                </c:pt>
                <c:pt idx="172">
                  <c:v>-37.300875864220345</c:v>
                </c:pt>
                <c:pt idx="173">
                  <c:v>-37.423235005229373</c:v>
                </c:pt>
                <c:pt idx="174">
                  <c:v>-37.529517187793687</c:v>
                </c:pt>
                <c:pt idx="175">
                  <c:v>-37.619621630258976</c:v>
                </c:pt>
                <c:pt idx="176">
                  <c:v>-37.693462258300301</c:v>
                </c:pt>
                <c:pt idx="177">
                  <c:v>-37.750968097071734</c:v>
                </c:pt>
                <c:pt idx="178">
                  <c:v>-37.792083598026721</c:v>
                </c:pt>
                <c:pt idx="179">
                  <c:v>-37.81676889689389</c:v>
                </c:pt>
                <c:pt idx="180">
                  <c:v>-37.824999991768223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9045-4D87-A6FF-8D24CC610DBD}"/>
            </c:ext>
          </c:extLst>
        </c:ser>
        <c:ser>
          <c:idx val="24"/>
          <c:order val="24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TraySol!$K$191:$K$371</c:f>
              <c:numCache>
                <c:formatCode>0.00</c:formatCode>
                <c:ptCount val="181"/>
                <c:pt idx="0">
                  <c:v>1.5413447353594351E-3</c:v>
                </c:pt>
                <c:pt idx="1">
                  <c:v>1.5411292666668182</c:v>
                </c:pt>
                <c:pt idx="2">
                  <c:v>3.0809686692833047</c:v>
                </c:pt>
                <c:pt idx="3">
                  <c:v>4.6182363737591707</c:v>
                </c:pt>
                <c:pt idx="4">
                  <c:v>6.1516664841947666</c:v>
                </c:pt>
                <c:pt idx="5">
                  <c:v>7.6800167111045026</c:v>
                </c:pt>
                <c:pt idx="6">
                  <c:v>9.2020756880470653</c:v>
                </c:pt>
                <c:pt idx="7">
                  <c:v>10.716669834794835</c:v>
                </c:pt>
                <c:pt idx="8">
                  <c:v>12.222669677417878</c:v>
                </c:pt>
                <c:pt idx="9">
                  <c:v>13.718995549944374</c:v>
                </c:pt>
                <c:pt idx="10">
                  <c:v>15.20462261798572</c:v>
                </c:pt>
                <c:pt idx="11">
                  <c:v>16.678585181266207</c:v>
                </c:pt>
                <c:pt idx="12">
                  <c:v>18.139980228747671</c:v>
                </c:pt>
                <c:pt idx="13">
                  <c:v>19.587970236412133</c:v>
                </c:pt>
                <c:pt idx="14">
                  <c:v>21.021785213241433</c:v>
                </c:pt>
                <c:pt idx="15">
                  <c:v>22.440724015068746</c:v>
                </c:pt>
                <c:pt idx="16">
                  <c:v>23.844154958431638</c:v>
                </c:pt>
                <c:pt idx="17">
                  <c:v>25.231515777097272</c:v>
                </c:pt>
                <c:pt idx="18">
                  <c:v>26.602312972414374</c:v>
                </c:pt>
                <c:pt idx="19">
                  <c:v>27.95612061503272</c:v>
                </c:pt>
                <c:pt idx="20">
                  <c:v>29.292578659872721</c:v>
                </c:pt>
                <c:pt idx="21">
                  <c:v>30.61139083862939</c:v>
                </c:pt>
                <c:pt idx="22">
                  <c:v>31.912322194741147</c:v>
                </c:pt>
                <c:pt idx="23">
                  <c:v>33.195196324846698</c:v>
                </c:pt>
                <c:pt idx="24">
                  <c:v>34.459892388536041</c:v>
                </c:pt>
                <c:pt idx="25">
                  <c:v>35.706341944918158</c:v>
                </c:pt>
                <c:pt idx="26">
                  <c:v>36.934525670421507</c:v>
                </c:pt>
                <c:pt idx="27">
                  <c:v>38.144470007550417</c:v>
                </c:pt>
                <c:pt idx="28">
                  <c:v>39.336243789250901</c:v>
                </c:pt>
                <c:pt idx="29">
                  <c:v>40.509954878287154</c:v>
                </c:pt>
                <c:pt idx="30">
                  <c:v>41.665746855752879</c:v>
                </c:pt>
                <c:pt idx="31">
                  <c:v>42.803795787680201</c:v>
                </c:pt>
                <c:pt idx="32">
                  <c:v>43.92430709376525</c:v>
                </c:pt>
                <c:pt idx="33">
                  <c:v>45.027512537588109</c:v>
                </c:pt>
                <c:pt idx="34">
                  <c:v>46.113667353422798</c:v>
                </c:pt>
                <c:pt idx="35">
                  <c:v>47.183047520843807</c:v>
                </c:pt>
                <c:pt idx="36">
                  <c:v>48.235947194862078</c:v>
                </c:pt>
                <c:pt idx="37">
                  <c:v>49.272676296266461</c:v>
                </c:pt>
                <c:pt idx="38">
                  <c:v>50.293558264197195</c:v>
                </c:pt>
                <c:pt idx="39">
                  <c:v>51.298927970723433</c:v>
                </c:pt>
                <c:pt idx="40">
                  <c:v>52.289129795306422</c:v>
                </c:pt>
                <c:pt idx="41">
                  <c:v>53.264515855481719</c:v>
                </c:pt>
                <c:pt idx="42">
                  <c:v>54.225444388853411</c:v>
                </c:pt>
                <c:pt idx="43">
                  <c:v>55.172278280527308</c:v>
                </c:pt>
                <c:pt idx="44">
                  <c:v>56.105383729391718</c:v>
                </c:pt>
                <c:pt idx="45">
                  <c:v>57.025129046143419</c:v>
                </c:pt>
                <c:pt idx="46">
                  <c:v>57.931883575634238</c:v>
                </c:pt>
                <c:pt idx="47">
                  <c:v>58.826016735940712</c:v>
                </c:pt>
                <c:pt idx="48">
                  <c:v>59.707897166520169</c:v>
                </c:pt>
                <c:pt idx="49">
                  <c:v>60.577891977881563</c:v>
                </c:pt>
                <c:pt idx="50">
                  <c:v>61.436366095350223</c:v>
                </c:pt>
                <c:pt idx="51">
                  <c:v>62.283681689726301</c:v>
                </c:pt>
                <c:pt idx="52">
                  <c:v>63.120197687905922</c:v>
                </c:pt>
                <c:pt idx="53">
                  <c:v>63.946269356844923</c:v>
                </c:pt>
                <c:pt idx="54">
                  <c:v>64.762247954579621</c:v>
                </c:pt>
                <c:pt idx="55">
                  <c:v>65.568480442373186</c:v>
                </c:pt>
                <c:pt idx="56">
                  <c:v>66.365309252417248</c:v>
                </c:pt>
                <c:pt idx="57">
                  <c:v>67.153072105881947</c:v>
                </c:pt>
                <c:pt idx="58">
                  <c:v>67.932101876469645</c:v>
                </c:pt>
                <c:pt idx="59">
                  <c:v>68.702726494979316</c:v>
                </c:pt>
                <c:pt idx="60">
                  <c:v>69.465268890732489</c:v>
                </c:pt>
                <c:pt idx="61">
                  <c:v>70.220046966040769</c:v>
                </c:pt>
                <c:pt idx="62">
                  <c:v>70.967373600209257</c:v>
                </c:pt>
                <c:pt idx="63">
                  <c:v>71.707556679869313</c:v>
                </c:pt>
                <c:pt idx="64">
                  <c:v>72.440899152715417</c:v>
                </c:pt>
                <c:pt idx="65">
                  <c:v>73.167699101985633</c:v>
                </c:pt>
                <c:pt idx="66">
                  <c:v>73.888249839272106</c:v>
                </c:pt>
                <c:pt idx="67">
                  <c:v>74.602840013478996</c:v>
                </c:pt>
                <c:pt idx="68">
                  <c:v>75.311753733958568</c:v>
                </c:pt>
                <c:pt idx="69">
                  <c:v>76.01527070605384</c:v>
                </c:pt>
                <c:pt idx="70">
                  <c:v>76.71366637745939</c:v>
                </c:pt>
                <c:pt idx="71">
                  <c:v>77.407212093978046</c:v>
                </c:pt>
                <c:pt idx="72">
                  <c:v>78.096175263407233</c:v>
                </c:pt>
                <c:pt idx="73">
                  <c:v>78.780819526427152</c:v>
                </c:pt>
                <c:pt idx="74">
                  <c:v>79.461404933493668</c:v>
                </c:pt>
                <c:pt idx="75">
                  <c:v>80.138188126853791</c:v>
                </c:pt>
                <c:pt idx="76">
                  <c:v>80.811422526909467</c:v>
                </c:pt>
                <c:pt idx="77">
                  <c:v>81.481358522250432</c:v>
                </c:pt>
                <c:pt idx="78">
                  <c:v>82.148243662764926</c:v>
                </c:pt>
                <c:pt idx="79">
                  <c:v>82.812322855314093</c:v>
                </c:pt>
                <c:pt idx="80">
                  <c:v>83.473838561527728</c:v>
                </c:pt>
                <c:pt idx="81">
                  <c:v>84.133030997340924</c:v>
                </c:pt>
                <c:pt idx="82">
                  <c:v>84.790138333947411</c:v>
                </c:pt>
                <c:pt idx="83">
                  <c:v>85.44539689989567</c:v>
                </c:pt>
                <c:pt idx="84">
                  <c:v>86.099041384097163</c:v>
                </c:pt>
                <c:pt idx="85">
                  <c:v>86.751305039554367</c:v>
                </c:pt>
                <c:pt idx="86">
                  <c:v>87.402419887649685</c:v>
                </c:pt>
                <c:pt idx="87">
                  <c:v>88.052616922864786</c:v>
                </c:pt>
                <c:pt idx="88">
                  <c:v>88.70212631782276</c:v>
                </c:pt>
                <c:pt idx="89">
                  <c:v>89.351177628566433</c:v>
                </c:pt>
                <c:pt idx="90">
                  <c:v>90</c:v>
                </c:pt>
                <c:pt idx="91">
                  <c:v>90.648822371433553</c:v>
                </c:pt>
                <c:pt idx="92">
                  <c:v>91.29787368217724</c:v>
                </c:pt>
                <c:pt idx="93">
                  <c:v>91.947383077135214</c:v>
                </c:pt>
                <c:pt idx="94">
                  <c:v>92.597580112350315</c:v>
                </c:pt>
                <c:pt idx="95">
                  <c:v>93.248694960445661</c:v>
                </c:pt>
                <c:pt idx="96">
                  <c:v>93.900958615902852</c:v>
                </c:pt>
                <c:pt idx="97">
                  <c:v>94.55460310010433</c:v>
                </c:pt>
                <c:pt idx="98">
                  <c:v>95.209861666052589</c:v>
                </c:pt>
                <c:pt idx="99">
                  <c:v>95.866969002659062</c:v>
                </c:pt>
                <c:pt idx="100">
                  <c:v>96.526161438472258</c:v>
                </c:pt>
                <c:pt idx="101">
                  <c:v>97.187677144685907</c:v>
                </c:pt>
                <c:pt idx="102">
                  <c:v>97.851756337235074</c:v>
                </c:pt>
                <c:pt idx="103">
                  <c:v>98.518641477749568</c:v>
                </c:pt>
                <c:pt idx="104">
                  <c:v>99.188577473090547</c:v>
                </c:pt>
                <c:pt idx="105">
                  <c:v>99.861811873146223</c:v>
                </c:pt>
                <c:pt idx="106">
                  <c:v>100.53859506650633</c:v>
                </c:pt>
                <c:pt idx="107">
                  <c:v>101.21918047357285</c:v>
                </c:pt>
                <c:pt idx="108">
                  <c:v>101.90382473659277</c:v>
                </c:pt>
                <c:pt idx="109">
                  <c:v>102.59278790602195</c:v>
                </c:pt>
                <c:pt idx="110">
                  <c:v>103.28633362254061</c:v>
                </c:pt>
                <c:pt idx="111">
                  <c:v>103.98472929394615</c:v>
                </c:pt>
                <c:pt idx="112">
                  <c:v>104.68824626604145</c:v>
                </c:pt>
                <c:pt idx="113">
                  <c:v>105.397159986521</c:v>
                </c:pt>
                <c:pt idx="114">
                  <c:v>106.11175016072789</c:v>
                </c:pt>
                <c:pt idx="115">
                  <c:v>106.83230089801437</c:v>
                </c:pt>
                <c:pt idx="116">
                  <c:v>107.55910084728458</c:v>
                </c:pt>
                <c:pt idx="117">
                  <c:v>108.29244332013069</c:v>
                </c:pt>
                <c:pt idx="118">
                  <c:v>109.03262639979074</c:v>
                </c:pt>
                <c:pt idx="119">
                  <c:v>109.77995303395922</c:v>
                </c:pt>
                <c:pt idx="120">
                  <c:v>110.5347311092675</c:v>
                </c:pt>
                <c:pt idx="121">
                  <c:v>111.2972735050207</c:v>
                </c:pt>
                <c:pt idx="122">
                  <c:v>112.06789812353034</c:v>
                </c:pt>
                <c:pt idx="123">
                  <c:v>112.84692789411805</c:v>
                </c:pt>
                <c:pt idx="124">
                  <c:v>113.63469074758275</c:v>
                </c:pt>
                <c:pt idx="125">
                  <c:v>114.43151955762681</c:v>
                </c:pt>
                <c:pt idx="126">
                  <c:v>115.23775204542038</c:v>
                </c:pt>
                <c:pt idx="127">
                  <c:v>116.05373064315508</c:v>
                </c:pt>
                <c:pt idx="128">
                  <c:v>116.87980231209406</c:v>
                </c:pt>
                <c:pt idx="129">
                  <c:v>117.71631831027369</c:v>
                </c:pt>
                <c:pt idx="130">
                  <c:v>118.56363390464976</c:v>
                </c:pt>
                <c:pt idx="131">
                  <c:v>119.42210802211844</c:v>
                </c:pt>
                <c:pt idx="132">
                  <c:v>120.29210283347985</c:v>
                </c:pt>
                <c:pt idx="133">
                  <c:v>121.17398326405929</c:v>
                </c:pt>
                <c:pt idx="134">
                  <c:v>122.06811642436575</c:v>
                </c:pt>
                <c:pt idx="135">
                  <c:v>122.97487095385655</c:v>
                </c:pt>
                <c:pt idx="136">
                  <c:v>123.8946162706083</c:v>
                </c:pt>
                <c:pt idx="137">
                  <c:v>124.82772171947268</c:v>
                </c:pt>
                <c:pt idx="138">
                  <c:v>125.7745556111466</c:v>
                </c:pt>
                <c:pt idx="139">
                  <c:v>126.73548414451828</c:v>
                </c:pt>
                <c:pt idx="140">
                  <c:v>127.71087020469358</c:v>
                </c:pt>
                <c:pt idx="141">
                  <c:v>128.70107202927656</c:v>
                </c:pt>
                <c:pt idx="142">
                  <c:v>129.7064417358028</c:v>
                </c:pt>
                <c:pt idx="143">
                  <c:v>130.72732370373356</c:v>
                </c:pt>
                <c:pt idx="144">
                  <c:v>131.76405280513791</c:v>
                </c:pt>
                <c:pt idx="145">
                  <c:v>132.81695247915621</c:v>
                </c:pt>
                <c:pt idx="146">
                  <c:v>133.88633264657724</c:v>
                </c:pt>
                <c:pt idx="147">
                  <c:v>134.97248746241186</c:v>
                </c:pt>
                <c:pt idx="148">
                  <c:v>136.07569290623474</c:v>
                </c:pt>
                <c:pt idx="149">
                  <c:v>137.19620421231971</c:v>
                </c:pt>
                <c:pt idx="150">
                  <c:v>138.33425314424704</c:v>
                </c:pt>
                <c:pt idx="151">
                  <c:v>139.49004512171282</c:v>
                </c:pt>
                <c:pt idx="152">
                  <c:v>140.66375621074906</c:v>
                </c:pt>
                <c:pt idx="153">
                  <c:v>141.85552999244962</c:v>
                </c:pt>
                <c:pt idx="154">
                  <c:v>143.06547432957854</c:v>
                </c:pt>
                <c:pt idx="155">
                  <c:v>144.29365805508192</c:v>
                </c:pt>
                <c:pt idx="156">
                  <c:v>145.54010761146395</c:v>
                </c:pt>
                <c:pt idx="157">
                  <c:v>146.80480367515327</c:v>
                </c:pt>
                <c:pt idx="158">
                  <c:v>148.08767780525878</c:v>
                </c:pt>
                <c:pt idx="159">
                  <c:v>149.38860916137062</c:v>
                </c:pt>
                <c:pt idx="160">
                  <c:v>150.70742134012724</c:v>
                </c:pt>
                <c:pt idx="161">
                  <c:v>152.04387938496717</c:v>
                </c:pt>
                <c:pt idx="162">
                  <c:v>153.39768702758556</c:v>
                </c:pt>
                <c:pt idx="163">
                  <c:v>154.76848422290277</c:v>
                </c:pt>
                <c:pt idx="164">
                  <c:v>156.15584504156837</c:v>
                </c:pt>
                <c:pt idx="165">
                  <c:v>157.55927598493125</c:v>
                </c:pt>
                <c:pt idx="166">
                  <c:v>158.97821478675843</c:v>
                </c:pt>
                <c:pt idx="167">
                  <c:v>160.41202976358784</c:v>
                </c:pt>
                <c:pt idx="168">
                  <c:v>161.86001977125224</c:v>
                </c:pt>
                <c:pt idx="169">
                  <c:v>163.32141481873359</c:v>
                </c:pt>
                <c:pt idx="170">
                  <c:v>164.79537738201438</c:v>
                </c:pt>
                <c:pt idx="171">
                  <c:v>166.28100445005563</c:v>
                </c:pt>
                <c:pt idx="172">
                  <c:v>167.77733032258215</c:v>
                </c:pt>
                <c:pt idx="173">
                  <c:v>169.28333016520529</c:v>
                </c:pt>
                <c:pt idx="174">
                  <c:v>170.79792431195281</c:v>
                </c:pt>
                <c:pt idx="175">
                  <c:v>172.31998328889586</c:v>
                </c:pt>
                <c:pt idx="176">
                  <c:v>173.84833351580457</c:v>
                </c:pt>
                <c:pt idx="177">
                  <c:v>175.38176362624074</c:v>
                </c:pt>
                <c:pt idx="178">
                  <c:v>176.91903133071648</c:v>
                </c:pt>
                <c:pt idx="179">
                  <c:v>178.4588707333327</c:v>
                </c:pt>
                <c:pt idx="180">
                  <c:v>179.99845865502817</c:v>
                </c:pt>
              </c:numCache>
            </c:numRef>
          </c:xVal>
          <c:yVal>
            <c:numRef>
              <c:f>TraySol!$J$191:$J$371</c:f>
              <c:numCache>
                <c:formatCode>0.00</c:formatCode>
                <c:ptCount val="181"/>
                <c:pt idx="0">
                  <c:v>49.549999989764338</c:v>
                </c:pt>
                <c:pt idx="1">
                  <c:v>49.539765668063559</c:v>
                </c:pt>
                <c:pt idx="2">
                  <c:v>49.509078638609118</c:v>
                </c:pt>
                <c:pt idx="3">
                  <c:v>49.457986690195796</c:v>
                </c:pt>
                <c:pt idx="4">
                  <c:v>49.386569054205779</c:v>
                </c:pt>
                <c:pt idx="5">
                  <c:v>49.294935822924373</c:v>
                </c:pt>
                <c:pt idx="6">
                  <c:v>49.183227135421028</c:v>
                </c:pt>
                <c:pt idx="7">
                  <c:v>49.051612155250567</c:v>
                </c:pt>
                <c:pt idx="8">
                  <c:v>48.900287857244422</c:v>
                </c:pt>
                <c:pt idx="9">
                  <c:v>48.729477643397075</c:v>
                </c:pt>
                <c:pt idx="10">
                  <c:v>48.539429810009942</c:v>
                </c:pt>
                <c:pt idx="11">
                  <c:v>48.330415889796676</c:v>
                </c:pt>
                <c:pt idx="12">
                  <c:v>48.102728893569015</c:v>
                </c:pt>
                <c:pt idx="13">
                  <c:v>47.856681476423809</c:v>
                </c:pt>
                <c:pt idx="14">
                  <c:v>47.592604053074794</c:v>
                </c:pt>
                <c:pt idx="15">
                  <c:v>47.310842886169894</c:v>
                </c:pt>
                <c:pt idx="16">
                  <c:v>47.011758170175227</c:v>
                </c:pt>
                <c:pt idx="17">
                  <c:v>46.695722131766949</c:v>
                </c:pt>
                <c:pt idx="18">
                  <c:v>46.363117165734288</c:v>
                </c:pt>
                <c:pt idx="19">
                  <c:v>46.014334023247052</c:v>
                </c:pt>
                <c:pt idx="20">
                  <c:v>45.649770067057382</c:v>
                </c:pt>
                <c:pt idx="21">
                  <c:v>45.269827605867107</c:v>
                </c:pt>
                <c:pt idx="22">
                  <c:v>44.874912317763396</c:v>
                </c:pt>
                <c:pt idx="23">
                  <c:v>44.465431770367623</c:v>
                </c:pt>
                <c:pt idx="24">
                  <c:v>44.041794043201243</c:v>
                </c:pt>
                <c:pt idx="25">
                  <c:v>43.604406455786012</c:v>
                </c:pt>
                <c:pt idx="26">
                  <c:v>43.153674403191005</c:v>
                </c:pt>
                <c:pt idx="27">
                  <c:v>42.690000299132713</c:v>
                </c:pt>
                <c:pt idx="28">
                  <c:v>42.213782625336002</c:v>
                </c:pt>
                <c:pt idx="29">
                  <c:v>41.725415084673031</c:v>
                </c:pt>
                <c:pt idx="30">
                  <c:v>41.225285854611791</c:v>
                </c:pt>
                <c:pt idx="31">
                  <c:v>40.713776936713202</c:v>
                </c:pt>
                <c:pt idx="32">
                  <c:v>40.191263597304768</c:v>
                </c:pt>
                <c:pt idx="33">
                  <c:v>39.658113894012601</c:v>
                </c:pt>
                <c:pt idx="34">
                  <c:v>39.114688282534487</c:v>
                </c:pt>
                <c:pt idx="35">
                  <c:v>38.561339297868315</c:v>
                </c:pt>
                <c:pt idx="36">
                  <c:v>37.998411304152661</c:v>
                </c:pt>
                <c:pt idx="37">
                  <c:v>37.426240307313002</c:v>
                </c:pt>
                <c:pt idx="38">
                  <c:v>36.845153824822546</c:v>
                </c:pt>
                <c:pt idx="39">
                  <c:v>36.255470807063197</c:v>
                </c:pt>
                <c:pt idx="40">
                  <c:v>35.657501604998821</c:v>
                </c:pt>
                <c:pt idx="41">
                  <c:v>35.051547979135727</c:v>
                </c:pt>
                <c:pt idx="42">
                  <c:v>34.43790314503287</c:v>
                </c:pt>
                <c:pt idx="43">
                  <c:v>33.816851850930227</c:v>
                </c:pt>
                <c:pt idx="44">
                  <c:v>33.188670483375894</c:v>
                </c:pt>
                <c:pt idx="45">
                  <c:v>32.553627197049394</c:v>
                </c:pt>
                <c:pt idx="46">
                  <c:v>31.911982065289664</c:v>
                </c:pt>
                <c:pt idx="47">
                  <c:v>31.263987248142172</c:v>
                </c:pt>
                <c:pt idx="48">
                  <c:v>30.609887175033165</c:v>
                </c:pt>
                <c:pt idx="49">
                  <c:v>29.949918739460188</c:v>
                </c:pt>
                <c:pt idx="50">
                  <c:v>29.284311503354871</c:v>
                </c:pt>
                <c:pt idx="51">
                  <c:v>28.613287909023093</c:v>
                </c:pt>
                <c:pt idx="52">
                  <c:v>27.937063496802381</c:v>
                </c:pt>
                <c:pt idx="53">
                  <c:v>27.255847126792254</c:v>
                </c:pt>
                <c:pt idx="54">
                  <c:v>26.569841203213969</c:v>
                </c:pt>
                <c:pt idx="55">
                  <c:v>25.879241900139206</c:v>
                </c:pt>
                <c:pt idx="56">
                  <c:v>25.184239387495126</c:v>
                </c:pt>
                <c:pt idx="57">
                  <c:v>24.485018056406304</c:v>
                </c:pt>
                <c:pt idx="58">
                  <c:v>23.781756743071426</c:v>
                </c:pt>
                <c:pt idx="59">
                  <c:v>23.074628950498337</c:v>
                </c:pt>
                <c:pt idx="60">
                  <c:v>22.363803067532643</c:v>
                </c:pt>
                <c:pt idx="61">
                  <c:v>21.649442584715388</c:v>
                </c:pt>
                <c:pt idx="62">
                  <c:v>20.931706306595743</c:v>
                </c:pt>
                <c:pt idx="63">
                  <c:v>20.210748560203385</c:v>
                </c:pt>
                <c:pt idx="64">
                  <c:v>19.486719399456817</c:v>
                </c:pt>
                <c:pt idx="65">
                  <c:v>18.759764805345668</c:v>
                </c:pt>
                <c:pt idx="66">
                  <c:v>18.030026881780515</c:v>
                </c:pt>
                <c:pt idx="67">
                  <c:v>17.297644047051435</c:v>
                </c:pt>
                <c:pt idx="68">
                  <c:v>16.562751220879164</c:v>
                </c:pt>
                <c:pt idx="69">
                  <c:v>15.825480007079065</c:v>
                </c:pt>
                <c:pt idx="70">
                  <c:v>15.085958871889858</c:v>
                </c:pt>
                <c:pt idx="71">
                  <c:v>14.344313318047384</c:v>
                </c:pt>
                <c:pt idx="72">
                  <c:v>13.600666054705769</c:v>
                </c:pt>
                <c:pt idx="73">
                  <c:v>12.855137163330497</c:v>
                </c:pt>
                <c:pt idx="74">
                  <c:v>12.107844259703342</c:v>
                </c:pt>
                <c:pt idx="75">
                  <c:v>11.358902652195297</c:v>
                </c:pt>
                <c:pt idx="76">
                  <c:v>10.608425496474894</c:v>
                </c:pt>
                <c:pt idx="77">
                  <c:v>9.8565239468300518</c:v>
                </c:pt>
                <c:pt idx="78">
                  <c:v>9.1033073042901833</c:v>
                </c:pt>
                <c:pt idx="79">
                  <c:v>8.3488831617426627</c:v>
                </c:pt>
                <c:pt idx="80">
                  <c:v>7.5933575462427569</c:v>
                </c:pt>
                <c:pt idx="81">
                  <c:v>6.8368350587218742</c:v>
                </c:pt>
                <c:pt idx="82">
                  <c:v>6.0794190113021926</c:v>
                </c:pt>
                <c:pt idx="83">
                  <c:v>5.3212115624287577</c:v>
                </c:pt>
                <c:pt idx="84">
                  <c:v>4.5623138500328793</c:v>
                </c:pt>
                <c:pt idx="85">
                  <c:v>3.8028261229421929</c:v>
                </c:pt>
                <c:pt idx="86">
                  <c:v>3.0428478707544002</c:v>
                </c:pt>
                <c:pt idx="87">
                  <c:v>2.2824779523925116</c:v>
                </c:pt>
                <c:pt idx="88">
                  <c:v>1.5218147235605954</c:v>
                </c:pt>
                <c:pt idx="89">
                  <c:v>0.76095616331915039</c:v>
                </c:pt>
                <c:pt idx="90">
                  <c:v>0</c:v>
                </c:pt>
                <c:pt idx="91">
                  <c:v>-0.76095616331913618</c:v>
                </c:pt>
                <c:pt idx="92">
                  <c:v>-1.5218147235605954</c:v>
                </c:pt>
                <c:pt idx="93">
                  <c:v>-2.2824779523925116</c:v>
                </c:pt>
                <c:pt idx="94">
                  <c:v>-3.0428478707544002</c:v>
                </c:pt>
                <c:pt idx="95">
                  <c:v>-3.8028261229422071</c:v>
                </c:pt>
                <c:pt idx="96">
                  <c:v>-4.5623138500328935</c:v>
                </c:pt>
                <c:pt idx="97">
                  <c:v>-5.3212115624287577</c:v>
                </c:pt>
                <c:pt idx="98">
                  <c:v>-6.0794190113021926</c:v>
                </c:pt>
                <c:pt idx="99">
                  <c:v>-6.83683505872186</c:v>
                </c:pt>
                <c:pt idx="100">
                  <c:v>-7.5933575462427427</c:v>
                </c:pt>
                <c:pt idx="101">
                  <c:v>-8.3488831617426484</c:v>
                </c:pt>
                <c:pt idx="102">
                  <c:v>-9.1033073042901833</c:v>
                </c:pt>
                <c:pt idx="103">
                  <c:v>-9.8565239468300518</c:v>
                </c:pt>
                <c:pt idx="104">
                  <c:v>-10.608425496474908</c:v>
                </c:pt>
                <c:pt idx="105">
                  <c:v>-11.358902652195312</c:v>
                </c:pt>
                <c:pt idx="106">
                  <c:v>-12.107844259703327</c:v>
                </c:pt>
                <c:pt idx="107">
                  <c:v>-12.855137163330497</c:v>
                </c:pt>
                <c:pt idx="108">
                  <c:v>-13.600666054705769</c:v>
                </c:pt>
                <c:pt idx="109">
                  <c:v>-14.344313318047384</c:v>
                </c:pt>
                <c:pt idx="110">
                  <c:v>-15.085958871889858</c:v>
                </c:pt>
                <c:pt idx="111">
                  <c:v>-15.825480007079051</c:v>
                </c:pt>
                <c:pt idx="112">
                  <c:v>-16.562751220879179</c:v>
                </c:pt>
                <c:pt idx="113">
                  <c:v>-17.297644047051435</c:v>
                </c:pt>
                <c:pt idx="114">
                  <c:v>-18.030026881780515</c:v>
                </c:pt>
                <c:pt idx="115">
                  <c:v>-18.759764805345668</c:v>
                </c:pt>
                <c:pt idx="116">
                  <c:v>-19.486719399456817</c:v>
                </c:pt>
                <c:pt idx="117">
                  <c:v>-20.210748560203385</c:v>
                </c:pt>
                <c:pt idx="118">
                  <c:v>-20.931706306595743</c:v>
                </c:pt>
                <c:pt idx="119">
                  <c:v>-21.649442584715388</c:v>
                </c:pt>
                <c:pt idx="120">
                  <c:v>-22.363803067532629</c:v>
                </c:pt>
                <c:pt idx="121">
                  <c:v>-23.074628950498351</c:v>
                </c:pt>
                <c:pt idx="122">
                  <c:v>-23.781756743071412</c:v>
                </c:pt>
                <c:pt idx="123">
                  <c:v>-24.485018056406304</c:v>
                </c:pt>
                <c:pt idx="124">
                  <c:v>-25.184239387495126</c:v>
                </c:pt>
                <c:pt idx="125">
                  <c:v>-25.879241900139206</c:v>
                </c:pt>
                <c:pt idx="126">
                  <c:v>-26.569841203213969</c:v>
                </c:pt>
                <c:pt idx="127">
                  <c:v>-27.255847126792247</c:v>
                </c:pt>
                <c:pt idx="128">
                  <c:v>-27.937063496802367</c:v>
                </c:pt>
                <c:pt idx="129">
                  <c:v>-28.613287909023086</c:v>
                </c:pt>
                <c:pt idx="130">
                  <c:v>-29.284311503354871</c:v>
                </c:pt>
                <c:pt idx="131">
                  <c:v>-29.949918739460188</c:v>
                </c:pt>
                <c:pt idx="132">
                  <c:v>-30.609887175033165</c:v>
                </c:pt>
                <c:pt idx="133">
                  <c:v>-31.263987248142172</c:v>
                </c:pt>
                <c:pt idx="134">
                  <c:v>-31.911982065289664</c:v>
                </c:pt>
                <c:pt idx="135">
                  <c:v>-32.55362719704938</c:v>
                </c:pt>
                <c:pt idx="136">
                  <c:v>-33.188670483375901</c:v>
                </c:pt>
                <c:pt idx="137">
                  <c:v>-33.816851850930234</c:v>
                </c:pt>
                <c:pt idx="138">
                  <c:v>-34.437903145032863</c:v>
                </c:pt>
                <c:pt idx="139">
                  <c:v>-35.051547979135734</c:v>
                </c:pt>
                <c:pt idx="140">
                  <c:v>-35.657501604998814</c:v>
                </c:pt>
                <c:pt idx="141">
                  <c:v>-36.25547080706319</c:v>
                </c:pt>
                <c:pt idx="142">
                  <c:v>-36.845153824822546</c:v>
                </c:pt>
                <c:pt idx="143">
                  <c:v>-37.426240307313009</c:v>
                </c:pt>
                <c:pt idx="144">
                  <c:v>-37.998411304152654</c:v>
                </c:pt>
                <c:pt idx="145">
                  <c:v>-38.561339297868329</c:v>
                </c:pt>
                <c:pt idx="146">
                  <c:v>-39.114688282534502</c:v>
                </c:pt>
                <c:pt idx="147">
                  <c:v>-39.658113894012587</c:v>
                </c:pt>
                <c:pt idx="148">
                  <c:v>-40.191263597304754</c:v>
                </c:pt>
                <c:pt idx="149">
                  <c:v>-40.713776936713174</c:v>
                </c:pt>
                <c:pt idx="150">
                  <c:v>-41.225285854611769</c:v>
                </c:pt>
                <c:pt idx="151">
                  <c:v>-41.725415084673017</c:v>
                </c:pt>
                <c:pt idx="152">
                  <c:v>-42.213782625335995</c:v>
                </c:pt>
                <c:pt idx="153">
                  <c:v>-42.69000029913272</c:v>
                </c:pt>
                <c:pt idx="154">
                  <c:v>-43.153674403191019</c:v>
                </c:pt>
                <c:pt idx="155">
                  <c:v>-43.604406455786034</c:v>
                </c:pt>
                <c:pt idx="156">
                  <c:v>-44.041794043201236</c:v>
                </c:pt>
                <c:pt idx="157">
                  <c:v>-44.465431770367616</c:v>
                </c:pt>
                <c:pt idx="158">
                  <c:v>-44.874912317763375</c:v>
                </c:pt>
                <c:pt idx="159">
                  <c:v>-45.269827605867107</c:v>
                </c:pt>
                <c:pt idx="160">
                  <c:v>-45.649770067057375</c:v>
                </c:pt>
                <c:pt idx="161">
                  <c:v>-46.014334023247017</c:v>
                </c:pt>
                <c:pt idx="162">
                  <c:v>-46.36311716573428</c:v>
                </c:pt>
                <c:pt idx="163">
                  <c:v>-46.695722131766956</c:v>
                </c:pt>
                <c:pt idx="164">
                  <c:v>-47.011758170175227</c:v>
                </c:pt>
                <c:pt idx="165">
                  <c:v>-47.310842886169894</c:v>
                </c:pt>
                <c:pt idx="166">
                  <c:v>-47.59260405307478</c:v>
                </c:pt>
                <c:pt idx="167">
                  <c:v>-47.856681476423802</c:v>
                </c:pt>
                <c:pt idx="168">
                  <c:v>-48.102728893569008</c:v>
                </c:pt>
                <c:pt idx="169">
                  <c:v>-48.330415889796654</c:v>
                </c:pt>
                <c:pt idx="170">
                  <c:v>-48.539429810009949</c:v>
                </c:pt>
                <c:pt idx="171">
                  <c:v>-48.729477643397075</c:v>
                </c:pt>
                <c:pt idx="172">
                  <c:v>-48.900287857244422</c:v>
                </c:pt>
                <c:pt idx="173">
                  <c:v>-49.051612155250581</c:v>
                </c:pt>
                <c:pt idx="174">
                  <c:v>-49.183227135421021</c:v>
                </c:pt>
                <c:pt idx="175">
                  <c:v>-49.294935822924401</c:v>
                </c:pt>
                <c:pt idx="176">
                  <c:v>-49.386569054205751</c:v>
                </c:pt>
                <c:pt idx="177">
                  <c:v>-49.457986690195781</c:v>
                </c:pt>
                <c:pt idx="178">
                  <c:v>-49.509078638609111</c:v>
                </c:pt>
                <c:pt idx="179">
                  <c:v>-49.539765668063552</c:v>
                </c:pt>
                <c:pt idx="180">
                  <c:v>-49.549999989764331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9045-4D87-A6FF-8D24CC610DBD}"/>
            </c:ext>
          </c:extLst>
        </c:ser>
        <c:ser>
          <c:idx val="25"/>
          <c:order val="25"/>
          <c:tx>
            <c:strRef>
              <c:f>TraySol!$M$8</c:f>
              <c:strCache>
                <c:ptCount val="1"/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TraySol!$N$191:$N$371</c:f>
              <c:numCache>
                <c:formatCode>0.00</c:formatCode>
                <c:ptCount val="181"/>
                <c:pt idx="0">
                  <c:v>1.2395870151954635E-3</c:v>
                </c:pt>
                <c:pt idx="1">
                  <c:v>1.2394824590905875</c:v>
                </c:pt>
                <c:pt idx="2">
                  <c:v>2.4783385422886233</c:v>
                </c:pt>
                <c:pt idx="3">
                  <c:v>3.7159443494472151</c:v>
                </c:pt>
                <c:pt idx="4">
                  <c:v>4.9516809085330387</c:v>
                </c:pt>
                <c:pt idx="5">
                  <c:v>6.1849365816495974</c:v>
                </c:pt>
                <c:pt idx="6">
                  <c:v>7.4151094025643536</c:v>
                </c:pt>
                <c:pt idx="7">
                  <c:v>8.641609324784552</c:v>
                </c:pt>
                <c:pt idx="8">
                  <c:v>9.8638603607619402</c:v>
                </c:pt>
                <c:pt idx="9">
                  <c:v>11.081302594650388</c:v>
                </c:pt>
                <c:pt idx="10">
                  <c:v>12.293394053136455</c:v>
                </c:pt>
                <c:pt idx="11">
                  <c:v>13.499612421159807</c:v>
                </c:pt>
                <c:pt idx="12">
                  <c:v>14.699456591774208</c:v>
                </c:pt>
                <c:pt idx="13">
                  <c:v>15.892448041921787</c:v>
                </c:pt>
                <c:pt idx="14">
                  <c:v>17.078132028435672</c:v>
                </c:pt>
                <c:pt idx="15">
                  <c:v>18.256078601092888</c:v>
                </c:pt>
                <c:pt idx="16">
                  <c:v>19.425883431971748</c:v>
                </c:pt>
                <c:pt idx="17">
                  <c:v>20.587168462661108</c:v>
                </c:pt>
                <c:pt idx="18">
                  <c:v>21.739582373001991</c:v>
                </c:pt>
                <c:pt idx="19">
                  <c:v>22.882800876966307</c:v>
                </c:pt>
                <c:pt idx="20">
                  <c:v>24.016526852987489</c:v>
                </c:pt>
                <c:pt idx="21">
                  <c:v>25.14049031751777</c:v>
                </c:pt>
                <c:pt idx="22">
                  <c:v>26.254448251805723</c:v>
                </c:pt>
                <c:pt idx="23">
                  <c:v>27.358184292847202</c:v>
                </c:pt>
                <c:pt idx="24">
                  <c:v>28.451508300184653</c:v>
                </c:pt>
                <c:pt idx="25">
                  <c:v>29.534255810706785</c:v>
                </c:pt>
                <c:pt idx="26">
                  <c:v>30.606287393860786</c:v>
                </c:pt>
                <c:pt idx="27">
                  <c:v>31.667487919741522</c:v>
                </c:pt>
                <c:pt idx="28">
                  <c:v>32.717765752394257</c:v>
                </c:pt>
                <c:pt idx="29">
                  <c:v>33.757051880375521</c:v>
                </c:pt>
                <c:pt idx="30">
                  <c:v>34.785298996187692</c:v>
                </c:pt>
                <c:pt idx="31">
                  <c:v>35.802480535660493</c:v>
                </c:pt>
                <c:pt idx="32">
                  <c:v>36.808589687717102</c:v>
                </c:pt>
                <c:pt idx="33">
                  <c:v>37.803638384257589</c:v>
                </c:pt>
                <c:pt idx="34">
                  <c:v>38.787656279139348</c:v>
                </c:pt>
                <c:pt idx="35">
                  <c:v>39.760689724448433</c:v>
                </c:pt>
                <c:pt idx="36">
                  <c:v>40.722800751457854</c:v>
                </c:pt>
                <c:pt idx="37">
                  <c:v>41.674066062870615</c:v>
                </c:pt>
                <c:pt idx="38">
                  <c:v>42.614576042161097</c:v>
                </c:pt>
                <c:pt idx="39">
                  <c:v>43.544433785066474</c:v>
                </c:pt>
                <c:pt idx="40">
                  <c:v>44.463754157552714</c:v>
                </c:pt>
                <c:pt idx="41">
                  <c:v>45.372662883888161</c:v>
                </c:pt>
                <c:pt idx="42">
                  <c:v>46.271295667812829</c:v>
                </c:pt>
                <c:pt idx="43">
                  <c:v>47.159797349192267</c:v>
                </c:pt>
                <c:pt idx="44">
                  <c:v>48.038321097994611</c:v>
                </c:pt>
                <c:pt idx="45">
                  <c:v>48.907027646930629</c:v>
                </c:pt>
                <c:pt idx="46">
                  <c:v>49.766084563645563</c:v>
                </c:pt>
                <c:pt idx="47">
                  <c:v>50.615665562951605</c:v>
                </c:pt>
                <c:pt idx="48">
                  <c:v>51.455949859235574</c:v>
                </c:pt>
                <c:pt idx="49">
                  <c:v>52.2871215588684</c:v>
                </c:pt>
                <c:pt idx="50">
                  <c:v>53.109369092176252</c:v>
                </c:pt>
                <c:pt idx="51">
                  <c:v>53.922884684308528</c:v>
                </c:pt>
                <c:pt idx="52">
                  <c:v>54.727863864147388</c:v>
                </c:pt>
                <c:pt idx="53">
                  <c:v>55.524505010249449</c:v>
                </c:pt>
                <c:pt idx="54">
                  <c:v>56.313008932684987</c:v>
                </c:pt>
                <c:pt idx="55">
                  <c:v>57.09357848954371</c:v>
                </c:pt>
                <c:pt idx="56">
                  <c:v>57.86641823680462</c:v>
                </c:pt>
                <c:pt idx="57">
                  <c:v>58.631734110216996</c:v>
                </c:pt>
                <c:pt idx="58">
                  <c:v>59.389733137810367</c:v>
                </c:pt>
                <c:pt idx="59">
                  <c:v>60.140623181636947</c:v>
                </c:pt>
                <c:pt idx="60">
                  <c:v>60.884612707352176</c:v>
                </c:pt>
                <c:pt idx="61">
                  <c:v>61.621910580252461</c:v>
                </c:pt>
                <c:pt idx="62">
                  <c:v>62.352725886413772</c:v>
                </c:pt>
                <c:pt idx="63">
                  <c:v>63.077267777608625</c:v>
                </c:pt>
                <c:pt idx="64">
                  <c:v>63.795745338718902</c:v>
                </c:pt>
                <c:pt idx="65">
                  <c:v>64.508367476409262</c:v>
                </c:pt>
                <c:pt idx="66">
                  <c:v>65.21534282787708</c:v>
                </c:pt>
                <c:pt idx="67">
                  <c:v>65.916879688549443</c:v>
                </c:pt>
                <c:pt idx="68">
                  <c:v>66.613185957655929</c:v>
                </c:pt>
                <c:pt idx="69">
                  <c:v>67.304469100664434</c:v>
                </c:pt>
                <c:pt idx="70">
                  <c:v>67.990936127628942</c:v>
                </c:pt>
                <c:pt idx="71">
                  <c:v>68.672793586558342</c:v>
                </c:pt>
                <c:pt idx="72">
                  <c:v>69.350247570976705</c:v>
                </c:pt>
                <c:pt idx="73">
                  <c:v>70.023503740906747</c:v>
                </c:pt>
                <c:pt idx="74">
                  <c:v>70.692767356567387</c:v>
                </c:pt>
                <c:pt idx="75">
                  <c:v>71.358243324136211</c:v>
                </c:pt>
                <c:pt idx="76">
                  <c:v>72.020136252984827</c:v>
                </c:pt>
                <c:pt idx="77">
                  <c:v>72.678650523852198</c:v>
                </c:pt>
                <c:pt idx="78">
                  <c:v>73.333990367475664</c:v>
                </c:pt>
                <c:pt idx="79">
                  <c:v>73.986359953253185</c:v>
                </c:pt>
                <c:pt idx="80">
                  <c:v>74.635963487562066</c:v>
                </c:pt>
                <c:pt idx="81">
                  <c:v>75.283005321409959</c:v>
                </c:pt>
                <c:pt idx="82">
                  <c:v>75.92769006714208</c:v>
                </c:pt>
                <c:pt idx="83">
                  <c:v>76.570222723976798</c:v>
                </c:pt>
                <c:pt idx="84">
                  <c:v>77.210808812185704</c:v>
                </c:pt>
                <c:pt idx="85">
                  <c:v>77.849654515780031</c:v>
                </c:pt>
                <c:pt idx="86">
                  <c:v>78.486966833606445</c:v>
                </c:pt>
                <c:pt idx="87">
                  <c:v>79.122953738797023</c:v>
                </c:pt>
                <c:pt idx="88">
                  <c:v>79.757824346558309</c:v>
                </c:pt>
                <c:pt idx="89">
                  <c:v>80.391789090321879</c:v>
                </c:pt>
                <c:pt idx="90">
                  <c:v>81.02505990631677</c:v>
                </c:pt>
                <c:pt idx="91">
                  <c:v>81.657850426660204</c:v>
                </c:pt>
                <c:pt idx="92">
                  <c:v>82.290376181096832</c:v>
                </c:pt>
                <c:pt idx="93">
                  <c:v>82.922854807551246</c:v>
                </c:pt>
                <c:pt idx="94">
                  <c:v>83.555506271690433</c:v>
                </c:pt>
                <c:pt idx="95">
                  <c:v>84.188553095723648</c:v>
                </c:pt>
                <c:pt idx="96">
                  <c:v>84.822220596697392</c:v>
                </c:pt>
                <c:pt idx="97">
                  <c:v>85.456737134571554</c:v>
                </c:pt>
                <c:pt idx="98">
                  <c:v>86.092334370388983</c:v>
                </c:pt>
                <c:pt idx="99">
                  <c:v>86.729247534877089</c:v>
                </c:pt>
                <c:pt idx="100">
                  <c:v>87.367715707842535</c:v>
                </c:pt>
                <c:pt idx="101">
                  <c:v>88.007982108741956</c:v>
                </c:pt>
                <c:pt idx="102">
                  <c:v>88.650294398830212</c:v>
                </c:pt>
                <c:pt idx="103">
                  <c:v>89.294904995303582</c:v>
                </c:pt>
                <c:pt idx="104">
                  <c:v>89.942071397869043</c:v>
                </c:pt>
                <c:pt idx="105">
                  <c:v>90.59205652817846</c:v>
                </c:pt>
                <c:pt idx="106">
                  <c:v>91.245129082572134</c:v>
                </c:pt>
                <c:pt idx="107">
                  <c:v>91.901563898575148</c:v>
                </c:pt>
                <c:pt idx="108">
                  <c:v>92.561642335582917</c:v>
                </c:pt>
                <c:pt idx="109">
                  <c:v>93.225652670158667</c:v>
                </c:pt>
                <c:pt idx="110">
                  <c:v>93.893890506343126</c:v>
                </c:pt>
                <c:pt idx="111">
                  <c:v>94.566659201344009</c:v>
                </c:pt>
                <c:pt idx="112">
                  <c:v>95.244270306929437</c:v>
                </c:pt>
                <c:pt idx="113">
                  <c:v>95.927044026791492</c:v>
                </c:pt>
                <c:pt idx="114">
                  <c:v>96.615309690073772</c:v>
                </c:pt>
                <c:pt idx="115">
                  <c:v>97.30940624116397</c:v>
                </c:pt>
                <c:pt idx="116">
                  <c:v>98.009682745741344</c:v>
                </c:pt>
                <c:pt idx="117">
                  <c:v>98.716498912929794</c:v>
                </c:pt>
                <c:pt idx="118">
                  <c:v>99.430225633242358</c:v>
                </c:pt>
                <c:pt idx="119">
                  <c:v>100.15124553180306</c:v>
                </c:pt>
                <c:pt idx="120">
                  <c:v>100.87995353609496</c:v>
                </c:pt>
                <c:pt idx="121">
                  <c:v>101.61675745720216</c:v>
                </c:pt>
                <c:pt idx="122">
                  <c:v>102.36207858318178</c:v>
                </c:pt>
                <c:pt idx="123">
                  <c:v>103.11635228281321</c:v>
                </c:pt>
                <c:pt idx="124">
                  <c:v>103.88002861751612</c:v>
                </c:pt>
                <c:pt idx="125">
                  <c:v>104.6535729586989</c:v>
                </c:pt>
                <c:pt idx="126">
                  <c:v>105.43746660718385</c:v>
                </c:pt>
                <c:pt idx="127">
                  <c:v>106.23220741064191</c:v>
                </c:pt>
                <c:pt idx="128">
                  <c:v>107.03831037414851</c:v>
                </c:pt>
                <c:pt idx="129">
                  <c:v>107.85630825802775</c:v>
                </c:pt>
                <c:pt idx="130">
                  <c:v>108.68675215606753</c:v>
                </c:pt>
                <c:pt idx="131">
                  <c:v>109.53021204595281</c:v>
                </c:pt>
                <c:pt idx="132">
                  <c:v>110.38727730235658</c:v>
                </c:pt>
                <c:pt idx="133">
                  <c:v>111.25855716152992</c:v>
                </c:pt>
                <c:pt idx="134">
                  <c:v>112.14468112443295</c:v>
                </c:pt>
                <c:pt idx="135">
                  <c:v>113.04629928341829</c:v>
                </c:pt>
                <c:pt idx="136">
                  <c:v>113.96408255521193</c:v>
                </c:pt>
                <c:pt idx="137">
                  <c:v>114.89872280041064</c:v>
                </c:pt>
                <c:pt idx="138">
                  <c:v>115.85093280691952</c:v>
                </c:pt>
                <c:pt idx="139">
                  <c:v>116.82144611168327</c:v>
                </c:pt>
                <c:pt idx="140">
                  <c:v>117.81101663171353</c:v>
                </c:pt>
                <c:pt idx="141">
                  <c:v>118.82041807179571</c:v>
                </c:pt>
                <c:pt idx="142">
                  <c:v>119.85044307239026</c:v>
                </c:pt>
                <c:pt idx="143">
                  <c:v>120.90190205715841</c:v>
                </c:pt>
                <c:pt idx="144">
                  <c:v>121.97562173530687</c:v>
                </c:pt>
                <c:pt idx="145">
                  <c:v>123.07244320963331</c:v>
                </c:pt>
                <c:pt idx="146">
                  <c:v>124.19321963688586</c:v>
                </c:pt>
                <c:pt idx="147">
                  <c:v>125.33881338298239</c:v>
                </c:pt>
                <c:pt idx="148">
                  <c:v>126.51009261195979</c:v>
                </c:pt>
                <c:pt idx="149">
                  <c:v>127.70792724450818</c:v>
                </c:pt>
                <c:pt idx="150">
                  <c:v>128.93318421989724</c:v>
                </c:pt>
                <c:pt idx="151">
                  <c:v>130.18672199440829</c:v>
                </c:pt>
                <c:pt idx="152">
                  <c:v>131.46938421050857</c:v>
                </c:pt>
                <c:pt idx="153">
                  <c:v>132.78199247446835</c:v>
                </c:pt>
                <c:pt idx="154">
                  <c:v>134.12533818653253</c:v>
                </c:pt>
                <c:pt idx="155">
                  <c:v>135.50017337777768</c:v>
                </c:pt>
                <c:pt idx="156">
                  <c:v>136.90720052211444</c:v>
                </c:pt>
                <c:pt idx="157">
                  <c:v>138.34706131123542</c:v>
                </c:pt>
                <c:pt idx="158">
                  <c:v>139.82032440534303</c:v>
                </c:pt>
                <c:pt idx="159">
                  <c:v>141.32747220376697</c:v>
                </c:pt>
                <c:pt idx="160">
                  <c:v>142.86888671748815</c:v>
                </c:pt>
                <c:pt idx="161">
                  <c:v>144.44483467021672</c:v>
                </c:pt>
                <c:pt idx="162">
                  <c:v>146.05545200570472</c:v>
                </c:pt>
                <c:pt idx="163">
                  <c:v>147.7007280355937</c:v>
                </c:pt>
                <c:pt idx="164">
                  <c:v>149.38048952280437</c:v>
                </c:pt>
                <c:pt idx="165">
                  <c:v>151.0943850580455</c:v>
                </c:pt>
                <c:pt idx="166">
                  <c:v>152.84187014839497</c:v>
                </c:pt>
                <c:pt idx="167">
                  <c:v>154.6221934932029</c:v>
                </c:pt>
                <c:pt idx="168">
                  <c:v>156.43438496918338</c:v>
                </c:pt>
                <c:pt idx="169">
                  <c:v>158.27724587829297</c:v>
                </c:pt>
                <c:pt idx="170">
                  <c:v>160.14934202349434</c:v>
                </c:pt>
                <c:pt idx="171">
                  <c:v>162.04900016355725</c:v>
                </c:pt>
                <c:pt idx="172">
                  <c:v>163.97430835431209</c:v>
                </c:pt>
                <c:pt idx="173">
                  <c:v>165.92312060728992</c:v>
                </c:pt>
                <c:pt idx="174">
                  <c:v>167.89306618654422</c:v>
                </c:pt>
                <c:pt idx="175">
                  <c:v>169.88156372242676</c:v>
                </c:pt>
                <c:pt idx="176">
                  <c:v>171.88584015185106</c:v>
                </c:pt>
                <c:pt idx="177">
                  <c:v>173.90295430584456</c:v>
                </c:pt>
                <c:pt idx="178">
                  <c:v>175.92982476747747</c:v>
                </c:pt>
                <c:pt idx="179">
                  <c:v>177.96326142901609</c:v>
                </c:pt>
                <c:pt idx="180">
                  <c:v>179.99796270858758</c:v>
                </c:pt>
              </c:numCache>
            </c:numRef>
          </c:xVal>
          <c:yVal>
            <c:numRef>
              <c:f>TraySol!$M$191:$M$371</c:f>
              <c:numCache>
                <c:formatCode>0.00</c:formatCode>
                <c:ptCount val="181"/>
                <c:pt idx="0">
                  <c:v>37.82499999176823</c:v>
                </c:pt>
                <c:pt idx="1">
                  <c:v>37.816768896893876</c:v>
                </c:pt>
                <c:pt idx="2">
                  <c:v>37.792083598026721</c:v>
                </c:pt>
                <c:pt idx="3">
                  <c:v>37.750968097071734</c:v>
                </c:pt>
                <c:pt idx="4">
                  <c:v>37.693462258300293</c:v>
                </c:pt>
                <c:pt idx="5">
                  <c:v>37.619621630258969</c:v>
                </c:pt>
                <c:pt idx="6">
                  <c:v>37.529517187793694</c:v>
                </c:pt>
                <c:pt idx="7">
                  <c:v>37.42323500522938</c:v>
                </c:pt>
                <c:pt idx="8">
                  <c:v>37.300875864220345</c:v>
                </c:pt>
                <c:pt idx="9">
                  <c:v>37.162554800427365</c:v>
                </c:pt>
                <c:pt idx="10">
                  <c:v>37.008400593739218</c:v>
                </c:pt>
                <c:pt idx="11">
                  <c:v>36.838555207232297</c:v>
                </c:pt>
                <c:pt idx="12">
                  <c:v>36.653173180445698</c:v>
                </c:pt>
                <c:pt idx="13">
                  <c:v>36.4524209828365</c:v>
                </c:pt>
                <c:pt idx="14">
                  <c:v>36.236476333470939</c:v>
                </c:pt>
                <c:pt idx="15">
                  <c:v>36.005527493102079</c:v>
                </c:pt>
                <c:pt idx="16">
                  <c:v>35.759772534788098</c:v>
                </c:pt>
                <c:pt idx="17">
                  <c:v>35.499418599121427</c:v>
                </c:pt>
                <c:pt idx="18">
                  <c:v>35.22468113997602</c:v>
                </c:pt>
                <c:pt idx="19">
                  <c:v>34.9357831664462</c:v>
                </c:pt>
                <c:pt idx="20">
                  <c:v>34.632954486354095</c:v>
                </c:pt>
                <c:pt idx="21">
                  <c:v>34.316430956355234</c:v>
                </c:pt>
                <c:pt idx="22">
                  <c:v>33.986453743282141</c:v>
                </c:pt>
                <c:pt idx="23">
                  <c:v>33.643268600945341</c:v>
                </c:pt>
                <c:pt idx="24">
                  <c:v>33.287125166168614</c:v>
                </c:pt>
                <c:pt idx="25">
                  <c:v>32.918276277381409</c:v>
                </c:pt>
                <c:pt idx="26">
                  <c:v>32.536977318633276</c:v>
                </c:pt>
                <c:pt idx="27">
                  <c:v>32.143485591442612</c:v>
                </c:pt>
                <c:pt idx="28">
                  <c:v>31.738059716449847</c:v>
                </c:pt>
                <c:pt idx="29">
                  <c:v>31.320959066420798</c:v>
                </c:pt>
                <c:pt idx="30">
                  <c:v>30.892443231743741</c:v>
                </c:pt>
                <c:pt idx="31">
                  <c:v>30.452771519187046</c:v>
                </c:pt>
                <c:pt idx="32">
                  <c:v>30.002202484336692</c:v>
                </c:pt>
                <c:pt idx="33">
                  <c:v>29.540993497816352</c:v>
                </c:pt>
                <c:pt idx="34">
                  <c:v>29.069400345107134</c:v>
                </c:pt>
                <c:pt idx="35">
                  <c:v>28.587676859532259</c:v>
                </c:pt>
                <c:pt idx="36">
                  <c:v>28.096074587750593</c:v>
                </c:pt>
                <c:pt idx="37">
                  <c:v>27.594842486914033</c:v>
                </c:pt>
                <c:pt idx="38">
                  <c:v>27.084226652484226</c:v>
                </c:pt>
                <c:pt idx="39">
                  <c:v>26.564470075573482</c:v>
                </c:pt>
                <c:pt idx="40">
                  <c:v>26.035812428570026</c:v>
                </c:pt>
                <c:pt idx="41">
                  <c:v>25.498489877728744</c:v>
                </c:pt>
                <c:pt idx="42">
                  <c:v>24.952734921350824</c:v>
                </c:pt>
                <c:pt idx="43">
                  <c:v>24.398776252138916</c:v>
                </c:pt>
                <c:pt idx="44">
                  <c:v>23.836838642295533</c:v>
                </c:pt>
                <c:pt idx="45">
                  <c:v>23.267142849929328</c:v>
                </c:pt>
                <c:pt idx="46">
                  <c:v>22.689905545344757</c:v>
                </c:pt>
                <c:pt idx="47">
                  <c:v>22.105339255812964</c:v>
                </c:pt>
                <c:pt idx="48">
                  <c:v>21.513652327454764</c:v>
                </c:pt>
                <c:pt idx="49">
                  <c:v>20.915048902906662</c:v>
                </c:pt>
                <c:pt idx="50">
                  <c:v>20.30972891348938</c:v>
                </c:pt>
                <c:pt idx="51">
                  <c:v>19.697888084649875</c:v>
                </c:pt>
                <c:pt idx="52">
                  <c:v>19.079717953505593</c:v>
                </c:pt>
                <c:pt idx="53">
                  <c:v>18.455405897378313</c:v>
                </c:pt>
                <c:pt idx="54">
                  <c:v>17.82513517226694</c:v>
                </c:pt>
                <c:pt idx="55">
                  <c:v>17.189084960270492</c:v>
                </c:pt>
                <c:pt idx="56">
                  <c:v>16.547430425034705</c:v>
                </c:pt>
                <c:pt idx="57">
                  <c:v>15.90034277435862</c:v>
                </c:pt>
                <c:pt idx="58">
                  <c:v>15.247989329157519</c:v>
                </c:pt>
                <c:pt idx="59">
                  <c:v>14.590533598038959</c:v>
                </c:pt>
                <c:pt idx="60">
                  <c:v>13.928135356806465</c:v>
                </c:pt>
                <c:pt idx="61">
                  <c:v>13.260950732261193</c:v>
                </c:pt>
                <c:pt idx="62">
                  <c:v>12.589132289726095</c:v>
                </c:pt>
                <c:pt idx="63">
                  <c:v>11.912829123767835</c:v>
                </c:pt>
                <c:pt idx="64">
                  <c:v>11.232186951641495</c:v>
                </c:pt>
                <c:pt idx="65">
                  <c:v>10.547348209028954</c:v>
                </c:pt>
                <c:pt idx="66">
                  <c:v>9.858452147686279</c:v>
                </c:pt>
                <c:pt idx="67">
                  <c:v>9.1656349346565662</c:v>
                </c:pt>
                <c:pt idx="68">
                  <c:v>8.4690297527441203</c:v>
                </c:pt>
                <c:pt idx="69">
                  <c:v>7.768766901982417</c:v>
                </c:pt>
                <c:pt idx="70">
                  <c:v>7.064973901862615</c:v>
                </c:pt>
                <c:pt idx="71">
                  <c:v>6.3577755941218044</c:v>
                </c:pt>
                <c:pt idx="72">
                  <c:v>5.64729424592025</c:v>
                </c:pt>
                <c:pt idx="73">
                  <c:v>4.9336496532648511</c:v>
                </c:pt>
                <c:pt idx="74">
                  <c:v>4.2169592445628439</c:v>
                </c:pt>
                <c:pt idx="75">
                  <c:v>3.4973381842137456</c:v>
                </c:pt>
                <c:pt idx="76">
                  <c:v>2.7748994761710435</c:v>
                </c:pt>
                <c:pt idx="77">
                  <c:v>2.0497540674261927</c:v>
                </c:pt>
                <c:pt idx="78">
                  <c:v>1.3220109513879521</c:v>
                </c:pt>
                <c:pt idx="79">
                  <c:v>0.59177727114867196</c:v>
                </c:pt>
                <c:pt idx="80">
                  <c:v>-0.14084157735280201</c:v>
                </c:pt>
                <c:pt idx="81">
                  <c:v>-0.8757418422456027</c:v>
                </c:pt>
                <c:pt idx="82">
                  <c:v>-1.6128213126762461</c:v>
                </c:pt>
                <c:pt idx="83">
                  <c:v>-2.351979215736236</c:v>
                </c:pt>
                <c:pt idx="84">
                  <c:v>-3.0931161132957499</c:v>
                </c:pt>
                <c:pt idx="85">
                  <c:v>-3.8361337986585511</c:v>
                </c:pt>
                <c:pt idx="86">
                  <c:v>-4.5809351929388953</c:v>
                </c:pt>
                <c:pt idx="87">
                  <c:v>-5.3274242410489023</c:v>
                </c:pt>
                <c:pt idx="88">
                  <c:v>-6.0755058071720072</c:v>
                </c:pt>
                <c:pt idx="89">
                  <c:v>-6.8250855695852266</c:v>
                </c:pt>
                <c:pt idx="90">
                  <c:v>-7.5760699146809429</c:v>
                </c:pt>
                <c:pt idx="91">
                  <c:v>-8.3283658300265415</c:v>
                </c:pt>
                <c:pt idx="92">
                  <c:v>-9.0818807962871659</c:v>
                </c:pt>
                <c:pt idx="93">
                  <c:v>-9.8365226778248882</c:v>
                </c:pt>
                <c:pt idx="94">
                  <c:v>-10.592199611774291</c:v>
                </c:pt>
                <c:pt idx="95">
                  <c:v>-11.348819895381354</c:v>
                </c:pt>
                <c:pt idx="96">
                  <c:v>-12.106291871378801</c:v>
                </c:pt>
                <c:pt idx="97">
                  <c:v>-12.864523811157554</c:v>
                </c:pt>
                <c:pt idx="98">
                  <c:v>-13.623423795478274</c:v>
                </c:pt>
                <c:pt idx="99">
                  <c:v>-14.38289959245283</c:v>
                </c:pt>
                <c:pt idx="100">
                  <c:v>-15.142858532509067</c:v>
                </c:pt>
                <c:pt idx="101">
                  <c:v>-15.903207380035624</c:v>
                </c:pt>
                <c:pt idx="102">
                  <c:v>-16.663852201386263</c:v>
                </c:pt>
                <c:pt idx="103">
                  <c:v>-17.424698228904589</c:v>
                </c:pt>
                <c:pt idx="104">
                  <c:v>-18.185649720611266</c:v>
                </c:pt>
                <c:pt idx="105">
                  <c:v>-18.946609815174938</c:v>
                </c:pt>
                <c:pt idx="106">
                  <c:v>-19.707480381767397</c:v>
                </c:pt>
                <c:pt idx="107">
                  <c:v>-20.468161864381074</c:v>
                </c:pt>
                <c:pt idx="108">
                  <c:v>-21.228553120163355</c:v>
                </c:pt>
                <c:pt idx="109">
                  <c:v>-21.988551251298119</c:v>
                </c:pt>
                <c:pt idx="110">
                  <c:v>-22.748051429939323</c:v>
                </c:pt>
                <c:pt idx="111">
                  <c:v>-23.506946715674744</c:v>
                </c:pt>
                <c:pt idx="112">
                  <c:v>-24.26512786497058</c:v>
                </c:pt>
                <c:pt idx="113">
                  <c:v>-25.022483132019289</c:v>
                </c:pt>
                <c:pt idx="114">
                  <c:v>-25.778898060383739</c:v>
                </c:pt>
                <c:pt idx="115">
                  <c:v>-26.534255264800805</c:v>
                </c:pt>
                <c:pt idx="116">
                  <c:v>-27.288434202477802</c:v>
                </c:pt>
                <c:pt idx="117">
                  <c:v>-28.041310933184079</c:v>
                </c:pt>
                <c:pt idx="118">
                  <c:v>-28.79275786741097</c:v>
                </c:pt>
                <c:pt idx="119">
                  <c:v>-29.542643501843074</c:v>
                </c:pt>
                <c:pt idx="120">
                  <c:v>-30.290832141356347</c:v>
                </c:pt>
                <c:pt idx="121">
                  <c:v>-31.037183606732114</c:v>
                </c:pt>
                <c:pt idx="122">
                  <c:v>-31.78155292725269</c:v>
                </c:pt>
                <c:pt idx="123">
                  <c:v>-32.523790017325098</c:v>
                </c:pt>
                <c:pt idx="124">
                  <c:v>-33.263739336264393</c:v>
                </c:pt>
                <c:pt idx="125">
                  <c:v>-34.00123953036028</c:v>
                </c:pt>
                <c:pt idx="126">
                  <c:v>-34.736123056351275</c:v>
                </c:pt>
                <c:pt idx="127">
                  <c:v>-35.46821578544052</c:v>
                </c:pt>
                <c:pt idx="128">
                  <c:v>-36.197336587010795</c:v>
                </c:pt>
                <c:pt idx="129">
                  <c:v>-36.923296891235665</c:v>
                </c:pt>
                <c:pt idx="130">
                  <c:v>-37.645900229840876</c:v>
                </c:pt>
                <c:pt idx="131">
                  <c:v>-38.364941754350639</c:v>
                </c:pt>
                <c:pt idx="132">
                  <c:v>-39.080207731263044</c:v>
                </c:pt>
                <c:pt idx="133">
                  <c:v>-39.791475013737283</c:v>
                </c:pt>
                <c:pt idx="134">
                  <c:v>-40.498510489557447</c:v>
                </c:pt>
                <c:pt idx="135">
                  <c:v>-41.201070505360718</c:v>
                </c:pt>
                <c:pt idx="136">
                  <c:v>-41.898900267397408</c:v>
                </c:pt>
                <c:pt idx="137">
                  <c:v>-42.591733219430523</c:v>
                </c:pt>
                <c:pt idx="138">
                  <c:v>-43.27929039879487</c:v>
                </c:pt>
                <c:pt idx="139">
                  <c:v>-43.961279772131718</c:v>
                </c:pt>
                <c:pt idx="140">
                  <c:v>-44.637395552903627</c:v>
                </c:pt>
                <c:pt idx="141">
                  <c:v>-45.307317503492925</c:v>
                </c:pt>
                <c:pt idx="142">
                  <c:v>-45.970710225504092</c:v>
                </c:pt>
                <c:pt idx="143">
                  <c:v>-46.627222442844271</c:v>
                </c:pt>
                <c:pt idx="144">
                  <c:v>-47.276486283257753</c:v>
                </c:pt>
                <c:pt idx="145">
                  <c:v>-47.918116565255843</c:v>
                </c:pt>
                <c:pt idx="146">
                  <c:v>-48.551710098822554</c:v>
                </c:pt>
                <c:pt idx="147">
                  <c:v>-49.176845009904014</c:v>
                </c:pt>
                <c:pt idx="148">
                  <c:v>-49.793080100505563</c:v>
                </c:pt>
                <c:pt idx="149">
                  <c:v>-50.399954258233436</c:v>
                </c:pt>
                <c:pt idx="150">
                  <c:v>-50.996985931317397</c:v>
                </c:pt>
                <c:pt idx="151">
                  <c:v>-51.583672687522409</c:v>
                </c:pt>
                <c:pt idx="152">
                  <c:v>-52.159490877875413</c:v>
                </c:pt>
                <c:pt idx="153">
                  <c:v>-52.723895428750353</c:v>
                </c:pt>
                <c:pt idx="154">
                  <c:v>-53.27631978851133</c:v>
                </c:pt>
                <c:pt idx="155">
                  <c:v>-53.816176057520721</c:v>
                </c:pt>
                <c:pt idx="156">
                  <c:v>-54.342855332767385</c:v>
                </c:pt>
                <c:pt idx="157">
                  <c:v>-54.855728300512396</c:v>
                </c:pt>
                <c:pt idx="158">
                  <c:v>-55.354146112018128</c:v>
                </c:pt>
                <c:pt idx="159">
                  <c:v>-55.837441578408715</c:v>
                </c:pt>
                <c:pt idx="160">
                  <c:v>-56.304930720772063</c:v>
                </c:pt>
                <c:pt idx="161">
                  <c:v>-56.755914710494608</c:v>
                </c:pt>
                <c:pt idx="162">
                  <c:v>-57.189682232236578</c:v>
                </c:pt>
                <c:pt idx="163">
                  <c:v>-57.605512297635528</c:v>
                </c:pt>
                <c:pt idx="164">
                  <c:v>-58.002677531501092</c:v>
                </c:pt>
                <c:pt idx="165">
                  <c:v>-58.380447943724448</c:v>
                </c:pt>
                <c:pt idx="166">
                  <c:v>-58.738095189227835</c:v>
                </c:pt>
                <c:pt idx="167">
                  <c:v>-59.074897304998046</c:v>
                </c:pt>
                <c:pt idx="168">
                  <c:v>-59.390143897703723</c:v>
                </c:pt>
                <c:pt idx="169">
                  <c:v>-59.683141737891162</c:v>
                </c:pt>
                <c:pt idx="170">
                  <c:v>-59.953220697807751</c:v>
                </c:pt>
                <c:pt idx="171">
                  <c:v>-60.199739950246226</c:v>
                </c:pt>
                <c:pt idx="172">
                  <c:v>-60.422094326395751</c:v>
                </c:pt>
                <c:pt idx="173">
                  <c:v>-60.61972071266527</c:v>
                </c:pt>
                <c:pt idx="174">
                  <c:v>-60.792104351070151</c:v>
                </c:pt>
                <c:pt idx="175">
                  <c:v>-60.938784896351507</c:v>
                </c:pt>
                <c:pt idx="176">
                  <c:v>-61.059362076748585</c:v>
                </c:pt>
                <c:pt idx="177">
                  <c:v>-61.153500805291969</c:v>
                </c:pt>
                <c:pt idx="178">
                  <c:v>-61.220935595326267</c:v>
                </c:pt>
                <c:pt idx="179">
                  <c:v>-61.261474147957614</c:v>
                </c:pt>
                <c:pt idx="180">
                  <c:v>-61.274999986470874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9045-4D87-A6FF-8D24CC610DBD}"/>
            </c:ext>
          </c:extLst>
        </c:ser>
        <c:ser>
          <c:idx val="26"/>
          <c:order val="26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TraySol!$Q$191:$Q$371</c:f>
              <c:numCache>
                <c:formatCode>0.00</c:formatCode>
                <c:ptCount val="181"/>
                <c:pt idx="0">
                  <c:v>1.0215814641510717E-3</c:v>
                </c:pt>
                <c:pt idx="1">
                  <c:v>1.0215237798052461</c:v>
                </c:pt>
                <c:pt idx="2">
                  <c:v>2.0427058229372999</c:v>
                </c:pt>
                <c:pt idx="3">
                  <c:v>3.063205314733775</c:v>
                </c:pt>
                <c:pt idx="4">
                  <c:v>4.0826832787299825</c:v>
                </c:pt>
                <c:pt idx="5">
                  <c:v>5.1008034812478664</c:v>
                </c:pt>
                <c:pt idx="6">
                  <c:v>6.1172333187750887</c:v>
                </c:pt>
                <c:pt idx="7">
                  <c:v>7.1316446827073863</c:v>
                </c:pt>
                <c:pt idx="8">
                  <c:v>8.1437147963056979</c:v>
                </c:pt>
                <c:pt idx="9">
                  <c:v>9.153127019028803</c:v>
                </c:pt>
                <c:pt idx="10">
                  <c:v>10.159571613785886</c:v>
                </c:pt>
                <c:pt idx="11">
                  <c:v>11.162746473064507</c:v>
                </c:pt>
                <c:pt idx="12">
                  <c:v>12.162357800344591</c:v>
                </c:pt>
                <c:pt idx="13">
                  <c:v>13.158120743689055</c:v>
                </c:pt>
                <c:pt idx="14">
                  <c:v>14.149759978911742</c:v>
                </c:pt>
                <c:pt idx="15">
                  <c:v>15.137010240230827</c:v>
                </c:pt>
                <c:pt idx="16">
                  <c:v>16.119616796843101</c:v>
                </c:pt>
                <c:pt idx="17">
                  <c:v>17.097335874369328</c:v>
                </c:pt>
                <c:pt idx="18">
                  <c:v>18.069935020626488</c:v>
                </c:pt>
                <c:pt idx="19">
                  <c:v>19.037193415676953</c:v>
                </c:pt>
                <c:pt idx="20">
                  <c:v>19.998902126566726</c:v>
                </c:pt>
                <c:pt idx="21">
                  <c:v>20.954864307605071</c:v>
                </c:pt>
                <c:pt idx="22">
                  <c:v>21.904895347443631</c:v>
                </c:pt>
                <c:pt idx="23">
                  <c:v>22.848822964579785</c:v>
                </c:pt>
                <c:pt idx="24">
                  <c:v>23.786487253242122</c:v>
                </c:pt>
                <c:pt idx="25">
                  <c:v>24.717740681899052</c:v>
                </c:pt>
                <c:pt idx="26">
                  <c:v>25.642448046884358</c:v>
                </c:pt>
                <c:pt idx="27">
                  <c:v>26.560486383833311</c:v>
                </c:pt>
                <c:pt idx="28">
                  <c:v>27.471744839787981</c:v>
                </c:pt>
                <c:pt idx="29">
                  <c:v>28.37612450895233</c:v>
                </c:pt>
                <c:pt idx="30">
                  <c:v>29.273538235161276</c:v>
                </c:pt>
                <c:pt idx="31">
                  <c:v>30.163910384174883</c:v>
                </c:pt>
                <c:pt idx="32">
                  <c:v>31.047176588920873</c:v>
                </c:pt>
                <c:pt idx="33">
                  <c:v>31.923283470792565</c:v>
                </c:pt>
                <c:pt idx="34">
                  <c:v>32.792188340060179</c:v>
                </c:pt>
                <c:pt idx="35">
                  <c:v>33.653858878383978</c:v>
                </c:pt>
                <c:pt idx="36">
                  <c:v>34.50827280632393</c:v>
                </c:pt>
                <c:pt idx="37">
                  <c:v>35.355417538628167</c:v>
                </c:pt>
                <c:pt idx="38">
                  <c:v>36.195289829956778</c:v>
                </c:pt>
                <c:pt idx="39">
                  <c:v>37.027895413556443</c:v>
                </c:pt>
                <c:pt idx="40">
                  <c:v>37.853248635254126</c:v>
                </c:pt>
                <c:pt idx="41">
                  <c:v>38.671372084980504</c:v>
                </c:pt>
                <c:pt idx="42">
                  <c:v>39.482296227875871</c:v>
                </c:pt>
                <c:pt idx="43">
                  <c:v>40.286059036866874</c:v>
                </c:pt>
                <c:pt idx="44">
                  <c:v>41.08270562844271</c:v>
                </c:pt>
                <c:pt idx="45">
                  <c:v>41.872287903197325</c:v>
                </c:pt>
                <c:pt idx="46">
                  <c:v>42.654864192548267</c:v>
                </c:pt>
                <c:pt idx="47">
                  <c:v>43.430498912889846</c:v>
                </c:pt>
                <c:pt idx="48">
                  <c:v>44.199262228292064</c:v>
                </c:pt>
                <c:pt idx="49">
                  <c:v>44.961229722717434</c:v>
                </c:pt>
                <c:pt idx="50">
                  <c:v>45.716482082593124</c:v>
                </c:pt>
                <c:pt idx="51">
                  <c:v>46.465104790454376</c:v>
                </c:pt>
                <c:pt idx="52">
                  <c:v>47.207187830255577</c:v>
                </c:pt>
                <c:pt idx="53">
                  <c:v>47.942825404839517</c:v>
                </c:pt>
                <c:pt idx="54">
                  <c:v>48.672115665955133</c:v>
                </c:pt>
                <c:pt idx="55">
                  <c:v>49.395160457122799</c:v>
                </c:pt>
                <c:pt idx="56">
                  <c:v>50.112065069565197</c:v>
                </c:pt>
                <c:pt idx="57">
                  <c:v>50.822938011345904</c:v>
                </c:pt>
                <c:pt idx="58">
                  <c:v>51.527890789793538</c:v>
                </c:pt>
                <c:pt idx="59">
                  <c:v>52.227037707229478</c:v>
                </c:pt>
                <c:pt idx="60">
                  <c:v>52.92049566996748</c:v>
                </c:pt>
                <c:pt idx="61">
                  <c:v>53.608384010508821</c:v>
                </c:pt>
                <c:pt idx="62">
                  <c:v>54.290824322819688</c:v>
                </c:pt>
                <c:pt idx="63">
                  <c:v>54.967940310547071</c:v>
                </c:pt>
                <c:pt idx="64">
                  <c:v>55.639857648003279</c:v>
                </c:pt>
                <c:pt idx="65">
                  <c:v>56.306703853730937</c:v>
                </c:pt>
                <c:pt idx="66">
                  <c:v>56.968608176445123</c:v>
                </c:pt>
                <c:pt idx="67">
                  <c:v>57.625701493139601</c:v>
                </c:pt>
                <c:pt idx="68">
                  <c:v>58.278116219139051</c:v>
                </c:pt>
                <c:pt idx="69">
                  <c:v>58.925986229878234</c:v>
                </c:pt>
                <c:pt idx="70">
                  <c:v>59.569446794190583</c:v>
                </c:pt>
                <c:pt idx="71">
                  <c:v>60.208634518895373</c:v>
                </c:pt>
                <c:pt idx="72">
                  <c:v>60.843687304481833</c:v>
                </c:pt>
                <c:pt idx="73">
                  <c:v>61.474744311699702</c:v>
                </c:pt>
                <c:pt idx="74">
                  <c:v>62.101945938881371</c:v>
                </c:pt>
                <c:pt idx="75">
                  <c:v>62.725433809837817</c:v>
                </c:pt>
                <c:pt idx="76">
                  <c:v>63.345350772189569</c:v>
                </c:pt>
                <c:pt idx="77">
                  <c:v>63.961840906016711</c:v>
                </c:pt>
                <c:pt idx="78">
                  <c:v>64.575049542735314</c:v>
                </c:pt>
                <c:pt idx="79">
                  <c:v>65.185123294133774</c:v>
                </c:pt>
                <c:pt idx="80">
                  <c:v>65.792210091530677</c:v>
                </c:pt>
                <c:pt idx="81">
                  <c:v>66.396459235045896</c:v>
                </c:pt>
                <c:pt idx="82">
                  <c:v>66.998021453007624</c:v>
                </c:pt>
                <c:pt idx="83">
                  <c:v>67.597048971553235</c:v>
                </c:pt>
                <c:pt idx="84">
                  <c:v>68.193695594516214</c:v>
                </c:pt>
                <c:pt idx="85">
                  <c:v>68.788116793730438</c:v>
                </c:pt>
                <c:pt idx="86">
                  <c:v>69.38046980992209</c:v>
                </c:pt>
                <c:pt idx="87">
                  <c:v>69.970913764402567</c:v>
                </c:pt>
                <c:pt idx="88">
                  <c:v>70.559609781819873</c:v>
                </c:pt>
                <c:pt idx="89">
                  <c:v>71.146721124273284</c:v>
                </c:pt>
                <c:pt idx="90">
                  <c:v>71.732413337146653</c:v>
                </c:pt>
                <c:pt idx="91">
                  <c:v>72.316854407067865</c:v>
                </c:pt>
                <c:pt idx="92">
                  <c:v>72.900214932459207</c:v>
                </c:pt>
                <c:pt idx="93">
                  <c:v>73.482668307202459</c:v>
                </c:pt>
                <c:pt idx="94">
                  <c:v>74.064390918007234</c:v>
                </c:pt>
                <c:pt idx="95">
                  <c:v>74.645562356138072</c:v>
                </c:pt>
                <c:pt idx="96">
                  <c:v>75.226365644229773</c:v>
                </c:pt>
                <c:pt idx="97">
                  <c:v>75.806987478996916</c:v>
                </c:pt>
                <c:pt idx="98">
                  <c:v>76.387618490728045</c:v>
                </c:pt>
                <c:pt idx="99">
                  <c:v>76.968453520544116</c:v>
                </c:pt>
                <c:pt idx="100">
                  <c:v>77.549691916496897</c:v>
                </c:pt>
                <c:pt idx="101">
                  <c:v>78.131537849686993</c:v>
                </c:pt>
                <c:pt idx="102">
                  <c:v>78.714200651692693</c:v>
                </c:pt>
                <c:pt idx="103">
                  <c:v>79.297895174721162</c:v>
                </c:pt>
                <c:pt idx="104">
                  <c:v>79.882842176024226</c:v>
                </c:pt>
                <c:pt idx="105">
                  <c:v>80.469268728260758</c:v>
                </c:pt>
                <c:pt idx="106">
                  <c:v>81.057408657640792</c:v>
                </c:pt>
                <c:pt idx="107">
                  <c:v>81.647503011850915</c:v>
                </c:pt>
                <c:pt idx="108">
                  <c:v>82.239800559938104</c:v>
                </c:pt>
                <c:pt idx="109">
                  <c:v>82.834558326524387</c:v>
                </c:pt>
                <c:pt idx="110">
                  <c:v>83.432042162932007</c:v>
                </c:pt>
                <c:pt idx="111">
                  <c:v>84.032527358027437</c:v>
                </c:pt>
                <c:pt idx="112">
                  <c:v>84.636299291838085</c:v>
                </c:pt>
                <c:pt idx="113">
                  <c:v>85.243654135261863</c:v>
                </c:pt>
                <c:pt idx="114">
                  <c:v>85.854899599479353</c:v>
                </c:pt>
                <c:pt idx="115">
                  <c:v>86.470355738989568</c:v>
                </c:pt>
                <c:pt idx="116">
                  <c:v>87.090355812529666</c:v>
                </c:pt>
                <c:pt idx="117">
                  <c:v>87.715247206502724</c:v>
                </c:pt>
                <c:pt idx="118">
                  <c:v>88.345392425931863</c:v>
                </c:pt>
                <c:pt idx="119">
                  <c:v>88.981170158382341</c:v>
                </c:pt>
                <c:pt idx="120">
                  <c:v>89.622976416748969</c:v>
                </c:pt>
                <c:pt idx="121">
                  <c:v>90.271225767292492</c:v>
                </c:pt>
                <c:pt idx="122">
                  <c:v>90.926352649829269</c:v>
                </c:pt>
                <c:pt idx="123">
                  <c:v>91.588812797531816</c:v>
                </c:pt>
                <c:pt idx="124">
                  <c:v>92.259084764381299</c:v>
                </c:pt>
                <c:pt idx="125">
                  <c:v>92.937671568927385</c:v>
                </c:pt>
                <c:pt idx="126">
                  <c:v>93.625102463650578</c:v>
                </c:pt>
                <c:pt idx="127">
                  <c:v>94.32193483988209</c:v>
                </c:pt>
                <c:pt idx="128">
                  <c:v>95.028756278905846</c:v>
                </c:pt>
                <c:pt idx="129">
                  <c:v>95.746186760540212</c:v>
                </c:pt>
                <c:pt idx="130">
                  <c:v>96.47488104114764</c:v>
                </c:pt>
                <c:pt idx="131">
                  <c:v>97.215531213637846</c:v>
                </c:pt>
                <c:pt idx="132">
                  <c:v>97.968869462573707</c:v>
                </c:pt>
                <c:pt idx="133">
                  <c:v>98.735671027928873</c:v>
                </c:pt>
                <c:pt idx="134">
                  <c:v>99.516757391326294</c:v>
                </c:pt>
                <c:pt idx="135">
                  <c:v>100.31299969864267</c:v>
                </c:pt>
                <c:pt idx="136">
                  <c:v>101.12532243261462</c:v>
                </c:pt>
                <c:pt idx="137">
                  <c:v>101.95470734841398</c:v>
                </c:pt>
                <c:pt idx="138">
                  <c:v>102.80219768393988</c:v>
                </c:pt>
                <c:pt idx="139">
                  <c:v>103.66890265463144</c:v>
                </c:pt>
                <c:pt idx="140">
                  <c:v>104.55600223970887</c:v>
                </c:pt>
                <c:pt idx="141">
                  <c:v>105.46475226264212</c:v>
                </c:pt>
                <c:pt idx="142">
                  <c:v>106.39648976296724</c:v>
                </c:pt>
                <c:pt idx="143">
                  <c:v>107.35263864890442</c:v>
                </c:pt>
                <c:pt idx="144">
                  <c:v>108.33471561004707</c:v>
                </c:pt>
                <c:pt idx="145">
                  <c:v>109.34433625604082</c:v>
                </c:pt>
                <c:pt idx="146">
                  <c:v>110.38322142986695</c:v>
                </c:pt>
                <c:pt idx="147">
                  <c:v>111.45320362213174</c:v>
                </c:pt>
                <c:pt idx="148">
                  <c:v>112.55623338450086</c:v>
                </c:pt>
                <c:pt idx="149">
                  <c:v>113.69438560475903</c:v>
                </c:pt>
                <c:pt idx="150">
                  <c:v>114.86986546135728</c:v>
                </c:pt>
                <c:pt idx="151">
                  <c:v>116.08501381995345</c:v>
                </c:pt>
                <c:pt idx="152">
                  <c:v>117.34231176639956</c:v>
                </c:pt>
                <c:pt idx="153">
                  <c:v>118.6443838878016</c:v>
                </c:pt>
                <c:pt idx="154">
                  <c:v>119.99399981363393</c:v>
                </c:pt>
                <c:pt idx="155">
                  <c:v>121.39407341061546</c:v>
                </c:pt>
                <c:pt idx="156">
                  <c:v>122.84765888696609</c:v>
                </c:pt>
                <c:pt idx="157">
                  <c:v>124.35794290371732</c:v>
                </c:pt>
                <c:pt idx="158">
                  <c:v>125.92823161483791</c:v>
                </c:pt>
                <c:pt idx="159">
                  <c:v>127.56193136898094</c:v>
                </c:pt>
                <c:pt idx="160">
                  <c:v>129.26252161299379</c:v>
                </c:pt>
                <c:pt idx="161">
                  <c:v>131.03351835659254</c:v>
                </c:pt>
                <c:pt idx="162">
                  <c:v>132.87842641271089</c:v>
                </c:pt>
                <c:pt idx="163">
                  <c:v>134.80067855355327</c:v>
                </c:pt>
                <c:pt idx="164">
                  <c:v>136.80355976533534</c:v>
                </c:pt>
                <c:pt idx="165">
                  <c:v>138.89011500559741</c:v>
                </c:pt>
                <c:pt idx="166">
                  <c:v>141.06303933853658</c:v>
                </c:pt>
                <c:pt idx="167">
                  <c:v>143.32455012607085</c:v>
                </c:pt>
                <c:pt idx="168">
                  <c:v>145.67624216222393</c:v>
                </c:pt>
                <c:pt idx="169">
                  <c:v>148.1189283117387</c:v>
                </c:pt>
                <c:pt idx="170">
                  <c:v>150.65247035927621</c:v>
                </c:pt>
                <c:pt idx="171">
                  <c:v>153.27560732148834</c:v>
                </c:pt>
                <c:pt idx="172">
                  <c:v>155.98579123364038</c:v>
                </c:pt>
                <c:pt idx="173">
                  <c:v>158.77904306622582</c:v>
                </c:pt>
                <c:pt idx="174">
                  <c:v>161.64984348135388</c:v>
                </c:pt>
                <c:pt idx="175">
                  <c:v>164.59107402406201</c:v>
                </c:pt>
                <c:pt idx="176">
                  <c:v>167.59402346969077</c:v>
                </c:pt>
                <c:pt idx="177">
                  <c:v>170.64847096291882</c:v>
                </c:pt>
                <c:pt idx="178">
                  <c:v>173.74285215178844</c:v>
                </c:pt>
                <c:pt idx="179">
                  <c:v>176.86450707773403</c:v>
                </c:pt>
                <c:pt idx="180">
                  <c:v>179.99686218821742</c:v>
                </c:pt>
              </c:numCache>
            </c:numRef>
          </c:xVal>
          <c:yVal>
            <c:numRef>
              <c:f>TraySol!$P$191:$P$371</c:f>
              <c:numCache>
                <c:formatCode>0.00</c:formatCode>
                <c:ptCount val="181"/>
                <c:pt idx="0">
                  <c:v>26.099999993215945</c:v>
                </c:pt>
                <c:pt idx="1">
                  <c:v>26.093216319550955</c:v>
                </c:pt>
                <c:pt idx="2">
                  <c:v>26.07286970347846</c:v>
                </c:pt>
                <c:pt idx="3">
                  <c:v>26.038973413591947</c:v>
                </c:pt>
                <c:pt idx="4">
                  <c:v>25.991549506296309</c:v>
                </c:pt>
                <c:pt idx="5">
                  <c:v>25.930628763040346</c:v>
                </c:pt>
                <c:pt idx="6">
                  <c:v>25.856250593668761</c:v>
                </c:pt>
                <c:pt idx="7">
                  <c:v>25.768462913390351</c:v>
                </c:pt>
                <c:pt idx="8">
                  <c:v>25.667321994262224</c:v>
                </c:pt>
                <c:pt idx="9">
                  <c:v>25.552892292265781</c:v>
                </c:pt>
                <c:pt idx="10">
                  <c:v>25.425246251211618</c:v>
                </c:pt>
                <c:pt idx="11">
                  <c:v>25.284464084856637</c:v>
                </c:pt>
                <c:pt idx="12">
                  <c:v>25.130633538745585</c:v>
                </c:pt>
                <c:pt idx="13">
                  <c:v>24.963849633399988</c:v>
                </c:pt>
                <c:pt idx="14">
                  <c:v>24.784214390567854</c:v>
                </c:pt>
                <c:pt idx="15">
                  <c:v>24.591836544320088</c:v>
                </c:pt>
                <c:pt idx="16">
                  <c:v>24.386831238830112</c:v>
                </c:pt>
                <c:pt idx="17">
                  <c:v>24.169319714705679</c:v>
                </c:pt>
                <c:pt idx="18">
                  <c:v>23.939428985754262</c:v>
                </c:pt>
                <c:pt idx="19">
                  <c:v>23.697291508057063</c:v>
                </c:pt>
                <c:pt idx="20">
                  <c:v>23.44304484320368</c:v>
                </c:pt>
                <c:pt idx="21">
                  <c:v>23.176831317499548</c:v>
                </c:pt>
                <c:pt idx="22">
                  <c:v>22.898797678903492</c:v>
                </c:pt>
                <c:pt idx="23">
                  <c:v>22.609094753385008</c:v>
                </c:pt>
                <c:pt idx="24">
                  <c:v>22.307877102310755</c:v>
                </c:pt>
                <c:pt idx="25">
                  <c:v>21.995302682381151</c:v>
                </c:pt>
                <c:pt idx="26">
                  <c:v>21.671532509538594</c:v>
                </c:pt>
                <c:pt idx="27">
                  <c:v>21.3367303281658</c:v>
                </c:pt>
                <c:pt idx="28">
                  <c:v>20.991062286782707</c:v>
                </c:pt>
                <c:pt idx="29">
                  <c:v>20.634696621338165</c:v>
                </c:pt>
                <c:pt idx="30">
                  <c:v>20.267803347078484</c:v>
                </c:pt>
                <c:pt idx="31">
                  <c:v>19.890553959860227</c:v>
                </c:pt>
                <c:pt idx="32">
                  <c:v>19.503121147661915</c:v>
                </c:pt>
                <c:pt idx="33">
                  <c:v>19.105678512936919</c:v>
                </c:pt>
                <c:pt idx="34">
                  <c:v>18.69840030634299</c:v>
                </c:pt>
                <c:pt idx="35">
                  <c:v>18.281461172279094</c:v>
                </c:pt>
                <c:pt idx="36">
                  <c:v>17.855035906561582</c:v>
                </c:pt>
                <c:pt idx="37">
                  <c:v>17.419299226477975</c:v>
                </c:pt>
                <c:pt idx="38">
                  <c:v>16.974425553368818</c:v>
                </c:pt>
                <c:pt idx="39">
                  <c:v>16.520588807806803</c:v>
                </c:pt>
                <c:pt idx="40">
                  <c:v>16.057962217367219</c:v>
                </c:pt>
                <c:pt idx="41">
                  <c:v>15.586718136915522</c:v>
                </c:pt>
                <c:pt idx="42">
                  <c:v>15.107027881276025</c:v>
                </c:pt>
                <c:pt idx="43">
                  <c:v>14.619061570090977</c:v>
                </c:pt>
                <c:pt idx="44">
                  <c:v>14.122987984629759</c:v>
                </c:pt>
                <c:pt idx="45">
                  <c:v>13.618974436266711</c:v>
                </c:pt>
                <c:pt idx="46">
                  <c:v>13.107186646308477</c:v>
                </c:pt>
                <c:pt idx="47">
                  <c:v>12.587788636822182</c:v>
                </c:pt>
                <c:pt idx="48">
                  <c:v>12.060942632089777</c:v>
                </c:pt>
                <c:pt idx="49">
                  <c:v>11.526808970293615</c:v>
                </c:pt>
                <c:pt idx="50">
                  <c:v>10.985546025023979</c:v>
                </c:pt>
                <c:pt idx="51">
                  <c:v>10.437310136186113</c:v>
                </c:pt>
                <c:pt idx="52">
                  <c:v>9.8822555498793463</c:v>
                </c:pt>
                <c:pt idx="53">
                  <c:v>9.3205343668156218</c:v>
                </c:pt>
                <c:pt idx="54">
                  <c:v>8.7522964988450838</c:v>
                </c:pt>
                <c:pt idx="55">
                  <c:v>8.1776896331593036</c:v>
                </c:pt>
                <c:pt idx="56">
                  <c:v>7.5968592037467317</c:v>
                </c:pt>
                <c:pt idx="57">
                  <c:v>7.0099483696835563</c:v>
                </c:pt>
                <c:pt idx="58">
                  <c:v>6.4170979998515492</c:v>
                </c:pt>
                <c:pt idx="59">
                  <c:v>5.8184466636858474</c:v>
                </c:pt>
                <c:pt idx="60">
                  <c:v>5.2141306275678545</c:v>
                </c:pt>
                <c:pt idx="61">
                  <c:v>4.6042838564919464</c:v>
                </c:pt>
                <c:pt idx="62">
                  <c:v>3.989038020649275</c:v>
                </c:pt>
                <c:pt idx="63">
                  <c:v>3.3685225065867854</c:v>
                </c:pt>
                <c:pt idx="64">
                  <c:v>2.7428644326159599</c:v>
                </c:pt>
                <c:pt idx="65">
                  <c:v>2.1121886681613375</c:v>
                </c:pt>
                <c:pt idx="66">
                  <c:v>1.4766178567556807</c:v>
                </c:pt>
                <c:pt idx="67">
                  <c:v>0.83627244240523169</c:v>
                </c:pt>
                <c:pt idx="68">
                  <c:v>0.19127069906508609</c:v>
                </c:pt>
                <c:pt idx="69">
                  <c:v>-0.45827123701879202</c:v>
                </c:pt>
                <c:pt idx="70">
                  <c:v>-1.1122393323278743</c:v>
                </c:pt>
                <c:pt idx="71">
                  <c:v>-1.7705216186599841</c:v>
                </c:pt>
                <c:pt idx="72">
                  <c:v>-2.4330081534839962</c:v>
                </c:pt>
                <c:pt idx="73">
                  <c:v>-3.0995909782386946</c:v>
                </c:pt>
                <c:pt idx="74">
                  <c:v>-3.7701640747393554</c:v>
                </c:pt>
                <c:pt idx="75">
                  <c:v>-4.444623319840403</c:v>
                </c:pt>
                <c:pt idx="76">
                  <c:v>-5.1228664384874918</c:v>
                </c:pt>
                <c:pt idx="77">
                  <c:v>-5.8047929552779323</c:v>
                </c:pt>
                <c:pt idx="78">
                  <c:v>-6.4903041446345497</c:v>
                </c:pt>
                <c:pt idx="79">
                  <c:v>-7.179302979683797</c:v>
                </c:pt>
                <c:pt idx="80">
                  <c:v>-7.8716940799156276</c:v>
                </c:pt>
                <c:pt idx="81">
                  <c:v>-8.5673836576896036</c:v>
                </c:pt>
                <c:pt idx="82">
                  <c:v>-9.2662794636380852</c:v>
                </c:pt>
                <c:pt idx="83">
                  <c:v>-9.9682907310052542</c:v>
                </c:pt>
                <c:pt idx="84">
                  <c:v>-10.673328118947495</c:v>
                </c:pt>
                <c:pt idx="85">
                  <c:v>-11.381303654808576</c:v>
                </c:pt>
                <c:pt idx="86">
                  <c:v>-12.092130675370186</c:v>
                </c:pt>
                <c:pt idx="87">
                  <c:v>-12.805723767066226</c:v>
                </c:pt>
                <c:pt idx="88">
                  <c:v>-13.521998705136923</c:v>
                </c:pt>
                <c:pt idx="89">
                  <c:v>-14.240872391685485</c:v>
                </c:pt>
                <c:pt idx="90">
                  <c:v>-14.962262792588504</c:v>
                </c:pt>
                <c:pt idx="91">
                  <c:v>-15.686088873196809</c:v>
                </c:pt>
                <c:pt idx="92">
                  <c:v>-16.412270532751563</c:v>
                </c:pt>
                <c:pt idx="93">
                  <c:v>-17.140728537425289</c:v>
                </c:pt>
                <c:pt idx="94">
                  <c:v>-17.871384451884524</c:v>
                </c:pt>
                <c:pt idx="95">
                  <c:v>-18.604160569254645</c:v>
                </c:pt>
                <c:pt idx="96">
                  <c:v>-19.338979839352987</c:v>
                </c:pt>
                <c:pt idx="97">
                  <c:v>-20.075765795038791</c:v>
                </c:pt>
                <c:pt idx="98">
                  <c:v>-20.814442476512085</c:v>
                </c:pt>
                <c:pt idx="99">
                  <c:v>-21.554934353374108</c:v>
                </c:pt>
                <c:pt idx="100">
                  <c:v>-22.297166244243058</c:v>
                </c:pt>
                <c:pt idx="101">
                  <c:v>-23.041063233696775</c:v>
                </c:pt>
                <c:pt idx="102">
                  <c:v>-23.786550586291412</c:v>
                </c:pt>
                <c:pt idx="103">
                  <c:v>-24.533553657380722</c:v>
                </c:pt>
                <c:pt idx="104">
                  <c:v>-25.281997800433345</c:v>
                </c:pt>
                <c:pt idx="105">
                  <c:v>-26.031808270516393</c:v>
                </c:pt>
                <c:pt idx="106">
                  <c:v>-26.78291012358217</c:v>
                </c:pt>
                <c:pt idx="107">
                  <c:v>-27.535228111160293</c:v>
                </c:pt>
                <c:pt idx="108">
                  <c:v>-28.288686570018896</c:v>
                </c:pt>
                <c:pt idx="109">
                  <c:v>-29.043209306318403</c:v>
                </c:pt>
                <c:pt idx="110">
                  <c:v>-29.798719473734465</c:v>
                </c:pt>
                <c:pt idx="111">
                  <c:v>-30.555139444977669</c:v>
                </c:pt>
                <c:pt idx="112">
                  <c:v>-31.312390676082131</c:v>
                </c:pt>
                <c:pt idx="113">
                  <c:v>-32.070393562774328</c:v>
                </c:pt>
                <c:pt idx="114">
                  <c:v>-32.829067288167096</c:v>
                </c:pt>
                <c:pt idx="115">
                  <c:v>-33.58832966094927</c:v>
                </c:pt>
                <c:pt idx="116">
                  <c:v>-34.348096943160314</c:v>
                </c:pt>
                <c:pt idx="117">
                  <c:v>-35.108283666549085</c:v>
                </c:pt>
                <c:pt idx="118">
                  <c:v>-35.868802436415365</c:v>
                </c:pt>
                <c:pt idx="119">
                  <c:v>-36.629563721722931</c:v>
                </c:pt>
                <c:pt idx="120">
                  <c:v>-37.390475630150405</c:v>
                </c:pt>
                <c:pt idx="121">
                  <c:v>-38.151443666609623</c:v>
                </c:pt>
                <c:pt idx="122">
                  <c:v>-38.912370473611503</c:v>
                </c:pt>
                <c:pt idx="123">
                  <c:v>-39.673155551692474</c:v>
                </c:pt>
                <c:pt idx="124">
                  <c:v>-40.43369495792885</c:v>
                </c:pt>
                <c:pt idx="125">
                  <c:v>-41.193880980361769</c:v>
                </c:pt>
                <c:pt idx="126">
                  <c:v>-41.953601785927418</c:v>
                </c:pt>
                <c:pt idx="127">
                  <c:v>-42.71274103923588</c:v>
                </c:pt>
                <c:pt idx="128">
                  <c:v>-43.471177489260754</c:v>
                </c:pt>
                <c:pt idx="129">
                  <c:v>-44.228784520695029</c:v>
                </c:pt>
                <c:pt idx="130">
                  <c:v>-44.985429666383766</c:v>
                </c:pt>
                <c:pt idx="131">
                  <c:v>-45.740974076869662</c:v>
                </c:pt>
                <c:pt idx="132">
                  <c:v>-46.495271942668722</c:v>
                </c:pt>
                <c:pt idx="133">
                  <c:v>-47.248169864437358</c:v>
                </c:pt>
                <c:pt idx="134">
                  <c:v>-47.999506165689667</c:v>
                </c:pt>
                <c:pt idx="135">
                  <c:v>-48.74911014217389</c:v>
                </c:pt>
                <c:pt idx="136">
                  <c:v>-49.496801241421821</c:v>
                </c:pt>
                <c:pt idx="137">
                  <c:v>-50.242388165336081</c:v>
                </c:pt>
                <c:pt idx="138">
                  <c:v>-50.985667887985556</c:v>
                </c:pt>
                <c:pt idx="139">
                  <c:v>-51.72642458003844</c:v>
                </c:pt>
                <c:pt idx="140">
                  <c:v>-52.46442843047808</c:v>
                </c:pt>
                <c:pt idx="141">
                  <c:v>-53.199434355435557</c:v>
                </c:pt>
                <c:pt idx="142">
                  <c:v>-53.931180583142009</c:v>
                </c:pt>
                <c:pt idx="143">
                  <c:v>-54.659387103181132</c:v>
                </c:pt>
                <c:pt idx="144">
                  <c:v>-55.383753967437315</c:v>
                </c:pt>
                <c:pt idx="145">
                  <c:v>-56.103959429432564</c:v>
                </c:pt>
                <c:pt idx="146">
                  <c:v>-56.819657908188418</c:v>
                </c:pt>
                <c:pt idx="147">
                  <c:v>-57.530477762419792</c:v>
                </c:pt>
                <c:pt idx="148">
                  <c:v>-58.2360188608763</c:v>
                </c:pt>
                <c:pt idx="149">
                  <c:v>-58.935849935142386</c:v>
                </c:pt>
                <c:pt idx="150">
                  <c:v>-59.629505702376548</c:v>
                </c:pt>
                <c:pt idx="151">
                  <c:v>-60.316483747561989</c:v>
                </c:pt>
                <c:pt idx="152">
                  <c:v>-60.996241158164707</c:v>
                </c:pt>
                <c:pt idx="153">
                  <c:v>-61.668190909043432</c:v>
                </c:pt>
                <c:pt idx="154">
                  <c:v>-62.331698002516987</c:v>
                </c:pt>
                <c:pt idx="155">
                  <c:v>-62.986075378252366</c:v>
                </c:pt>
                <c:pt idx="156">
                  <c:v>-63.630579620800347</c:v>
                </c:pt>
                <c:pt idx="157">
                  <c:v>-64.264406509984013</c:v>
                </c:pt>
                <c:pt idx="158">
                  <c:v>-64.886686481846823</c:v>
                </c:pt>
                <c:pt idx="159">
                  <c:v>-65.496480096458157</c:v>
                </c:pt>
                <c:pt idx="160">
                  <c:v>-66.092773644480303</c:v>
                </c:pt>
                <c:pt idx="161">
                  <c:v>-66.674475067810391</c:v>
                </c:pt>
                <c:pt idx="162">
                  <c:v>-67.240410421222862</c:v>
                </c:pt>
                <c:pt idx="163">
                  <c:v>-67.789321161505086</c:v>
                </c:pt>
                <c:pt idx="164">
                  <c:v>-68.319862616757689</c:v>
                </c:pt>
                <c:pt idx="165">
                  <c:v>-68.830604058393163</c:v>
                </c:pt>
                <c:pt idx="166">
                  <c:v>-69.320030866760533</c:v>
                </c:pt>
                <c:pt idx="167">
                  <c:v>-69.786549340272416</c:v>
                </c:pt>
                <c:pt idx="168">
                  <c:v>-70.22849473611609</c:v>
                </c:pt>
                <c:pt idx="169">
                  <c:v>-70.644143133345494</c:v>
                </c:pt>
                <c:pt idx="170">
                  <c:v>-71.031727658781108</c:v>
                </c:pt>
                <c:pt idx="171">
                  <c:v>-71.38945949390984</c:v>
                </c:pt>
                <c:pt idx="172">
                  <c:v>-71.715553870047017</c:v>
                </c:pt>
                <c:pt idx="173">
                  <c:v>-72.008260949196284</c:v>
                </c:pt>
                <c:pt idx="174">
                  <c:v>-72.265901081663372</c:v>
                </c:pt>
                <c:pt idx="175">
                  <c:v>-72.486903449432617</c:v>
                </c:pt>
                <c:pt idx="176">
                  <c:v>-72.669846590265507</c:v>
                </c:pt>
                <c:pt idx="177">
                  <c:v>-72.813498817786297</c:v>
                </c:pt>
                <c:pt idx="178">
                  <c:v>-72.916856189892371</c:v>
                </c:pt>
                <c:pt idx="179">
                  <c:v>-72.97917551605326</c:v>
                </c:pt>
                <c:pt idx="180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9045-4D87-A6FF-8D24CC610DBD}"/>
            </c:ext>
          </c:extLst>
        </c:ser>
        <c:ser>
          <c:idx val="27"/>
          <c:order val="27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TraySol!$T$40:$T$190</c:f>
              <c:numCache>
                <c:formatCode>0.00</c:formatCode>
                <c:ptCount val="151"/>
                <c:pt idx="0">
                  <c:v>-124.37652773282451</c:v>
                </c:pt>
                <c:pt idx="1">
                  <c:v>-123.14371787983315</c:v>
                </c:pt>
                <c:pt idx="2">
                  <c:v>-121.94262901143678</c:v>
                </c:pt>
                <c:pt idx="3">
                  <c:v>-120.77196807926961</c:v>
                </c:pt>
                <c:pt idx="4">
                  <c:v>-119.630469369127</c:v>
                </c:pt>
                <c:pt idx="5">
                  <c:v>-118.51689831323721</c:v>
                </c:pt>
                <c:pt idx="6">
                  <c:v>-117.43005437496758</c:v>
                </c:pt>
                <c:pt idx="7">
                  <c:v>-116.3687731410637</c:v>
                </c:pt>
                <c:pt idx="8">
                  <c:v>-115.33192774234395</c:v>
                </c:pt>
                <c:pt idx="9">
                  <c:v>-114.31842971006607</c:v>
                </c:pt>
                <c:pt idx="10">
                  <c:v>-113.32722936222687</c:v>
                </c:pt>
                <c:pt idx="11">
                  <c:v>-112.35731580205416</c:v>
                </c:pt>
                <c:pt idx="12">
                  <c:v>-111.407716599973</c:v>
                </c:pt>
                <c:pt idx="13">
                  <c:v>-110.47749722042801</c:v>
                </c:pt>
                <c:pt idx="14">
                  <c:v>-109.56576024609332</c:v>
                </c:pt>
                <c:pt idx="15">
                  <c:v>-108.67164444416248</c:v>
                </c:pt>
                <c:pt idx="16">
                  <c:v>-107.79432371251858</c:v>
                </c:pt>
                <c:pt idx="17">
                  <c:v>-106.93300593756668</c:v>
                </c:pt>
                <c:pt idx="18">
                  <c:v>-106.08693179028124</c:v>
                </c:pt>
                <c:pt idx="19">
                  <c:v>-105.25537348250961</c:v>
                </c:pt>
                <c:pt idx="20">
                  <c:v>-104.43763350169222</c:v>
                </c:pt>
                <c:pt idx="21">
                  <c:v>-103.63304333884057</c:v>
                </c:pt>
                <c:pt idx="22">
                  <c:v>-102.84096222178997</c:v>
                </c:pt>
                <c:pt idx="23">
                  <c:v>-102.0607758633452</c:v>
                </c:pt>
                <c:pt idx="24">
                  <c:v>-101.29189523191565</c:v>
                </c:pt>
                <c:pt idx="25">
                  <c:v>-100.53375535053364</c:v>
                </c:pt>
                <c:pt idx="26">
                  <c:v>-99.785814128727395</c:v>
                </c:pt>
                <c:pt idx="27">
                  <c:v>-99.047551230534779</c:v>
                </c:pt>
                <c:pt idx="28">
                  <c:v>-98.318466980960125</c:v>
                </c:pt>
                <c:pt idx="29">
                  <c:v>-97.598081312370482</c:v>
                </c:pt>
                <c:pt idx="30">
                  <c:v>-96.885932751662921</c:v>
                </c:pt>
                <c:pt idx="31">
                  <c:v>-96.181577448499695</c:v>
                </c:pt>
                <c:pt idx="32">
                  <c:v>-95.484588244474594</c:v>
                </c:pt>
                <c:pt idx="33">
                  <c:v>-94.79455378273029</c:v>
                </c:pt>
                <c:pt idx="34">
                  <c:v>-94.111077657276752</c:v>
                </c:pt>
                <c:pt idx="35">
                  <c:v>-93.433777601052711</c:v>
                </c:pt>
                <c:pt idx="36">
                  <c:v>-92.762284711616374</c:v>
                </c:pt>
                <c:pt idx="37">
                  <c:v>-92.096242713236393</c:v>
                </c:pt>
                <c:pt idx="38">
                  <c:v>-91.435307254077415</c:v>
                </c:pt>
                <c:pt idx="39">
                  <c:v>-90.779145237123714</c:v>
                </c:pt>
                <c:pt idx="40">
                  <c:v>-90.127434183458419</c:v>
                </c:pt>
                <c:pt idx="41">
                  <c:v>-89.479861626510299</c:v>
                </c:pt>
                <c:pt idx="42">
                  <c:v>-88.836124535886881</c:v>
                </c:pt>
                <c:pt idx="43">
                  <c:v>-88.195928769435255</c:v>
                </c:pt>
                <c:pt idx="44">
                  <c:v>-87.558988552201541</c:v>
                </c:pt>
                <c:pt idx="45">
                  <c:v>-86.925025980998385</c:v>
                </c:pt>
                <c:pt idx="46">
                  <c:v>-86.293770553333957</c:v>
                </c:pt>
                <c:pt idx="47">
                  <c:v>-85.664958719504114</c:v>
                </c:pt>
                <c:pt idx="48">
                  <c:v>-85.038333456700244</c:v>
                </c:pt>
                <c:pt idx="49">
                  <c:v>-84.413643864039003</c:v>
                </c:pt>
                <c:pt idx="50">
                  <c:v>-83.790644777475109</c:v>
                </c:pt>
                <c:pt idx="51">
                  <c:v>-83.169096403613295</c:v>
                </c:pt>
                <c:pt idx="52">
                  <c:v>-82.548763971491127</c:v>
                </c:pt>
                <c:pt idx="53">
                  <c:v>-81.929417401460384</c:v>
                </c:pt>
                <c:pt idx="54">
                  <c:v>-81.31083099034889</c:v>
                </c:pt>
                <c:pt idx="55">
                  <c:v>-80.692783112139281</c:v>
                </c:pt>
                <c:pt idx="56">
                  <c:v>-80.075055933455033</c:v>
                </c:pt>
                <c:pt idx="57">
                  <c:v>-79.457435143195553</c:v>
                </c:pt>
                <c:pt idx="58">
                  <c:v>-78.839709695714717</c:v>
                </c:pt>
                <c:pt idx="59">
                  <c:v>-78.221671566986927</c:v>
                </c:pt>
                <c:pt idx="60">
                  <c:v>-77.603115523254857</c:v>
                </c:pt>
                <c:pt idx="61">
                  <c:v>-76.983838901701134</c:v>
                </c:pt>
                <c:pt idx="62">
                  <c:v>-76.363641402734217</c:v>
                </c:pt>
                <c:pt idx="63">
                  <c:v>-75.742324893524994</c:v>
                </c:pt>
                <c:pt idx="64">
                  <c:v>-75.119693222477508</c:v>
                </c:pt>
                <c:pt idx="65">
                  <c:v>-74.495552044361432</c:v>
                </c:pt>
                <c:pt idx="66">
                  <c:v>-73.869708655879521</c:v>
                </c:pt>
                <c:pt idx="67">
                  <c:v>-73.241971841486844</c:v>
                </c:pt>
                <c:pt idx="68">
                  <c:v>-72.612151729322449</c:v>
                </c:pt>
                <c:pt idx="69">
                  <c:v>-71.980059657157966</c:v>
                </c:pt>
                <c:pt idx="70">
                  <c:v>-71.345508048309384</c:v>
                </c:pt>
                <c:pt idx="71">
                  <c:v>-70.708310297502749</c:v>
                </c:pt>
                <c:pt idx="72">
                  <c:v>-70.068280666725713</c:v>
                </c:pt>
                <c:pt idx="73">
                  <c:v>-69.425234191140163</c:v>
                </c:pt>
                <c:pt idx="74">
                  <c:v>-68.778986595173208</c:v>
                </c:pt>
                <c:pt idx="75">
                  <c:v>-68.129354218946531</c:v>
                </c:pt>
                <c:pt idx="76">
                  <c:v>-67.47615395524565</c:v>
                </c:pt>
                <c:pt idx="77">
                  <c:v>-66.819203197273552</c:v>
                </c:pt>
                <c:pt idx="78">
                  <c:v>-66.158319797474618</c:v>
                </c:pt>
                <c:pt idx="79">
                  <c:v>-65.493322037756769</c:v>
                </c:pt>
                <c:pt idx="80">
                  <c:v>-64.824028611481083</c:v>
                </c:pt>
                <c:pt idx="81">
                  <c:v>-64.150258617629049</c:v>
                </c:pt>
                <c:pt idx="82">
                  <c:v>-63.471831567598322</c:v>
                </c:pt>
                <c:pt idx="83">
                  <c:v>-62.788567405116886</c:v>
                </c:pt>
                <c:pt idx="84">
                  <c:v>-62.100286539804102</c:v>
                </c:pt>
                <c:pt idx="85">
                  <c:v>-61.406809894944224</c:v>
                </c:pt>
                <c:pt idx="86">
                  <c:v>-60.707958970073228</c:v>
                </c:pt>
                <c:pt idx="87">
                  <c:v>-60.003555919012399</c:v>
                </c:pt>
                <c:pt idx="88">
                  <c:v>-59.293423644013316</c:v>
                </c:pt>
                <c:pt idx="89">
                  <c:v>-58.577385906705132</c:v>
                </c:pt>
                <c:pt idx="90">
                  <c:v>-57.855267456559552</c:v>
                </c:pt>
                <c:pt idx="91">
                  <c:v>-57.126894177606651</c:v>
                </c:pt>
                <c:pt idx="92">
                  <c:v>-56.392093254149501</c:v>
                </c:pt>
                <c:pt idx="93">
                  <c:v>-55.650693356232225</c:v>
                </c:pt>
                <c:pt idx="94">
                  <c:v>-54.902524845617521</c:v>
                </c:pt>
                <c:pt idx="95">
                  <c:v>-54.147420003021487</c:v>
                </c:pt>
                <c:pt idx="96">
                  <c:v>-53.385213277337876</c:v>
                </c:pt>
                <c:pt idx="97">
                  <c:v>-52.615741557556646</c:v>
                </c:pt>
                <c:pt idx="98">
                  <c:v>-51.838844468043952</c:v>
                </c:pt>
                <c:pt idx="99">
                  <c:v>-51.054364687799179</c:v>
                </c:pt>
                <c:pt idx="100">
                  <c:v>-50.26214829424076</c:v>
                </c:pt>
                <c:pt idx="101">
                  <c:v>-49.462045131990706</c:v>
                </c:pt>
                <c:pt idx="102">
                  <c:v>-48.653909207031631</c:v>
                </c:pt>
                <c:pt idx="103">
                  <c:v>-47.83759910649367</c:v>
                </c:pt>
                <c:pt idx="104">
                  <c:v>-47.012978444194211</c:v>
                </c:pt>
                <c:pt idx="105">
                  <c:v>-46.179916331896571</c:v>
                </c:pt>
                <c:pt idx="106">
                  <c:v>-45.338287876076244</c:v>
                </c:pt>
                <c:pt idx="107">
                  <c:v>-44.487974699780693</c:v>
                </c:pt>
                <c:pt idx="108">
                  <c:v>-43.628865488945046</c:v>
                </c:pt>
                <c:pt idx="109">
                  <c:v>-42.760856562273759</c:v>
                </c:pt>
                <c:pt idx="110">
                  <c:v>-41.883852463524327</c:v>
                </c:pt>
                <c:pt idx="111">
                  <c:v>-40.997766574729141</c:v>
                </c:pt>
                <c:pt idx="112">
                  <c:v>-40.102521748565636</c:v>
                </c:pt>
                <c:pt idx="113">
                  <c:v>-39.198050957738701</c:v>
                </c:pt>
                <c:pt idx="114">
                  <c:v>-38.284297958867086</c:v>
                </c:pt>
                <c:pt idx="115">
                  <c:v>-37.361217967978625</c:v>
                </c:pt>
                <c:pt idx="116">
                  <c:v>-36.428778344310466</c:v>
                </c:pt>
                <c:pt idx="117">
                  <c:v>-35.486959278693035</c:v>
                </c:pt>
                <c:pt idx="118">
                  <c:v>-34.535754482369249</c:v>
                </c:pt>
                <c:pt idx="119">
                  <c:v>-33.575171871668715</c:v>
                </c:pt>
                <c:pt idx="120">
                  <c:v>-32.605234243532813</c:v>
                </c:pt>
                <c:pt idx="121">
                  <c:v>-31.62597993646866</c:v>
                </c:pt>
                <c:pt idx="122">
                  <c:v>-30.637463471114327</c:v>
                </c:pt>
                <c:pt idx="123">
                  <c:v>-29.639756164229698</c:v>
                </c:pt>
                <c:pt idx="124">
                  <c:v>-28.632946709594595</c:v>
                </c:pt>
                <c:pt idx="125">
                  <c:v>-27.61714171901388</c:v>
                </c:pt>
                <c:pt idx="126">
                  <c:v>-26.592466216404016</c:v>
                </c:pt>
                <c:pt idx="127">
                  <c:v>-25.559064077779997</c:v>
                </c:pt>
                <c:pt idx="128">
                  <c:v>-24.51709840988493</c:v>
                </c:pt>
                <c:pt idx="129">
                  <c:v>-23.466751860221198</c:v>
                </c:pt>
                <c:pt idx="130">
                  <c:v>-22.408226851355522</c:v>
                </c:pt>
                <c:pt idx="131">
                  <c:v>-21.341745732593445</c:v>
                </c:pt>
                <c:pt idx="132">
                  <c:v>-20.267550842458853</c:v>
                </c:pt>
                <c:pt idx="133">
                  <c:v>-19.185904475875457</c:v>
                </c:pt>
                <c:pt idx="134">
                  <c:v>-18.097088750528407</c:v>
                </c:pt>
                <c:pt idx="135">
                  <c:v>-17.001405367602221</c:v>
                </c:pt>
                <c:pt idx="136">
                  <c:v>-15.899175262913031</c:v>
                </c:pt>
                <c:pt idx="137">
                  <c:v>-14.79073814541804</c:v>
                </c:pt>
                <c:pt idx="138">
                  <c:v>-13.676451921132312</c:v>
                </c:pt>
                <c:pt idx="139">
                  <c:v>-12.556692001653323</c:v>
                </c:pt>
                <c:pt idx="140">
                  <c:v>-11.431850497722815</c:v>
                </c:pt>
                <c:pt idx="141">
                  <c:v>-10.30233529957262</c:v>
                </c:pt>
                <c:pt idx="142">
                  <c:v>-9.1685690471407497</c:v>
                </c:pt>
                <c:pt idx="143">
                  <c:v>-8.0309879946157121</c:v>
                </c:pt>
                <c:pt idx="144">
                  <c:v>-6.8900407751315154</c:v>
                </c:pt>
                <c:pt idx="145">
                  <c:v>-5.7461870727650073</c:v>
                </c:pt>
                <c:pt idx="146">
                  <c:v>-4.5998962102581649</c:v>
                </c:pt>
                <c:pt idx="147">
                  <c:v>-3.4516456620721296</c:v>
                </c:pt>
                <c:pt idx="148">
                  <c:v>-2.301919503453425</c:v>
                </c:pt>
                <c:pt idx="149">
                  <c:v>-1.1512068071264505</c:v>
                </c:pt>
                <c:pt idx="150">
                  <c:v>-1.151289623710297E-3</c:v>
                </c:pt>
              </c:numCache>
            </c:numRef>
          </c:xVal>
          <c:yVal>
            <c:numRef>
              <c:f>TraySol!$S$40:$S$190</c:f>
              <c:numCache>
                <c:formatCode>0.00</c:formatCode>
                <c:ptCount val="151"/>
                <c:pt idx="0">
                  <c:v>-54.407700845040551</c:v>
                </c:pt>
                <c:pt idx="1">
                  <c:v>-53.775042392495777</c:v>
                </c:pt>
                <c:pt idx="2">
                  <c:v>-53.133546279096464</c:v>
                </c:pt>
                <c:pt idx="3">
                  <c:v>-52.483716500278064</c:v>
                </c:pt>
                <c:pt idx="4">
                  <c:v>-51.826030337622825</c:v>
                </c:pt>
                <c:pt idx="5">
                  <c:v>-51.16093963074286</c:v>
                </c:pt>
                <c:pt idx="6">
                  <c:v>-50.488872055008557</c:v>
                </c:pt>
                <c:pt idx="7">
                  <c:v>-49.810232389613105</c:v>
                </c:pt>
                <c:pt idx="8">
                  <c:v>-49.125403763784021</c:v>
                </c:pt>
                <c:pt idx="9">
                  <c:v>-48.434748871773621</c:v>
                </c:pt>
                <c:pt idx="10">
                  <c:v>-47.73861114962321</c:v>
                </c:pt>
                <c:pt idx="11">
                  <c:v>-47.037315908665931</c:v>
                </c:pt>
                <c:pt idx="12">
                  <c:v>-46.331171422349058</c:v>
                </c:pt>
                <c:pt idx="13">
                  <c:v>-45.62046996427776</c:v>
                </c:pt>
                <c:pt idx="14">
                  <c:v>-44.905488796443677</c:v>
                </c:pt>
                <c:pt idx="15">
                  <c:v>-44.18649110744758</c:v>
                </c:pt>
                <c:pt idx="16">
                  <c:v>-43.463726901187101</c:v>
                </c:pt>
                <c:pt idx="17">
                  <c:v>-42.737433836993347</c:v>
                </c:pt>
                <c:pt idx="18">
                  <c:v>-42.007838022582035</c:v>
                </c:pt>
                <c:pt idx="19">
                  <c:v>-41.275154761468343</c:v>
                </c:pt>
                <c:pt idx="20">
                  <c:v>-40.539589256691158</c:v>
                </c:pt>
                <c:pt idx="21">
                  <c:v>-39.801337272819666</c:v>
                </c:pt>
                <c:pt idx="22">
                  <c:v>-39.060585758292262</c:v>
                </c:pt>
                <c:pt idx="23">
                  <c:v>-38.317513430166713</c:v>
                </c:pt>
                <c:pt idx="24">
                  <c:v>-37.572291323359337</c:v>
                </c:pt>
                <c:pt idx="25">
                  <c:v>-36.825083306421789</c:v>
                </c:pt>
                <c:pt idx="26">
                  <c:v>-36.076046565855592</c:v>
                </c:pt>
                <c:pt idx="27">
                  <c:v>-35.325332060903406</c:v>
                </c:pt>
                <c:pt idx="28">
                  <c:v>-34.573084950680638</c:v>
                </c:pt>
                <c:pt idx="29">
                  <c:v>-33.81944499543394</c:v>
                </c:pt>
                <c:pt idx="30">
                  <c:v>-33.064546933626374</c:v>
                </c:pt>
                <c:pt idx="31">
                  <c:v>-32.308520836465277</c:v>
                </c:pt>
                <c:pt idx="32">
                  <c:v>-31.551492441400399</c:v>
                </c:pt>
                <c:pt idx="33">
                  <c:v>-30.793583466035273</c:v>
                </c:pt>
                <c:pt idx="34">
                  <c:v>-30.03491190380997</c:v>
                </c:pt>
                <c:pt idx="35">
                  <c:v>-29.275592302732306</c:v>
                </c:pt>
                <c:pt idx="36">
                  <c:v>-28.515736028356116</c:v>
                </c:pt>
                <c:pt idx="37">
                  <c:v>-27.755451512129284</c:v>
                </c:pt>
                <c:pt idx="38">
                  <c:v>-26.994844486163601</c:v>
                </c:pt>
                <c:pt idx="39">
                  <c:v>-26.234018205409825</c:v>
                </c:pt>
                <c:pt idx="40">
                  <c:v>-25.47307365815702</c:v>
                </c:pt>
                <c:pt idx="41">
                  <c:v>-24.712109765715539</c:v>
                </c:pt>
                <c:pt idx="42">
                  <c:v>-23.9512235720847</c:v>
                </c:pt>
                <c:pt idx="43">
                  <c:v>-23.190510424354002</c:v>
                </c:pt>
                <c:pt idx="44">
                  <c:v>-22.430064144535876</c:v>
                </c:pt>
                <c:pt idx="45">
                  <c:v>-21.66997719348123</c:v>
                </c:pt>
                <c:pt idx="46">
                  <c:v>-20.910340827485342</c:v>
                </c:pt>
                <c:pt idx="47">
                  <c:v>-20.151245248150829</c:v>
                </c:pt>
                <c:pt idx="48">
                  <c:v>-19.392779746035799</c:v>
                </c:pt>
                <c:pt idx="49">
                  <c:v>-18.635032838579804</c:v>
                </c:pt>
                <c:pt idx="50">
                  <c:v>-17.878092402767265</c:v>
                </c:pt>
                <c:pt idx="51">
                  <c:v>-17.122045802956464</c:v>
                </c:pt>
                <c:pt idx="52">
                  <c:v>-16.366980014273068</c:v>
                </c:pt>
                <c:pt idx="53">
                  <c:v>-15.612981741940956</c:v>
                </c:pt>
                <c:pt idx="54">
                  <c:v>-14.860137536896175</c:v>
                </c:pt>
                <c:pt idx="55">
                  <c:v>-14.108533908007388</c:v>
                </c:pt>
                <c:pt idx="56">
                  <c:v>-13.358257431203214</c:v>
                </c:pt>
                <c:pt idx="57">
                  <c:v>-12.609394855785524</c:v>
                </c:pt>
                <c:pt idx="58">
                  <c:v>-11.862033208188592</c:v>
                </c:pt>
                <c:pt idx="59">
                  <c:v>-11.116259893424541</c:v>
                </c:pt>
                <c:pt idx="60">
                  <c:v>-10.372162794438054</c:v>
                </c:pt>
                <c:pt idx="61">
                  <c:v>-9.6298303695761689</c:v>
                </c:pt>
                <c:pt idx="62">
                  <c:v>-8.8893517483625999</c:v>
                </c:pt>
                <c:pt idx="63">
                  <c:v>-8.1508168257504678</c:v>
                </c:pt>
                <c:pt idx="64">
                  <c:v>-7.4143163550120619</c:v>
                </c:pt>
                <c:pt idx="65">
                  <c:v>-6.6799420394096813</c:v>
                </c:pt>
                <c:pt idx="66">
                  <c:v>-5.9477866227767748</c:v>
                </c:pt>
                <c:pt idx="67">
                  <c:v>-5.2179439791249536</c:v>
                </c:pt>
                <c:pt idx="68">
                  <c:v>-4.4905092013778471</c:v>
                </c:pt>
                <c:pt idx="69">
                  <c:v>-3.765578689319085</c:v>
                </c:pt>
                <c:pt idx="70">
                  <c:v>-3.0432502368275749</c:v>
                </c:pt>
                <c:pt idx="71">
                  <c:v>-2.3236231184588405</c:v>
                </c:pt>
                <c:pt idx="72">
                  <c:v>-1.6067981754170404</c:v>
                </c:pt>
                <c:pt idx="73">
                  <c:v>-0.8928779009474539</c:v>
                </c:pt>
                <c:pt idx="74">
                  <c:v>-0.18196652516398615</c:v>
                </c:pt>
                <c:pt idx="75">
                  <c:v>0.52582990068913205</c:v>
                </c:pt>
                <c:pt idx="76">
                  <c:v>1.2304034205583605</c:v>
                </c:pt>
                <c:pt idx="77">
                  <c:v>1.9316440905187591</c:v>
                </c:pt>
                <c:pt idx="78">
                  <c:v>2.6294398963795658</c:v>
                </c:pt>
                <c:pt idx="79">
                  <c:v>3.3236766720274176</c:v>
                </c:pt>
                <c:pt idx="80">
                  <c:v>4.0142380185956057</c:v>
                </c:pt>
                <c:pt idx="81">
                  <c:v>4.7010052245682203</c:v>
                </c:pt>
                <c:pt idx="82">
                  <c:v>5.3838571869490437</c:v>
                </c:pt>
                <c:pt idx="83">
                  <c:v>6.0626703336468779</c:v>
                </c:pt>
                <c:pt idx="84">
                  <c:v>6.7373185472529258</c:v>
                </c:pt>
                <c:pt idx="85">
                  <c:v>7.4076730904094035</c:v>
                </c:pt>
                <c:pt idx="86">
                  <c:v>8.0736025329950394</c:v>
                </c:pt>
                <c:pt idx="87">
                  <c:v>8.7349726813794035</c:v>
                </c:pt>
                <c:pt idx="88">
                  <c:v>9.3916465100263622</c:v>
                </c:pt>
                <c:pt idx="89">
                  <c:v>10.043484095756625</c:v>
                </c:pt>
                <c:pt idx="90">
                  <c:v>10.690342555009337</c:v>
                </c:pt>
                <c:pt idx="91">
                  <c:v>11.332075984475438</c:v>
                </c:pt>
                <c:pt idx="92">
                  <c:v>11.968535405507566</c:v>
                </c:pt>
                <c:pt idx="93">
                  <c:v>12.599568712746276</c:v>
                </c:pt>
                <c:pt idx="94">
                  <c:v>13.225020627436493</c:v>
                </c:pt>
                <c:pt idx="95">
                  <c:v>13.844732655944966</c:v>
                </c:pt>
                <c:pt idx="96">
                  <c:v>14.458543054024958</c:v>
                </c:pt>
                <c:pt idx="97">
                  <c:v>15.066286797412005</c:v>
                </c:pt>
                <c:pt idx="98">
                  <c:v>15.667795559371228</c:v>
                </c:pt>
                <c:pt idx="99">
                  <c:v>16.262897695853681</c:v>
                </c:pt>
                <c:pt idx="100">
                  <c:v>16.851418238955063</c:v>
                </c:pt>
                <c:pt idx="101">
                  <c:v>17.433178899406002</c:v>
                </c:pt>
                <c:pt idx="102">
                  <c:v>18.007998078856119</c:v>
                </c:pt>
                <c:pt idx="103">
                  <c:v>18.575690892746351</c:v>
                </c:pt>
                <c:pt idx="104">
                  <c:v>19.136069204592673</c:v>
                </c:pt>
                <c:pt idx="105">
                  <c:v>19.688941672530049</c:v>
                </c:pt>
                <c:pt idx="106">
                  <c:v>20.234113808986919</c:v>
                </c:pt>
                <c:pt idx="107">
                  <c:v>20.771388054377482</c:v>
                </c:pt>
                <c:pt idx="108">
                  <c:v>21.300563865708725</c:v>
                </c:pt>
                <c:pt idx="109">
                  <c:v>21.821437821004196</c:v>
                </c:pt>
                <c:pt idx="110">
                  <c:v>22.333803740441923</c:v>
                </c:pt>
                <c:pt idx="111">
                  <c:v>22.837452825090821</c:v>
                </c:pt>
                <c:pt idx="112">
                  <c:v>23.332173814108117</c:v>
                </c:pt>
                <c:pt idx="113">
                  <c:v>23.817753161225397</c:v>
                </c:pt>
                <c:pt idx="114">
                  <c:v>24.293975231305936</c:v>
                </c:pt>
                <c:pt idx="115">
                  <c:v>24.760622517695893</c:v>
                </c:pt>
                <c:pt idx="116">
                  <c:v>25.217475881019396</c:v>
                </c:pt>
                <c:pt idx="117">
                  <c:v>25.664314809978208</c:v>
                </c:pt>
                <c:pt idx="118">
                  <c:v>26.100917704612584</c:v>
                </c:pt>
                <c:pt idx="119">
                  <c:v>26.527062182358392</c:v>
                </c:pt>
                <c:pt idx="120">
                  <c:v>26.942525407097222</c:v>
                </c:pt>
                <c:pt idx="121">
                  <c:v>27.347084441240156</c:v>
                </c:pt>
                <c:pt idx="122">
                  <c:v>27.740516620713066</c:v>
                </c:pt>
                <c:pt idx="123">
                  <c:v>28.122599952520027</c:v>
                </c:pt>
                <c:pt idx="124">
                  <c:v>28.493113534355807</c:v>
                </c:pt>
                <c:pt idx="125">
                  <c:v>28.851837995515474</c:v>
                </c:pt>
                <c:pt idx="126">
                  <c:v>29.198555958113587</c:v>
                </c:pt>
                <c:pt idx="127">
                  <c:v>29.533052517377655</c:v>
                </c:pt>
                <c:pt idx="128">
                  <c:v>29.85511573952374</c:v>
                </c:pt>
                <c:pt idx="129">
                  <c:v>30.164537175457902</c:v>
                </c:pt>
                <c:pt idx="130">
                  <c:v>30.461112388280561</c:v>
                </c:pt>
                <c:pt idx="131">
                  <c:v>30.744641492305263</c:v>
                </c:pt>
                <c:pt idx="132">
                  <c:v>31.014929701041353</c:v>
                </c:pt>
                <c:pt idx="133">
                  <c:v>31.271787881338732</c:v>
                </c:pt>
                <c:pt idx="134">
                  <c:v>31.515033110655878</c:v>
                </c:pt>
                <c:pt idx="135">
                  <c:v>31.744489234193374</c:v>
                </c:pt>
                <c:pt idx="136">
                  <c:v>31.95998741844334</c:v>
                </c:pt>
                <c:pt idx="137">
                  <c:v>32.161366697539627</c:v>
                </c:pt>
                <c:pt idx="138">
                  <c:v>32.348474508666108</c:v>
                </c:pt>
                <c:pt idx="139">
                  <c:v>32.521167212689136</c:v>
                </c:pt>
                <c:pt idx="140">
                  <c:v>32.679310596134542</c:v>
                </c:pt>
                <c:pt idx="141">
                  <c:v>32.82278035062869</c:v>
                </c:pt>
                <c:pt idx="142">
                  <c:v>32.951462525973341</c:v>
                </c:pt>
                <c:pt idx="143">
                  <c:v>33.065253953125207</c:v>
                </c:pt>
                <c:pt idx="144">
                  <c:v>33.164062633504003</c:v>
                </c:pt>
                <c:pt idx="145">
                  <c:v>33.247808091258563</c:v>
                </c:pt>
                <c:pt idx="146">
                  <c:v>33.316421685376902</c:v>
                </c:pt>
                <c:pt idx="147">
                  <c:v>33.36984687883043</c:v>
                </c:pt>
                <c:pt idx="148">
                  <c:v>33.40803946229174</c:v>
                </c:pt>
                <c:pt idx="149">
                  <c:v>33.430967730354176</c:v>
                </c:pt>
                <c:pt idx="150">
                  <c:v>33.43861260095958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045-4D87-A6FF-8D24CC610DBD}"/>
            </c:ext>
          </c:extLst>
        </c:ser>
        <c:ser>
          <c:idx val="58"/>
          <c:order val="58"/>
          <c:tx>
            <c:strRef>
              <c:f>TraySol!$Z$9</c:f>
              <c:strCache>
                <c:ptCount val="1"/>
                <c:pt idx="0">
                  <c:v>w = -9</c:v>
                </c:pt>
              </c:strCache>
            </c:strRef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TraySol!$V$55:$V$59</c:f>
              <c:numCache>
                <c:formatCode>0.00</c:formatCode>
                <c:ptCount val="5"/>
                <c:pt idx="0">
                  <c:v>-138.12771209680267</c:v>
                </c:pt>
                <c:pt idx="1">
                  <c:v>-131.09297235306937</c:v>
                </c:pt>
                <c:pt idx="2">
                  <c:v>-122.97487095385655</c:v>
                </c:pt>
                <c:pt idx="3">
                  <c:v>-113.04629928341829</c:v>
                </c:pt>
                <c:pt idx="4">
                  <c:v>-100.31299969864267</c:v>
                </c:pt>
              </c:numCache>
            </c:numRef>
          </c:xVal>
          <c:yVal>
            <c:numRef>
              <c:f>TraySol!$Z$55:$Z$59</c:f>
              <c:numCache>
                <c:formatCode>0.00</c:formatCode>
                <c:ptCount val="5"/>
                <c:pt idx="0">
                  <c:v>-13.618974436266711</c:v>
                </c:pt>
                <c:pt idx="1">
                  <c:v>-23.267142849929328</c:v>
                </c:pt>
                <c:pt idx="2">
                  <c:v>-32.55362719704938</c:v>
                </c:pt>
                <c:pt idx="3">
                  <c:v>-41.201070505360718</c:v>
                </c:pt>
                <c:pt idx="4">
                  <c:v>-48.74911014217389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9045-4D87-A6FF-8D24CC610DBD}"/>
            </c:ext>
          </c:extLst>
        </c:ser>
        <c:ser>
          <c:idx val="59"/>
          <c:order val="59"/>
          <c:tx>
            <c:strRef>
              <c:f>TraySol!$Y$9</c:f>
              <c:strCache>
                <c:ptCount val="1"/>
                <c:pt idx="0">
                  <c:v>w = -10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TraySol!$V$40:$V$44</c:f>
              <c:numCache>
                <c:formatCode>0.00</c:formatCode>
                <c:ptCount val="5"/>
                <c:pt idx="0">
                  <c:v>-150.72646176483875</c:v>
                </c:pt>
                <c:pt idx="1">
                  <c:v>-145.21470100381231</c:v>
                </c:pt>
                <c:pt idx="2">
                  <c:v>-138.33425314424704</c:v>
                </c:pt>
                <c:pt idx="3">
                  <c:v>-128.93318421989724</c:v>
                </c:pt>
                <c:pt idx="4">
                  <c:v>-114.86986546135728</c:v>
                </c:pt>
              </c:numCache>
            </c:numRef>
          </c:xVal>
          <c:yVal>
            <c:numRef>
              <c:f>TraySol!$Y$40:$Y$44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9045-4D87-A6FF-8D24CC610DBD}"/>
            </c:ext>
          </c:extLst>
        </c:ser>
        <c:ser>
          <c:idx val="60"/>
          <c:order val="60"/>
          <c:tx>
            <c:strRef>
              <c:f>TraySol!$AR$9</c:f>
              <c:strCache>
                <c:ptCount val="1"/>
                <c:pt idx="0">
                  <c:v>w = 9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TraySol!$V$326:$V$330</c:f>
              <c:numCache>
                <c:formatCode>0.00</c:formatCode>
                <c:ptCount val="5"/>
                <c:pt idx="0">
                  <c:v>138.12771209680267</c:v>
                </c:pt>
                <c:pt idx="1">
                  <c:v>131.09297235306937</c:v>
                </c:pt>
                <c:pt idx="2">
                  <c:v>122.97487095385655</c:v>
                </c:pt>
                <c:pt idx="3">
                  <c:v>113.04629928341829</c:v>
                </c:pt>
                <c:pt idx="4">
                  <c:v>100.31299969864267</c:v>
                </c:pt>
              </c:numCache>
            </c:numRef>
          </c:xVal>
          <c:yVal>
            <c:numRef>
              <c:f>TraySol!$AR$326:$AR$330</c:f>
              <c:numCache>
                <c:formatCode>0.00</c:formatCode>
                <c:ptCount val="5"/>
                <c:pt idx="0">
                  <c:v>-13.618974436266711</c:v>
                </c:pt>
                <c:pt idx="1">
                  <c:v>-23.267142849929328</c:v>
                </c:pt>
                <c:pt idx="2">
                  <c:v>-32.55362719704938</c:v>
                </c:pt>
                <c:pt idx="3">
                  <c:v>-41.201070505360718</c:v>
                </c:pt>
                <c:pt idx="4">
                  <c:v>-48.74911014217389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9045-4D87-A6FF-8D24CC610DBD}"/>
            </c:ext>
          </c:extLst>
        </c:ser>
        <c:ser>
          <c:idx val="61"/>
          <c:order val="61"/>
          <c:tx>
            <c:strRef>
              <c:f>TraySol!$AS$9</c:f>
              <c:strCache>
                <c:ptCount val="1"/>
                <c:pt idx="0">
                  <c:v>w = 10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TraySol!$V$341:$V$345</c:f>
              <c:numCache>
                <c:formatCode>0.00</c:formatCode>
                <c:ptCount val="5"/>
                <c:pt idx="0">
                  <c:v>150.72646176483875</c:v>
                </c:pt>
                <c:pt idx="1">
                  <c:v>145.21470100381231</c:v>
                </c:pt>
                <c:pt idx="2">
                  <c:v>138.33425314424704</c:v>
                </c:pt>
                <c:pt idx="3">
                  <c:v>128.93318421989724</c:v>
                </c:pt>
                <c:pt idx="4">
                  <c:v>114.86986546135728</c:v>
                </c:pt>
              </c:numCache>
            </c:numRef>
          </c:xVal>
          <c:yVal>
            <c:numRef>
              <c:f>TraySol!$AS$341:$AS$345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9045-4D87-A6FF-8D24CC610DBD}"/>
            </c:ext>
          </c:extLst>
        </c:ser>
        <c:ser>
          <c:idx val="62"/>
          <c:order val="62"/>
          <c:tx>
            <c:strRef>
              <c:f>TraySol!$X$9</c:f>
              <c:strCache>
                <c:ptCount val="1"/>
                <c:pt idx="0">
                  <c:v>w = -11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TraySol!$V$25:$V$29</c:f>
              <c:numCache>
                <c:formatCode>0.00</c:formatCode>
                <c:ptCount val="5"/>
                <c:pt idx="0">
                  <c:v>-164.86298975976919</c:v>
                </c:pt>
                <c:pt idx="1">
                  <c:v>-161.74392139890696</c:v>
                </c:pt>
                <c:pt idx="2">
                  <c:v>-157.55927598493125</c:v>
                </c:pt>
                <c:pt idx="3">
                  <c:v>-151.0943850580455</c:v>
                </c:pt>
                <c:pt idx="4">
                  <c:v>-138.89011500559741</c:v>
                </c:pt>
              </c:numCache>
            </c:numRef>
          </c:xVal>
          <c:yVal>
            <c:numRef>
              <c:f>TraySol!$X$25:$X$29</c:f>
              <c:numCache>
                <c:formatCode>0.00</c:formatCode>
                <c:ptCount val="5"/>
                <c:pt idx="0">
                  <c:v>-24.591836544320088</c:v>
                </c:pt>
                <c:pt idx="1">
                  <c:v>-36.005527493102051</c:v>
                </c:pt>
                <c:pt idx="2">
                  <c:v>-47.310842886169894</c:v>
                </c:pt>
                <c:pt idx="3">
                  <c:v>-58.380447943724448</c:v>
                </c:pt>
                <c:pt idx="4">
                  <c:v>-68.830604058393163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F-9045-4D87-A6FF-8D24CC610DBD}"/>
            </c:ext>
          </c:extLst>
        </c:ser>
        <c:ser>
          <c:idx val="63"/>
          <c:order val="63"/>
          <c:tx>
            <c:strRef>
              <c:f>TraySol!$AT$9</c:f>
              <c:strCache>
                <c:ptCount val="1"/>
                <c:pt idx="0">
                  <c:v>w = 11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TraySol!$V$356:$V$360</c:f>
              <c:numCache>
                <c:formatCode>0.00</c:formatCode>
                <c:ptCount val="5"/>
                <c:pt idx="0">
                  <c:v>164.86298975976919</c:v>
                </c:pt>
                <c:pt idx="1">
                  <c:v>161.74392139890696</c:v>
                </c:pt>
                <c:pt idx="2">
                  <c:v>157.55927598493125</c:v>
                </c:pt>
                <c:pt idx="3">
                  <c:v>151.0943850580455</c:v>
                </c:pt>
                <c:pt idx="4">
                  <c:v>138.89011500559741</c:v>
                </c:pt>
              </c:numCache>
            </c:numRef>
          </c:xVal>
          <c:yVal>
            <c:numRef>
              <c:f>TraySol!$AT$356:$AT$360</c:f>
              <c:numCache>
                <c:formatCode>0.00</c:formatCode>
                <c:ptCount val="5"/>
                <c:pt idx="0">
                  <c:v>-24.591836544320088</c:v>
                </c:pt>
                <c:pt idx="1">
                  <c:v>-36.005527493102051</c:v>
                </c:pt>
                <c:pt idx="2">
                  <c:v>-47.310842886169894</c:v>
                </c:pt>
                <c:pt idx="3">
                  <c:v>-58.380447943724448</c:v>
                </c:pt>
                <c:pt idx="4">
                  <c:v>-68.830604058393163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0-9045-4D87-A6FF-8D24CC610DBD}"/>
            </c:ext>
          </c:extLst>
        </c:ser>
        <c:ser>
          <c:idx val="64"/>
          <c:order val="64"/>
          <c:tx>
            <c:strRef>
              <c:f>TraySol!$W$9</c:f>
              <c:strCache>
                <c:ptCount val="1"/>
                <c:pt idx="0">
                  <c:v>w = -12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TraySol!$V$10:$V$14</c:f>
              <c:numCache>
                <c:formatCode>0.00</c:formatCode>
                <c:ptCount val="5"/>
                <c:pt idx="0">
                  <c:v>-179.99897841996292</c:v>
                </c:pt>
                <c:pt idx="1">
                  <c:v>-179.99876041239676</c:v>
                </c:pt>
                <c:pt idx="2">
                  <c:v>-179.99845865502817</c:v>
                </c:pt>
                <c:pt idx="3">
                  <c:v>-179.99796270858758</c:v>
                </c:pt>
                <c:pt idx="4">
                  <c:v>-179.99686218821742</c:v>
                </c:pt>
              </c:numCache>
            </c:numRef>
          </c:xVal>
          <c:yVal>
            <c:numRef>
              <c:f>TraySol!$W$10:$W$14</c:f>
              <c:numCache>
                <c:formatCode>0.00</c:formatCode>
                <c:ptCount val="5"/>
                <c:pt idx="0">
                  <c:v>-26.09999999321596</c:v>
                </c:pt>
                <c:pt idx="1">
                  <c:v>-37.824999991768223</c:v>
                </c:pt>
                <c:pt idx="2">
                  <c:v>-49.549999989764331</c:v>
                </c:pt>
                <c:pt idx="3">
                  <c:v>-61.274999986470874</c:v>
                </c:pt>
                <c:pt idx="4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1-9045-4D87-A6FF-8D24CC610DBD}"/>
            </c:ext>
          </c:extLst>
        </c:ser>
        <c:ser>
          <c:idx val="65"/>
          <c:order val="65"/>
          <c:tx>
            <c:strRef>
              <c:f>TraySol!$AU$9</c:f>
              <c:strCache>
                <c:ptCount val="1"/>
                <c:pt idx="0">
                  <c:v>w = 12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TraySol!$V$371:$V$375</c:f>
              <c:numCache>
                <c:formatCode>0.00</c:formatCode>
                <c:ptCount val="5"/>
                <c:pt idx="0">
                  <c:v>179.99897841996292</c:v>
                </c:pt>
                <c:pt idx="1">
                  <c:v>179.99876041239676</c:v>
                </c:pt>
                <c:pt idx="2">
                  <c:v>179.99845865502817</c:v>
                </c:pt>
                <c:pt idx="3">
                  <c:v>179.99796270858758</c:v>
                </c:pt>
                <c:pt idx="4">
                  <c:v>179.99686218821742</c:v>
                </c:pt>
              </c:numCache>
            </c:numRef>
          </c:xVal>
          <c:yVal>
            <c:numRef>
              <c:f>TraySol!$AU$371:$AU$375</c:f>
              <c:numCache>
                <c:formatCode>General</c:formatCode>
                <c:ptCount val="5"/>
                <c:pt idx="0" formatCode="0.00">
                  <c:v>-26.09999999321596</c:v>
                </c:pt>
                <c:pt idx="1">
                  <c:v>-37.824999991768223</c:v>
                </c:pt>
                <c:pt idx="2">
                  <c:v>-49.549999989764331</c:v>
                </c:pt>
                <c:pt idx="3">
                  <c:v>-61.274999986470874</c:v>
                </c:pt>
                <c:pt idx="4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2-9045-4D87-A6FF-8D24CC610DBD}"/>
            </c:ext>
          </c:extLst>
        </c:ser>
        <c:ser>
          <c:idx val="66"/>
          <c:order val="66"/>
          <c:tx>
            <c:strRef>
              <c:f>PObs_H!$D$18</c:f>
              <c:strCache>
                <c:ptCount val="1"/>
                <c:pt idx="0">
                  <c:v>gP (º)</c:v>
                </c:pt>
              </c:strCache>
            </c:strRef>
          </c:tx>
          <c:spPr>
            <a:ln w="508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PObs_H!$C$19:$C$199</c:f>
              <c:numCache>
                <c:formatCode>0</c:formatCode>
                <c:ptCount val="181"/>
                <c:pt idx="0">
                  <c:v>-179.99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</c:v>
                </c:pt>
                <c:pt idx="152">
                  <c:v>-28</c:v>
                </c:pt>
                <c:pt idx="153">
                  <c:v>-27</c:v>
                </c:pt>
                <c:pt idx="154">
                  <c:v>-26</c:v>
                </c:pt>
                <c:pt idx="155">
                  <c:v>-25</c:v>
                </c:pt>
                <c:pt idx="156">
                  <c:v>-24</c:v>
                </c:pt>
                <c:pt idx="157">
                  <c:v>-23</c:v>
                </c:pt>
                <c:pt idx="158">
                  <c:v>-22</c:v>
                </c:pt>
                <c:pt idx="159">
                  <c:v>-21</c:v>
                </c:pt>
                <c:pt idx="160">
                  <c:v>-20</c:v>
                </c:pt>
                <c:pt idx="161">
                  <c:v>-19</c:v>
                </c:pt>
                <c:pt idx="162">
                  <c:v>-18</c:v>
                </c:pt>
                <c:pt idx="163">
                  <c:v>-17</c:v>
                </c:pt>
                <c:pt idx="164">
                  <c:v>-16</c:v>
                </c:pt>
                <c:pt idx="165">
                  <c:v>-15</c:v>
                </c:pt>
                <c:pt idx="166">
                  <c:v>-14</c:v>
                </c:pt>
                <c:pt idx="167">
                  <c:v>-13</c:v>
                </c:pt>
                <c:pt idx="168">
                  <c:v>-12</c:v>
                </c:pt>
                <c:pt idx="169">
                  <c:v>-11</c:v>
                </c:pt>
                <c:pt idx="170">
                  <c:v>-10</c:v>
                </c:pt>
                <c:pt idx="171">
                  <c:v>-9</c:v>
                </c:pt>
                <c:pt idx="172">
                  <c:v>-8</c:v>
                </c:pt>
                <c:pt idx="173">
                  <c:v>-7</c:v>
                </c:pt>
                <c:pt idx="174">
                  <c:v>-6</c:v>
                </c:pt>
                <c:pt idx="175">
                  <c:v>-5</c:v>
                </c:pt>
                <c:pt idx="176">
                  <c:v>-4</c:v>
                </c:pt>
                <c:pt idx="177">
                  <c:v>-3</c:v>
                </c:pt>
                <c:pt idx="178">
                  <c:v>-2</c:v>
                </c:pt>
                <c:pt idx="179">
                  <c:v>-1</c:v>
                </c:pt>
                <c:pt idx="180">
                  <c:v>-1E-3</c:v>
                </c:pt>
              </c:numCache>
            </c:numRef>
          </c:xVal>
          <c:yVal>
            <c:numRef>
              <c:f>PObs_H!$D$19:$D$199</c:f>
              <c:numCache>
                <c:formatCode>0.00</c:formatCode>
                <c:ptCount val="1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15.339140975248164</c:v>
                </c:pt>
                <c:pt idx="107">
                  <c:v>16.222714475217327</c:v>
                </c:pt>
                <c:pt idx="108">
                  <c:v>17.093790881991865</c:v>
                </c:pt>
                <c:pt idx="109">
                  <c:v>17.951941151731166</c:v>
                </c:pt>
                <c:pt idx="110">
                  <c:v>18.796776157667669</c:v>
                </c:pt>
                <c:pt idx="111">
                  <c:v>19.627946147715612</c:v>
                </c:pt>
                <c:pt idx="112">
                  <c:v>20.445139973864705</c:v>
                </c:pt>
                <c:pt idx="113">
                  <c:v>21.248084118066295</c:v>
                </c:pt>
                <c:pt idx="114">
                  <c:v>22.036541539837192</c:v>
                </c:pt>
                <c:pt idx="115">
                  <c:v>22.810310370825714</c:v>
                </c:pt>
                <c:pt idx="116">
                  <c:v>23.569222481161926</c:v>
                </c:pt>
                <c:pt idx="117">
                  <c:v>24.313141941613427</c:v>
                </c:pt>
                <c:pt idx="118">
                  <c:v>25.041963404453281</c:v>
                </c:pt>
                <c:pt idx="119">
                  <c:v>25.755610424581498</c:v>
                </c:pt>
                <c:pt idx="120">
                  <c:v>26.454033740887517</c:v>
                </c:pt>
                <c:pt idx="121">
                  <c:v>27.137209536155051</c:v>
                </c:pt>
                <c:pt idx="122">
                  <c:v>27.805137692045275</c:v>
                </c:pt>
                <c:pt idx="123">
                  <c:v>28.457840053894749</c:v>
                </c:pt>
                <c:pt idx="124">
                  <c:v>29.095358718271793</c:v>
                </c:pt>
                <c:pt idx="125">
                  <c:v>29.717754354481084</c:v>
                </c:pt>
                <c:pt idx="126">
                  <c:v>30.325104569519919</c:v>
                </c:pt>
                <c:pt idx="127">
                  <c:v>30.917502324390956</c:v>
                </c:pt>
                <c:pt idx="128">
                  <c:v>31.49505440818119</c:v>
                </c:pt>
                <c:pt idx="129">
                  <c:v>32.057879974937187</c:v>
                </c:pt>
                <c:pt idx="130">
                  <c:v>32.606109147107581</c:v>
                </c:pt>
                <c:pt idx="131">
                  <c:v>33.139881688189284</c:v>
                </c:pt>
                <c:pt idx="132">
                  <c:v>33.659345746202995</c:v>
                </c:pt>
                <c:pt idx="133">
                  <c:v>34.164656668733947</c:v>
                </c:pt>
                <c:pt idx="134">
                  <c:v>34.655975889501043</c:v>
                </c:pt>
                <c:pt idx="135">
                  <c:v>35.133469885753883</c:v>
                </c:pt>
                <c:pt idx="136">
                  <c:v>35.597309205238119</c:v>
                </c:pt>
                <c:pt idx="137">
                  <c:v>36.047667561004261</c:v>
                </c:pt>
                <c:pt idx="138">
                  <c:v>36.484720991957012</c:v>
                </c:pt>
                <c:pt idx="139">
                  <c:v>36.908647086742718</c:v>
                </c:pt>
                <c:pt idx="140">
                  <c:v>37.319624268342537</c:v>
                </c:pt>
                <c:pt idx="141">
                  <c:v>37.717831136571263</c:v>
                </c:pt>
                <c:pt idx="142">
                  <c:v>38.103445865567892</c:v>
                </c:pt>
                <c:pt idx="143">
                  <c:v>38.47664565329756</c:v>
                </c:pt>
                <c:pt idx="144">
                  <c:v>38.837606220057722</c:v>
                </c:pt>
                <c:pt idx="145">
                  <c:v>39.186501352989112</c:v>
                </c:pt>
                <c:pt idx="146">
                  <c:v>39.523502493627987</c:v>
                </c:pt>
                <c:pt idx="147">
                  <c:v>39.848778365595152</c:v>
                </c:pt>
                <c:pt idx="148">
                  <c:v>40.162494639595778</c:v>
                </c:pt>
                <c:pt idx="149">
                  <c:v>40.464813632996666</c:v>
                </c:pt>
                <c:pt idx="150">
                  <c:v>40.755894041352114</c:v>
                </c:pt>
                <c:pt idx="151">
                  <c:v>41.03589069936217</c:v>
                </c:pt>
                <c:pt idx="152">
                  <c:v>41.304954368865509</c:v>
                </c:pt>
                <c:pt idx="153">
                  <c:v>41.56323155159096</c:v>
                </c:pt>
                <c:pt idx="154">
                  <c:v>41.810864324515563</c:v>
                </c:pt>
                <c:pt idx="155">
                  <c:v>42.047990195800288</c:v>
                </c:pt>
                <c:pt idx="156">
                  <c:v>42.274741979397419</c:v>
                </c:pt>
                <c:pt idx="157">
                  <c:v>42.491247686543431</c:v>
                </c:pt>
                <c:pt idx="158">
                  <c:v>42.697630432468813</c:v>
                </c:pt>
                <c:pt idx="159">
                  <c:v>42.894008356769319</c:v>
                </c:pt>
                <c:pt idx="160">
                  <c:v>43.080494555992829</c:v>
                </c:pt>
                <c:pt idx="161">
                  <c:v>43.257197027100723</c:v>
                </c:pt>
                <c:pt idx="162">
                  <c:v>43.424218620562812</c:v>
                </c:pt>
                <c:pt idx="163">
                  <c:v>43.58165700194025</c:v>
                </c:pt>
                <c:pt idx="164">
                  <c:v>43.729604620901384</c:v>
                </c:pt>
                <c:pt idx="165">
                  <c:v>43.868148686701076</c:v>
                </c:pt>
                <c:pt idx="166">
                  <c:v>43.997371149235121</c:v>
                </c:pt>
                <c:pt idx="167">
                  <c:v>44.117348684857731</c:v>
                </c:pt>
                <c:pt idx="168">
                  <c:v>44.228152686221875</c:v>
                </c:pt>
                <c:pt idx="169">
                  <c:v>44.329849255470478</c:v>
                </c:pt>
                <c:pt idx="170">
                  <c:v>44.422499200169739</c:v>
                </c:pt>
                <c:pt idx="171">
                  <c:v>44.506158031436463</c:v>
                </c:pt>
                <c:pt idx="172">
                  <c:v>44.580875963767589</c:v>
                </c:pt>
                <c:pt idx="173">
                  <c:v>44.646697916133625</c:v>
                </c:pt>
                <c:pt idx="174">
                  <c:v>44.703663513948385</c:v>
                </c:pt>
                <c:pt idx="175">
                  <c:v>44.751807091575081</c:v>
                </c:pt>
                <c:pt idx="176">
                  <c:v>44.791157695074446</c:v>
                </c:pt>
                <c:pt idx="177">
                  <c:v>44.821739084944085</c:v>
                </c:pt>
                <c:pt idx="178">
                  <c:v>44.843569738639644</c:v>
                </c:pt>
                <c:pt idx="179">
                  <c:v>44.856662852708887</c:v>
                </c:pt>
                <c:pt idx="180">
                  <c:v>44.861026340044845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9045-4D87-A6FF-8D24CC610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614528"/>
        <c:axId val="250616064"/>
      </c:scatterChart>
      <c:valAx>
        <c:axId val="250340480"/>
        <c:scaling>
          <c:orientation val="minMax"/>
          <c:max val="180"/>
          <c:min val="-180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 sz="1400"/>
                  <a:t>Acimut (º)</a:t>
                </a:r>
              </a:p>
            </c:rich>
          </c:tx>
          <c:layout>
            <c:manualLayout>
              <c:xMode val="edge"/>
              <c:yMode val="edge"/>
              <c:x val="0.44127036561203709"/>
              <c:y val="0.9243132672186825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50342400"/>
        <c:crosses val="autoZero"/>
        <c:crossBetween val="midCat"/>
        <c:majorUnit val="30"/>
      </c:valAx>
      <c:valAx>
        <c:axId val="250342400"/>
        <c:scaling>
          <c:orientation val="minMax"/>
          <c:max val="9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50340480"/>
        <c:crossesAt val="0"/>
        <c:crossBetween val="midCat"/>
        <c:majorUnit val="10"/>
      </c:valAx>
      <c:valAx>
        <c:axId val="25061452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50616064"/>
        <c:crossesAt val="0"/>
        <c:crossBetween val="midCat"/>
      </c:valAx>
      <c:valAx>
        <c:axId val="250616064"/>
        <c:scaling>
          <c:orientation val="minMax"/>
          <c:max val="90"/>
          <c:min val="0"/>
        </c:scaling>
        <c:delete val="0"/>
        <c:axPos val="l"/>
        <c:numFmt formatCode="0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400"/>
            </a:pPr>
            <a:endParaRPr lang="es-ES"/>
          </a:p>
        </c:txPr>
        <c:crossAx val="250614528"/>
        <c:crosses val="autoZero"/>
        <c:crossBetween val="midCat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 verticalDpi="36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Elevación (º) - Murete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SVER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-120.43057853595667</c:v>
              </c:pt>
              <c:pt idx="1">
                <c:v>-117.27459119182373</c:v>
              </c:pt>
              <c:pt idx="2">
                <c:v>-114.20781474267177</c:v>
              </c:pt>
              <c:pt idx="3">
                <c:v>-111.2119080078006</c:v>
              </c:pt>
              <c:pt idx="4">
                <c:v>-108.26761155003778</c:v>
              </c:pt>
              <c:pt idx="5">
                <c:v>-105.35446272668727</c:v>
              </c:pt>
              <c:pt idx="6">
                <c:v>-102.45033347096093</c:v>
              </c:pt>
              <c:pt idx="7">
                <c:v>-99.530757079178201</c:v>
              </c:pt>
              <c:pt idx="8">
                <c:v>-96.567984194419665</c:v>
              </c:pt>
              <c:pt idx="9">
                <c:v>-93.529671322983191</c:v>
              </c:pt>
              <c:pt idx="10">
                <c:v>-90.377051543070152</c:v>
              </c:pt>
              <c:pt idx="11">
                <c:v>-87.062357540254055</c:v>
              </c:pt>
              <c:pt idx="12">
                <c:v>-83.525149557190844</c:v>
              </c:pt>
              <c:pt idx="13">
                <c:v>-79.687032864536079</c:v>
              </c:pt>
              <c:pt idx="14">
                <c:v>-75.444032978921143</c:v>
              </c:pt>
              <c:pt idx="15">
                <c:v>-70.65570266127159</c:v>
              </c:pt>
              <c:pt idx="16">
                <c:v>-65.13017880427428</c:v>
              </c:pt>
              <c:pt idx="17">
                <c:v>-58.605978961855875</c:v>
              </c:pt>
              <c:pt idx="18">
                <c:v>-50.737543833375611</c:v>
              </c:pt>
              <c:pt idx="19">
                <c:v>-41.109973506254263</c:v>
              </c:pt>
              <c:pt idx="20">
                <c:v>-29.347665738208079</c:v>
              </c:pt>
              <c:pt idx="21">
                <c:v>-15.409204971007536</c:v>
              </c:pt>
              <c:pt idx="22">
                <c:v>9.405984748574546E-2</c:v>
              </c:pt>
              <c:pt idx="23">
                <c:v>15.409204971007536</c:v>
              </c:pt>
              <c:pt idx="24">
                <c:v>29.347665738208079</c:v>
              </c:pt>
              <c:pt idx="25">
                <c:v>41.109973506254263</c:v>
              </c:pt>
              <c:pt idx="26">
                <c:v>50.737543833375611</c:v>
              </c:pt>
              <c:pt idx="27">
                <c:v>58.605978961855875</c:v>
              </c:pt>
              <c:pt idx="28">
                <c:v>65.13017880427428</c:v>
              </c:pt>
              <c:pt idx="29">
                <c:v>70.65570266127159</c:v>
              </c:pt>
              <c:pt idx="30">
                <c:v>75.444032978921143</c:v>
              </c:pt>
              <c:pt idx="31">
                <c:v>79.687032864536079</c:v>
              </c:pt>
              <c:pt idx="32">
                <c:v>83.525149557190844</c:v>
              </c:pt>
              <c:pt idx="33">
                <c:v>87.062357540254055</c:v>
              </c:pt>
              <c:pt idx="34">
                <c:v>90.377051543070152</c:v>
              </c:pt>
              <c:pt idx="35">
                <c:v>93.529671322983191</c:v>
              </c:pt>
              <c:pt idx="36">
                <c:v>96.567984194419665</c:v>
              </c:pt>
              <c:pt idx="37">
                <c:v>99.530757079178201</c:v>
              </c:pt>
              <c:pt idx="38">
                <c:v>102.45033347096093</c:v>
              </c:pt>
              <c:pt idx="39">
                <c:v>105.35446272668727</c:v>
              </c:pt>
              <c:pt idx="40">
                <c:v>108.26761155003778</c:v>
              </c:pt>
              <c:pt idx="41">
                <c:v>111.2119080078006</c:v>
              </c:pt>
              <c:pt idx="42">
                <c:v>114.20781474267177</c:v>
              </c:pt>
              <c:pt idx="43">
                <c:v>117.27459119182373</c:v>
              </c:pt>
              <c:pt idx="44">
                <c:v>120.43057853595667</c:v>
              </c:pt>
            </c:numLit>
          </c:xVal>
          <c:yVal>
            <c:numLit>
              <c:formatCode>General</c:formatCode>
              <c:ptCount val="45"/>
              <c:pt idx="0">
                <c:v>1.1122281834680905</c:v>
              </c:pt>
              <c:pt idx="1">
                <c:v>4.4446131431201508</c:v>
              </c:pt>
              <c:pt idx="2">
                <c:v>7.8716847919579465</c:v>
              </c:pt>
              <c:pt idx="3">
                <c:v>11.381295181489165</c:v>
              </c:pt>
              <c:pt idx="4">
                <c:v>14.96225506826525</c:v>
              </c:pt>
              <c:pt idx="5">
                <c:v>18.60415353598799</c:v>
              </c:pt>
              <c:pt idx="6">
                <c:v>22.297159851045961</c:v>
              </c:pt>
              <c:pt idx="7">
                <c:v>26.031802472656786</c:v>
              </c:pt>
              <c:pt idx="8">
                <c:v>29.798714232103201</c:v>
              </c:pt>
              <c:pt idx="9">
                <c:v>33.588324941498392</c:v>
              </c:pt>
              <c:pt idx="10">
                <c:v>37.390471403401939</c:v>
              </c:pt>
              <c:pt idx="11">
                <c:v>41.193877220982529</c:v>
              </c:pt>
              <c:pt idx="12">
                <c:v>44.985426352816624</c:v>
              </c:pt>
              <c:pt idx="13">
                <c:v>48.749107256304733</c:v>
              </c:pt>
              <c:pt idx="14">
                <c:v>52.464425957297166</c:v>
              </c:pt>
              <c:pt idx="15">
                <c:v>56.103957356597739</c:v>
              </c:pt>
              <c:pt idx="16">
                <c:v>59.629504019472414</c:v>
              </c:pt>
              <c:pt idx="17">
                <c:v>62.986074075283803</c:v>
              </c:pt>
              <c:pt idx="18">
                <c:v>66.092772708605679</c:v>
              </c:pt>
              <c:pt idx="19">
                <c:v>68.830603467007322</c:v>
              </c:pt>
              <c:pt idx="20">
                <c:v>71.031727366542412</c:v>
              </c:pt>
              <c:pt idx="21">
                <c:v>72.486903370480206</c:v>
              </c:pt>
              <c:pt idx="22">
                <c:v>73</c:v>
              </c:pt>
              <c:pt idx="23">
                <c:v>72.486903370480206</c:v>
              </c:pt>
              <c:pt idx="24">
                <c:v>71.031727366542412</c:v>
              </c:pt>
              <c:pt idx="25">
                <c:v>68.830603467007322</c:v>
              </c:pt>
              <c:pt idx="26">
                <c:v>66.092772708605679</c:v>
              </c:pt>
              <c:pt idx="27">
                <c:v>62.986074075283803</c:v>
              </c:pt>
              <c:pt idx="28">
                <c:v>59.629504019472414</c:v>
              </c:pt>
              <c:pt idx="29">
                <c:v>56.103957356597739</c:v>
              </c:pt>
              <c:pt idx="30">
                <c:v>52.464425957297166</c:v>
              </c:pt>
              <c:pt idx="31">
                <c:v>48.749107256304733</c:v>
              </c:pt>
              <c:pt idx="32">
                <c:v>44.985426352816624</c:v>
              </c:pt>
              <c:pt idx="33">
                <c:v>41.193877220982529</c:v>
              </c:pt>
              <c:pt idx="34">
                <c:v>37.390471403401939</c:v>
              </c:pt>
              <c:pt idx="35">
                <c:v>33.588324941498392</c:v>
              </c:pt>
              <c:pt idx="36">
                <c:v>29.798714232103201</c:v>
              </c:pt>
              <c:pt idx="37">
                <c:v>26.031802472656786</c:v>
              </c:pt>
              <c:pt idx="38">
                <c:v>22.297159851045961</c:v>
              </c:pt>
              <c:pt idx="39">
                <c:v>18.60415353598799</c:v>
              </c:pt>
              <c:pt idx="40">
                <c:v>14.96225506826525</c:v>
              </c:pt>
              <c:pt idx="41">
                <c:v>11.381295181489165</c:v>
              </c:pt>
              <c:pt idx="42">
                <c:v>7.8716847919579465</c:v>
              </c:pt>
              <c:pt idx="43">
                <c:v>4.4446131431201508</c:v>
              </c:pt>
              <c:pt idx="44">
                <c:v>1.1122281834680905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2602-4622-A30A-142929DDEB11}"/>
            </c:ext>
          </c:extLst>
        </c:ser>
        <c:ser>
          <c:idx val="1"/>
          <c:order val="1"/>
          <c:tx>
            <c:v/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-112.0090869373051</c:v>
              </c:pt>
              <c:pt idx="1">
                <c:v>-108.64177972738281</c:v>
              </c:pt>
              <c:pt idx="2">
                <c:v>-105.36405967997318</c:v>
              </c:pt>
              <c:pt idx="3">
                <c:v>-102.15036887873229</c:v>
              </c:pt>
              <c:pt idx="4">
                <c:v>-98.974963817236073</c:v>
              </c:pt>
              <c:pt idx="5">
                <c:v>-95.811471058007584</c:v>
              </c:pt>
              <c:pt idx="6">
                <c:v>-92.632308983620405</c:v>
              </c:pt>
              <c:pt idx="7">
                <c:v>-89.407968822562694</c:v>
              </c:pt>
              <c:pt idx="8">
                <c:v>-86.106135647941272</c:v>
              </c:pt>
              <c:pt idx="9">
                <c:v>-82.690620894644127</c:v>
              </c:pt>
              <c:pt idx="10">
                <c:v>-79.120074807770592</c:v>
              </c:pt>
              <c:pt idx="11">
                <c:v>-75.346456889385763</c:v>
              </c:pt>
              <c:pt idx="12">
                <c:v>-71.313279593237127</c:v>
              </c:pt>
              <c:pt idx="13">
                <c:v>-66.953734913008546</c:v>
              </c:pt>
              <c:pt idx="14">
                <c:v>-62.189020783797623</c:v>
              </c:pt>
              <c:pt idx="15">
                <c:v>-56.927598553152933</c:v>
              </c:pt>
              <c:pt idx="16">
                <c:v>-51.066863608643757</c:v>
              </c:pt>
              <c:pt idx="17">
                <c:v>-44.499883284150933</c:v>
              </c:pt>
              <c:pt idx="18">
                <c:v>-37.131183610383005</c:v>
              </c:pt>
              <c:pt idx="19">
                <c:v>-28.905708517617427</c:v>
              </c:pt>
              <c:pt idx="20">
                <c:v>-19.850798509124019</c:v>
              </c:pt>
              <c:pt idx="21">
                <c:v>-10.118717946766056</c:v>
              </c:pt>
              <c:pt idx="22">
                <c:v>7.5790934444781147E-2</c:v>
              </c:pt>
              <c:pt idx="23">
                <c:v>10.118717946766056</c:v>
              </c:pt>
              <c:pt idx="24">
                <c:v>19.850798509124019</c:v>
              </c:pt>
              <c:pt idx="25">
                <c:v>28.905708517617427</c:v>
              </c:pt>
              <c:pt idx="26">
                <c:v>37.131183610383005</c:v>
              </c:pt>
              <c:pt idx="27">
                <c:v>44.499883284150933</c:v>
              </c:pt>
              <c:pt idx="28">
                <c:v>51.066863608643757</c:v>
              </c:pt>
              <c:pt idx="29">
                <c:v>56.927598553152933</c:v>
              </c:pt>
              <c:pt idx="30">
                <c:v>62.189020783797623</c:v>
              </c:pt>
              <c:pt idx="31">
                <c:v>66.953734913008546</c:v>
              </c:pt>
              <c:pt idx="32">
                <c:v>71.313279593237127</c:v>
              </c:pt>
              <c:pt idx="33">
                <c:v>75.346456889385763</c:v>
              </c:pt>
              <c:pt idx="34">
                <c:v>79.120074807770592</c:v>
              </c:pt>
              <c:pt idx="35">
                <c:v>82.690620894644127</c:v>
              </c:pt>
              <c:pt idx="36">
                <c:v>86.106135647941272</c:v>
              </c:pt>
              <c:pt idx="37">
                <c:v>89.407968822562694</c:v>
              </c:pt>
              <c:pt idx="38">
                <c:v>92.632308983620405</c:v>
              </c:pt>
              <c:pt idx="39">
                <c:v>95.811471058007584</c:v>
              </c:pt>
              <c:pt idx="40">
                <c:v>98.974963817236073</c:v>
              </c:pt>
              <c:pt idx="41">
                <c:v>102.15036887873229</c:v>
              </c:pt>
              <c:pt idx="42">
                <c:v>105.36405967997318</c:v>
              </c:pt>
              <c:pt idx="43">
                <c:v>108.64177972738281</c:v>
              </c:pt>
              <c:pt idx="44">
                <c:v>112.0090869373051</c:v>
              </c:pt>
            </c:numLit>
          </c:xVal>
          <c:yVal>
            <c:numLit>
              <c:formatCode>General</c:formatCode>
              <c:ptCount val="45"/>
              <c:pt idx="0">
                <c:v>-7.0649827951411766</c:v>
              </c:pt>
              <c:pt idx="1">
                <c:v>-3.4973462249925689</c:v>
              </c:pt>
              <c:pt idx="2">
                <c:v>0.14083430373808881</c:v>
              </c:pt>
              <c:pt idx="3">
                <c:v>3.8361272186141804</c:v>
              </c:pt>
              <c:pt idx="4">
                <c:v>7.5760639648109134</c:v>
              </c:pt>
              <c:pt idx="5">
                <c:v>11.348814521113212</c:v>
              </c:pt>
              <c:pt idx="6">
                <c:v>15.142853686892281</c:v>
              </c:pt>
              <c:pt idx="7">
                <c:v>18.946605457840306</c:v>
              </c:pt>
              <c:pt idx="8">
                <c:v>22.748047526201717</c:v>
              </c:pt>
              <c:pt idx="9">
                <c:v>26.534251784881782</c:v>
              </c:pt>
              <c:pt idx="10">
                <c:v>30.290829059700023</c:v>
              </c:pt>
              <c:pt idx="11">
                <c:v>34.001236825009457</c:v>
              </c:pt>
              <c:pt idx="12">
                <c:v>37.645897881831829</c:v>
              </c:pt>
              <c:pt idx="13">
                <c:v>41.20106849807771</c:v>
              </c:pt>
              <c:pt idx="14">
                <c:v>44.637393871308497</c:v>
              </c:pt>
              <c:pt idx="15">
                <c:v>47.918115194867823</c:v>
              </c:pt>
              <c:pt idx="16">
                <c:v>50.996984856768442</c:v>
              </c:pt>
              <c:pt idx="17">
                <c:v>53.816175260473386</c:v>
              </c:pt>
              <c:pt idx="18">
                <c:v>56.304930177032794</c:v>
              </c:pt>
              <c:pt idx="19">
                <c:v>58.380447619660018</c:v>
              </c:pt>
              <c:pt idx="20">
                <c:v>59.953220546857715</c:v>
              </c:pt>
              <c:pt idx="21">
                <c:v>60.938784857429397</c:v>
              </c:pt>
              <c:pt idx="22">
                <c:v>61.274999999999999</c:v>
              </c:pt>
              <c:pt idx="23">
                <c:v>60.938784857429397</c:v>
              </c:pt>
              <c:pt idx="24">
                <c:v>59.953220546857715</c:v>
              </c:pt>
              <c:pt idx="25">
                <c:v>58.380447619660018</c:v>
              </c:pt>
              <c:pt idx="26">
                <c:v>56.304930177032794</c:v>
              </c:pt>
              <c:pt idx="27">
                <c:v>53.816175260473386</c:v>
              </c:pt>
              <c:pt idx="28">
                <c:v>50.996984856768442</c:v>
              </c:pt>
              <c:pt idx="29">
                <c:v>47.918115194867823</c:v>
              </c:pt>
              <c:pt idx="30">
                <c:v>44.637393871308497</c:v>
              </c:pt>
              <c:pt idx="31">
                <c:v>41.20106849807771</c:v>
              </c:pt>
              <c:pt idx="32">
                <c:v>37.645897881831829</c:v>
              </c:pt>
              <c:pt idx="33">
                <c:v>34.001236825009457</c:v>
              </c:pt>
              <c:pt idx="34">
                <c:v>30.290829059700023</c:v>
              </c:pt>
              <c:pt idx="35">
                <c:v>26.534251784881782</c:v>
              </c:pt>
              <c:pt idx="36">
                <c:v>22.748047526201717</c:v>
              </c:pt>
              <c:pt idx="37">
                <c:v>18.946605457840306</c:v>
              </c:pt>
              <c:pt idx="38">
                <c:v>15.142853686892281</c:v>
              </c:pt>
              <c:pt idx="39">
                <c:v>11.348814521113212</c:v>
              </c:pt>
              <c:pt idx="40">
                <c:v>7.5760639648109134</c:v>
              </c:pt>
              <c:pt idx="41">
                <c:v>3.8361272186141804</c:v>
              </c:pt>
              <c:pt idx="42">
                <c:v>0.14083430373808881</c:v>
              </c:pt>
              <c:pt idx="43">
                <c:v>-3.4973462249925689</c:v>
              </c:pt>
              <c:pt idx="44">
                <c:v>-7.0649827951411766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602-4622-A30A-142929DDEB11}"/>
            </c:ext>
          </c:extLst>
        </c:ser>
        <c:ser>
          <c:idx val="2"/>
          <c:order val="2"/>
          <c:tx>
            <c:v>EQUI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-103.28635457119307</c:v>
              </c:pt>
              <c:pt idx="1">
                <c:v>-99.861833095684403</c:v>
              </c:pt>
              <c:pt idx="2">
                <c:v>-96.526183021343954</c:v>
              </c:pt>
              <c:pt idx="3">
                <c:v>-93.24871698235431</c:v>
              </c:pt>
              <c:pt idx="4">
                <c:v>-90.000022539697056</c:v>
              </c:pt>
              <c:pt idx="5">
                <c:v>-86.751328182374635</c:v>
              </c:pt>
              <c:pt idx="6">
                <c:v>-83.473862405609211</c:v>
              </c:pt>
              <c:pt idx="7">
                <c:v>-80.138212789850982</c:v>
              </c:pt>
              <c:pt idx="8">
                <c:v>-76.713692004586093</c:v>
              </c:pt>
              <c:pt idx="9">
                <c:v>-73.167725876413144</c:v>
              </c:pt>
              <c:pt idx="10">
                <c:v>-69.465297047781206</c:v>
              </c:pt>
              <c:pt idx="11">
                <c:v>-65.568510289704605</c:v>
              </c:pt>
              <c:pt idx="12">
                <c:v>-61.436398042782628</c:v>
              </c:pt>
              <c:pt idx="13">
                <c:v>-57.02516365140503</c:v>
              </c:pt>
              <c:pt idx="14">
                <c:v>-52.289167837433396</c:v>
              </c:pt>
              <c:pt idx="15">
                <c:v>-47.1830901245227</c:v>
              </c:pt>
              <c:pt idx="16">
                <c:v>-41.665795717066281</c:v>
              </c:pt>
              <c:pt idx="17">
                <c:v>-35.706399779862451</c:v>
              </c:pt>
              <c:pt idx="18">
                <c:v>-29.292650210354328</c:v>
              </c:pt>
              <c:pt idx="19">
                <c:v>-22.440818730270184</c:v>
              </c:pt>
              <c:pt idx="20">
                <c:v>-15.204764045469158</c:v>
              </c:pt>
              <c:pt idx="21">
                <c:v>-7.6802988749632366</c:v>
              </c:pt>
              <c:pt idx="22">
                <c:v>-6.5923567923793835E-2</c:v>
              </c:pt>
              <c:pt idx="23">
                <c:v>7.6802988749632366</c:v>
              </c:pt>
              <c:pt idx="24">
                <c:v>15.204764045469158</c:v>
              </c:pt>
              <c:pt idx="25">
                <c:v>22.440818730270184</c:v>
              </c:pt>
              <c:pt idx="26">
                <c:v>29.292650210354328</c:v>
              </c:pt>
              <c:pt idx="27">
                <c:v>35.706399779862451</c:v>
              </c:pt>
              <c:pt idx="28">
                <c:v>41.665795717066281</c:v>
              </c:pt>
              <c:pt idx="29">
                <c:v>47.1830901245227</c:v>
              </c:pt>
              <c:pt idx="30">
                <c:v>52.289167837433396</c:v>
              </c:pt>
              <c:pt idx="31">
                <c:v>57.02516365140503</c:v>
              </c:pt>
              <c:pt idx="32">
                <c:v>61.436398042782628</c:v>
              </c:pt>
              <c:pt idx="33">
                <c:v>65.568510289704605</c:v>
              </c:pt>
              <c:pt idx="34">
                <c:v>69.465297047781206</c:v>
              </c:pt>
              <c:pt idx="35">
                <c:v>73.167725876413144</c:v>
              </c:pt>
              <c:pt idx="36">
                <c:v>76.713692004586093</c:v>
              </c:pt>
              <c:pt idx="37">
                <c:v>80.138212789850982</c:v>
              </c:pt>
              <c:pt idx="38">
                <c:v>83.473862405609211</c:v>
              </c:pt>
              <c:pt idx="39">
                <c:v>86.751328182374635</c:v>
              </c:pt>
              <c:pt idx="40">
                <c:v>90.000022539697056</c:v>
              </c:pt>
              <c:pt idx="41">
                <c:v>93.24871698235431</c:v>
              </c:pt>
              <c:pt idx="42">
                <c:v>96.526183021343954</c:v>
              </c:pt>
              <c:pt idx="43">
                <c:v>99.861833095684403</c:v>
              </c:pt>
              <c:pt idx="44">
                <c:v>103.28635457119307</c:v>
              </c:pt>
            </c:numLit>
          </c:xVal>
          <c:yVal>
            <c:numLit>
              <c:formatCode>General</c:formatCode>
              <c:ptCount val="45"/>
              <c:pt idx="0">
                <c:v>-15.085965719792412</c:v>
              </c:pt>
              <c:pt idx="1">
                <c:v>-11.358908803106416</c:v>
              </c:pt>
              <c:pt idx="2">
                <c:v>-7.5933630774351144</c:v>
              </c:pt>
              <c:pt idx="3">
                <c:v>-3.8028310991323906</c:v>
              </c:pt>
              <c:pt idx="4">
                <c:v>-4.4755438608490294E-6</c:v>
              </c:pt>
              <c:pt idx="5">
                <c:v>3.8028221022491522</c:v>
              </c:pt>
              <c:pt idx="6">
                <c:v>7.5933539416896991</c:v>
              </c:pt>
              <c:pt idx="7">
                <c:v>11.358899430940895</c:v>
              </c:pt>
              <c:pt idx="8">
                <c:v>15.085956005950351</c:v>
              </c:pt>
              <c:pt idx="9">
                <c:v>18.759762270735692</c:v>
              </c:pt>
              <c:pt idx="10">
                <c:v>22.363800843512081</c:v>
              </c:pt>
              <c:pt idx="11">
                <c:v>25.879239968521802</c:v>
              </c:pt>
              <c:pt idx="12">
                <c:v>29.284309847833278</c:v>
              </c:pt>
              <c:pt idx="13">
                <c:v>32.553625802489549</c:v>
              </c:pt>
              <c:pt idx="14">
                <c:v>35.657500456654191</c:v>
              </c:pt>
              <c:pt idx="15">
                <c:v>38.561338380467234</c:v>
              </c:pt>
              <c:pt idx="16">
                <c:v>41.225285151287125</c:v>
              </c:pt>
              <c:pt idx="17">
                <c:v>43.604405946858542</c:v>
              </c:pt>
              <c:pt idx="18">
                <c:v>45.649769728766856</c:v>
              </c:pt>
              <c:pt idx="19">
                <c:v>47.310842689573477</c:v>
              </c:pt>
              <c:pt idx="20">
                <c:v>48.539429720399347</c:v>
              </c:pt>
              <c:pt idx="21">
                <c:v>49.294935800159763</c:v>
              </c:pt>
              <c:pt idx="22">
                <c:v>49.550000000000004</c:v>
              </c:pt>
              <c:pt idx="23">
                <c:v>49.294935800159763</c:v>
              </c:pt>
              <c:pt idx="24">
                <c:v>48.539429720399347</c:v>
              </c:pt>
              <c:pt idx="25">
                <c:v>47.310842689573477</c:v>
              </c:pt>
              <c:pt idx="26">
                <c:v>45.649769728766856</c:v>
              </c:pt>
              <c:pt idx="27">
                <c:v>43.604405946858542</c:v>
              </c:pt>
              <c:pt idx="28">
                <c:v>41.225285151287125</c:v>
              </c:pt>
              <c:pt idx="29">
                <c:v>38.561338380467234</c:v>
              </c:pt>
              <c:pt idx="30">
                <c:v>35.657500456654191</c:v>
              </c:pt>
              <c:pt idx="31">
                <c:v>32.553625802489549</c:v>
              </c:pt>
              <c:pt idx="32">
                <c:v>29.284309847833278</c:v>
              </c:pt>
              <c:pt idx="33">
                <c:v>25.879239968521802</c:v>
              </c:pt>
              <c:pt idx="34">
                <c:v>22.363800843512081</c:v>
              </c:pt>
              <c:pt idx="35">
                <c:v>18.759762270735692</c:v>
              </c:pt>
              <c:pt idx="36">
                <c:v>15.085956005950351</c:v>
              </c:pt>
              <c:pt idx="37">
                <c:v>11.358899430940895</c:v>
              </c:pt>
              <c:pt idx="38">
                <c:v>7.5933539416896991</c:v>
              </c:pt>
              <c:pt idx="39">
                <c:v>3.8028221022491522</c:v>
              </c:pt>
              <c:pt idx="40">
                <c:v>-4.4755438608490294E-6</c:v>
              </c:pt>
              <c:pt idx="41">
                <c:v>-3.8028310991323906</c:v>
              </c:pt>
              <c:pt idx="42">
                <c:v>-7.5933630774351144</c:v>
              </c:pt>
              <c:pt idx="43">
                <c:v>-11.358908803106416</c:v>
              </c:pt>
              <c:pt idx="44">
                <c:v>-15.085965719792412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2602-4622-A30A-142929DDEB11}"/>
            </c:ext>
          </c:extLst>
        </c:ser>
        <c:ser>
          <c:idx val="3"/>
          <c:order val="3"/>
          <c:tx>
            <c:v/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-93.893909762664862</c:v>
              </c:pt>
              <c:pt idx="1">
                <c:v>-90.592076290294457</c:v>
              </c:pt>
              <c:pt idx="2">
                <c:v>-87.367736017755902</c:v>
              </c:pt>
              <c:pt idx="3">
                <c:v>-84.188574000483555</c:v>
              </c:pt>
              <c:pt idx="4">
                <c:v>-81.025081462541209</c:v>
              </c:pt>
              <c:pt idx="5">
                <c:v>-77.849676793820066</c:v>
              </c:pt>
              <c:pt idx="6">
                <c:v>-74.635986575989079</c:v>
              </c:pt>
              <c:pt idx="7">
                <c:v>-71.358267335160065</c:v>
              </c:pt>
              <c:pt idx="8">
                <c:v>-67.990961204124659</c:v>
              </c:pt>
              <c:pt idx="9">
                <c:v>-64.508393801447482</c:v>
              </c:pt>
              <c:pt idx="10">
                <c:v>-60.884640517557507</c:v>
              </c:pt>
              <c:pt idx="11">
                <c:v>-57.09360809438121</c:v>
              </c:pt>
              <c:pt idx="12">
                <c:v>-53.10940090269029</c:v>
              </c:pt>
              <c:pt idx="13">
                <c:v>-48.907062220168982</c:v>
              </c:pt>
              <c:pt idx="14">
                <c:v>-44.463792268349323</c:v>
              </c:pt>
              <c:pt idx="15">
                <c:v>-39.76073248793206</c:v>
              </c:pt>
              <c:pt idx="16">
                <c:v>-34.785348091728501</c:v>
              </c:pt>
              <c:pt idx="17">
                <c:v>-29.534313929189619</c:v>
              </c:pt>
              <c:pt idx="18">
                <c:v>-24.016598702921492</c:v>
              </c:pt>
              <c:pt idx="19">
                <c:v>-18.25617359235002</c:v>
              </c:pt>
              <c:pt idx="20">
                <c:v>-12.293535693165287</c:v>
              </c:pt>
              <c:pt idx="21">
                <c:v>-6.1852188601811138</c:v>
              </c:pt>
              <c:pt idx="22">
                <c:v>-5.9119309369475612E-2</c:v>
              </c:pt>
              <c:pt idx="23">
                <c:v>6.1852188601811138</c:v>
              </c:pt>
              <c:pt idx="24">
                <c:v>12.293535693165287</c:v>
              </c:pt>
              <c:pt idx="25">
                <c:v>18.25617359235002</c:v>
              </c:pt>
              <c:pt idx="26">
                <c:v>24.016598702921492</c:v>
              </c:pt>
              <c:pt idx="27">
                <c:v>29.534313929189619</c:v>
              </c:pt>
              <c:pt idx="28">
                <c:v>34.785348091728501</c:v>
              </c:pt>
              <c:pt idx="29">
                <c:v>39.76073248793206</c:v>
              </c:pt>
              <c:pt idx="30">
                <c:v>44.463792268349323</c:v>
              </c:pt>
              <c:pt idx="31">
                <c:v>48.907062220168982</c:v>
              </c:pt>
              <c:pt idx="32">
                <c:v>53.10940090269029</c:v>
              </c:pt>
              <c:pt idx="33">
                <c:v>57.09360809438121</c:v>
              </c:pt>
              <c:pt idx="34">
                <c:v>60.884640517557507</c:v>
              </c:pt>
              <c:pt idx="35">
                <c:v>64.508393801447482</c:v>
              </c:pt>
              <c:pt idx="36">
                <c:v>67.990961204124659</c:v>
              </c:pt>
              <c:pt idx="37">
                <c:v>71.358267335160065</c:v>
              </c:pt>
              <c:pt idx="38">
                <c:v>74.635986575989079</c:v>
              </c:pt>
              <c:pt idx="39">
                <c:v>77.849676793820066</c:v>
              </c:pt>
              <c:pt idx="40">
                <c:v>81.025081462541209</c:v>
              </c:pt>
              <c:pt idx="41">
                <c:v>84.188574000483555</c:v>
              </c:pt>
              <c:pt idx="42">
                <c:v>87.367736017755902</c:v>
              </c:pt>
              <c:pt idx="43">
                <c:v>90.592076290294457</c:v>
              </c:pt>
              <c:pt idx="44">
                <c:v>93.893909762664862</c:v>
              </c:pt>
            </c:numLit>
          </c:xVal>
          <c:yVal>
            <c:numLit>
              <c:formatCode>General</c:formatCode>
              <c:ptCount val="45"/>
              <c:pt idx="0">
                <c:v>-22.74805654307356</c:v>
              </c:pt>
              <c:pt idx="1">
                <c:v>-18.946614410449428</c:v>
              </c:pt>
              <c:pt idx="2">
                <c:v>-15.14286266804848</c:v>
              </c:pt>
              <c:pt idx="3">
                <c:v>-11.348823618660575</c:v>
              </c:pt>
              <c:pt idx="4">
                <c:v>-7.5760732647950704</c:v>
              </c:pt>
              <c:pt idx="5">
                <c:v>-3.8361368080692415</c:v>
              </c:pt>
              <c:pt idx="6">
                <c:v>-0.14084427324894477</c:v>
              </c:pt>
              <c:pt idx="7">
                <c:v>3.4973357788379928</c:v>
              </c:pt>
              <c:pt idx="8">
                <c:v>7.0649717673341428</c:v>
              </c:pt>
              <c:pt idx="9">
                <c:v>10.547346328266116</c:v>
              </c:pt>
              <c:pt idx="10">
                <c:v>13.92813371468543</c:v>
              </c:pt>
              <c:pt idx="11">
                <c:v>17.189083543049023</c:v>
              </c:pt>
              <c:pt idx="12">
                <c:v>20.309727708255835</c:v>
              </c:pt>
              <c:pt idx="13">
                <c:v>23.267141844051764</c:v>
              </c:pt>
              <c:pt idx="14">
                <c:v>26.035811609128309</c:v>
              </c:pt>
              <c:pt idx="15">
                <c:v>28.587676212728489</c:v>
              </c:pt>
              <c:pt idx="16">
                <c:v>30.892442742303977</c:v>
              </c:pt>
              <c:pt idx="17">
                <c:v>32.918275927987537</c:v>
              </c:pt>
              <c:pt idx="18">
                <c:v>34.632954257173843</c:v>
              </c:pt>
              <c:pt idx="19">
                <c:v>36.005527361511525</c:v>
              </c:pt>
              <c:pt idx="20">
                <c:v>37.008400534339927</c:v>
              </c:pt>
              <c:pt idx="21">
                <c:v>37.61962161526484</c:v>
              </c:pt>
              <c:pt idx="22">
                <c:v>37.82500000000001</c:v>
              </c:pt>
              <c:pt idx="23">
                <c:v>37.61962161526484</c:v>
              </c:pt>
              <c:pt idx="24">
                <c:v>37.008400534339927</c:v>
              </c:pt>
              <c:pt idx="25">
                <c:v>36.005527361511525</c:v>
              </c:pt>
              <c:pt idx="26">
                <c:v>34.632954257173843</c:v>
              </c:pt>
              <c:pt idx="27">
                <c:v>32.918275927987537</c:v>
              </c:pt>
              <c:pt idx="28">
                <c:v>30.892442742303977</c:v>
              </c:pt>
              <c:pt idx="29">
                <c:v>28.587676212728489</c:v>
              </c:pt>
              <c:pt idx="30">
                <c:v>26.035811609128309</c:v>
              </c:pt>
              <c:pt idx="31">
                <c:v>23.267141844051764</c:v>
              </c:pt>
              <c:pt idx="32">
                <c:v>20.309727708255835</c:v>
              </c:pt>
              <c:pt idx="33">
                <c:v>17.189083543049023</c:v>
              </c:pt>
              <c:pt idx="34">
                <c:v>13.92813371468543</c:v>
              </c:pt>
              <c:pt idx="35">
                <c:v>10.547346328266116</c:v>
              </c:pt>
              <c:pt idx="36">
                <c:v>7.0649717673341428</c:v>
              </c:pt>
              <c:pt idx="37">
                <c:v>3.4973357788379928</c:v>
              </c:pt>
              <c:pt idx="38">
                <c:v>-0.14084427324894477</c:v>
              </c:pt>
              <c:pt idx="39">
                <c:v>-3.8361368080692415</c:v>
              </c:pt>
              <c:pt idx="40">
                <c:v>-7.5760732647950704</c:v>
              </c:pt>
              <c:pt idx="41">
                <c:v>-11.348823618660575</c:v>
              </c:pt>
              <c:pt idx="42">
                <c:v>-15.14286266804848</c:v>
              </c:pt>
              <c:pt idx="43">
                <c:v>-18.946614410449428</c:v>
              </c:pt>
              <c:pt idx="44">
                <c:v>-22.74805654307356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2602-4622-A30A-142929DDEB11}"/>
            </c:ext>
          </c:extLst>
        </c:ser>
        <c:ser>
          <c:idx val="4"/>
          <c:order val="4"/>
          <c:tx>
            <c:v>SINV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-83.432060493366222</c:v>
              </c:pt>
              <c:pt idx="1">
                <c:v>-80.469287680806133</c:v>
              </c:pt>
              <c:pt idx="2">
                <c:v>-77.54971150624803</c:v>
              </c:pt>
              <c:pt idx="3">
                <c:v>-74.645582613099464</c:v>
              </c:pt>
              <c:pt idx="4">
                <c:v>-71.732434307474094</c:v>
              </c:pt>
              <c:pt idx="5">
                <c:v>-68.788138541750172</c:v>
              </c:pt>
              <c:pt idx="6">
                <c:v>-65.792232702789377</c:v>
              </c:pt>
              <c:pt idx="7">
                <c:v>-62.725457395520912</c:v>
              </c:pt>
              <c:pt idx="8">
                <c:v>-59.569471497411769</c:v>
              </c:pt>
              <c:pt idx="9">
                <c:v>-56.306729858472437</c:v>
              </c:pt>
              <c:pt idx="10">
                <c:v>-52.920523213917171</c:v>
              </c:pt>
              <c:pt idx="11">
                <c:v>-49.395189850457768</c:v>
              </c:pt>
              <c:pt idx="12">
                <c:v>-45.716513736207098</c:v>
              </c:pt>
              <c:pt idx="13">
                <c:v>-41.872322372602753</c:v>
              </c:pt>
              <c:pt idx="14">
                <c:v>-37.853286691862436</c:v>
              </c:pt>
              <c:pt idx="15">
                <c:v>-33.653901631600597</c:v>
              </c:pt>
              <c:pt idx="16">
                <c:v>-29.273587356115293</c:v>
              </c:pt>
              <c:pt idx="17">
                <c:v>-24.717798850835489</c:v>
              </c:pt>
              <c:pt idx="18">
                <c:v>-19.998974039543015</c:v>
              </c:pt>
              <c:pt idx="19">
                <c:v>-15.13710529397088</c:v>
              </c:pt>
              <c:pt idx="20">
                <c:v>-10.159713303425157</c:v>
              </c:pt>
              <c:pt idx="21">
                <c:v>-5.1010857859223746</c:v>
              </c:pt>
              <c:pt idx="22">
                <c:v>-5.3669459086361948E-2</c:v>
              </c:pt>
              <c:pt idx="23">
                <c:v>5.1010857859223746</c:v>
              </c:pt>
              <c:pt idx="24">
                <c:v>10.159713303425157</c:v>
              </c:pt>
              <c:pt idx="25">
                <c:v>15.13710529397088</c:v>
              </c:pt>
              <c:pt idx="26">
                <c:v>19.998974039543015</c:v>
              </c:pt>
              <c:pt idx="27">
                <c:v>24.717798850835489</c:v>
              </c:pt>
              <c:pt idx="28">
                <c:v>29.273587356115293</c:v>
              </c:pt>
              <c:pt idx="29">
                <c:v>33.653901631600597</c:v>
              </c:pt>
              <c:pt idx="30">
                <c:v>37.853286691862436</c:v>
              </c:pt>
              <c:pt idx="31">
                <c:v>41.872322372602753</c:v>
              </c:pt>
              <c:pt idx="32">
                <c:v>45.716513736207098</c:v>
              </c:pt>
              <c:pt idx="33">
                <c:v>49.395189850457768</c:v>
              </c:pt>
              <c:pt idx="34">
                <c:v>52.920523213917171</c:v>
              </c:pt>
              <c:pt idx="35">
                <c:v>56.306729858472437</c:v>
              </c:pt>
              <c:pt idx="36">
                <c:v>59.569471497411769</c:v>
              </c:pt>
              <c:pt idx="37">
                <c:v>62.725457395520912</c:v>
              </c:pt>
              <c:pt idx="38">
                <c:v>65.792232702789377</c:v>
              </c:pt>
              <c:pt idx="39">
                <c:v>68.788138541750172</c:v>
              </c:pt>
              <c:pt idx="40">
                <c:v>71.732434307474094</c:v>
              </c:pt>
              <c:pt idx="41">
                <c:v>74.645582613099464</c:v>
              </c:pt>
              <c:pt idx="42">
                <c:v>77.54971150624803</c:v>
              </c:pt>
              <c:pt idx="43">
                <c:v>80.469287680806133</c:v>
              </c:pt>
              <c:pt idx="44">
                <c:v>83.432060493366222</c:v>
              </c:pt>
            </c:numLit>
          </c:xVal>
          <c:yVal>
            <c:numLit>
              <c:formatCode>General</c:formatCode>
              <c:ptCount val="45"/>
              <c:pt idx="0">
                <c:v>-29.79872337021915</c:v>
              </c:pt>
              <c:pt idx="1">
                <c:v>-26.031811817088609</c:v>
              </c:pt>
              <c:pt idx="2">
                <c:v>-22.297169472284168</c:v>
              </c:pt>
              <c:pt idx="3">
                <c:v>-18.604163504234634</c:v>
              </c:pt>
              <c:pt idx="4">
                <c:v>-14.962265455509979</c:v>
              </c:pt>
              <c:pt idx="5">
                <c:v>-11.381306063273186</c:v>
              </c:pt>
              <c:pt idx="6">
                <c:v>-7.8716962489337732</c:v>
              </c:pt>
              <c:pt idx="7">
                <c:v>-4.4446252624661469</c:v>
              </c:pt>
              <c:pt idx="8">
                <c:v>-1.1122410601757906</c:v>
              </c:pt>
              <c:pt idx="9">
                <c:v>2.1121871444768914</c:v>
              </c:pt>
              <c:pt idx="10">
                <c:v>5.2141292980419109</c:v>
              </c:pt>
              <c:pt idx="11">
                <c:v>8.1776884880331124</c:v>
              </c:pt>
              <c:pt idx="12">
                <c:v>10.985545054435306</c:v>
              </c:pt>
              <c:pt idx="13">
                <c:v>13.618973629906449</c:v>
              </c:pt>
              <c:pt idx="14">
                <c:v>16.057961564142062</c:v>
              </c:pt>
              <c:pt idx="15">
                <c:v>18.28146065998817</c:v>
              </c:pt>
              <c:pt idx="16">
                <c:v>20.26780296212192</c:v>
              </c:pt>
              <c:pt idx="17">
                <c:v>21.995302409526928</c:v>
              </c:pt>
              <c:pt idx="18">
                <c:v>23.443044665446862</c:v>
              </c:pt>
              <c:pt idx="19">
                <c:v>24.591836442869862</c:v>
              </c:pt>
              <c:pt idx="20">
                <c:v>25.425246205634465</c:v>
              </c:pt>
              <c:pt idx="21">
                <c:v>25.930628751570282</c:v>
              </c:pt>
              <c:pt idx="22">
                <c:v>26.1</c:v>
              </c:pt>
              <c:pt idx="23">
                <c:v>25.930628751570282</c:v>
              </c:pt>
              <c:pt idx="24">
                <c:v>25.425246205634465</c:v>
              </c:pt>
              <c:pt idx="25">
                <c:v>24.591836442869862</c:v>
              </c:pt>
              <c:pt idx="26">
                <c:v>23.443044665446862</c:v>
              </c:pt>
              <c:pt idx="27">
                <c:v>21.995302409526928</c:v>
              </c:pt>
              <c:pt idx="28">
                <c:v>20.26780296212192</c:v>
              </c:pt>
              <c:pt idx="29">
                <c:v>18.28146065998817</c:v>
              </c:pt>
              <c:pt idx="30">
                <c:v>16.057961564142062</c:v>
              </c:pt>
              <c:pt idx="31">
                <c:v>13.618973629906449</c:v>
              </c:pt>
              <c:pt idx="32">
                <c:v>10.985545054435306</c:v>
              </c:pt>
              <c:pt idx="33">
                <c:v>8.1776884880331124</c:v>
              </c:pt>
              <c:pt idx="34">
                <c:v>5.2141292980419109</c:v>
              </c:pt>
              <c:pt idx="35">
                <c:v>2.1121871444768914</c:v>
              </c:pt>
              <c:pt idx="36">
                <c:v>-1.1122410601757906</c:v>
              </c:pt>
              <c:pt idx="37">
                <c:v>-4.4446252624661469</c:v>
              </c:pt>
              <c:pt idx="38">
                <c:v>-7.8716962489337732</c:v>
              </c:pt>
              <c:pt idx="39">
                <c:v>-11.381306063273186</c:v>
              </c:pt>
              <c:pt idx="40">
                <c:v>-14.962265455509979</c:v>
              </c:pt>
              <c:pt idx="41">
                <c:v>-18.604163504234634</c:v>
              </c:pt>
              <c:pt idx="42">
                <c:v>-22.297169472284168</c:v>
              </c:pt>
              <c:pt idx="43">
                <c:v>-26.031811817088609</c:v>
              </c:pt>
              <c:pt idx="44">
                <c:v>-29.79872337021915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2602-4622-A30A-142929DDEB11}"/>
            </c:ext>
          </c:extLst>
        </c:ser>
        <c:ser>
          <c:idx val="5"/>
          <c:order val="5"/>
          <c:tx>
            <c:v>W=-1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-41.109973506254263</c:v>
              </c:pt>
              <c:pt idx="1">
                <c:v>-28.905708517617427</c:v>
              </c:pt>
              <c:pt idx="2">
                <c:v>-22.440818730270184</c:v>
              </c:pt>
              <c:pt idx="3">
                <c:v>-18.25617359235002</c:v>
              </c:pt>
              <c:pt idx="4">
                <c:v>-15.13710529397088</c:v>
              </c:pt>
            </c:numLit>
          </c:xVal>
          <c:yVal>
            <c:numLit>
              <c:formatCode>General</c:formatCode>
              <c:ptCount val="5"/>
              <c:pt idx="0">
                <c:v>68.830603467007322</c:v>
              </c:pt>
              <c:pt idx="1">
                <c:v>58.380447619660018</c:v>
              </c:pt>
              <c:pt idx="2">
                <c:v>47.310842689573477</c:v>
              </c:pt>
              <c:pt idx="3">
                <c:v>36.005527361511525</c:v>
              </c:pt>
              <c:pt idx="4">
                <c:v>24.591836442869862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2602-4622-A30A-142929DDEB11}"/>
            </c:ext>
          </c:extLst>
        </c:ser>
        <c:ser>
          <c:idx val="6"/>
          <c:order val="6"/>
          <c:tx>
            <c:v>W=-2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-65.13017880427428</c:v>
              </c:pt>
              <c:pt idx="1">
                <c:v>-51.066863608643757</c:v>
              </c:pt>
              <c:pt idx="2">
                <c:v>-41.665795717066281</c:v>
              </c:pt>
              <c:pt idx="3">
                <c:v>-34.785348091728501</c:v>
              </c:pt>
              <c:pt idx="4">
                <c:v>-29.273587356115293</c:v>
              </c:pt>
            </c:numLit>
          </c:xVal>
          <c:yVal>
            <c:numLit>
              <c:formatCode>General</c:formatCode>
              <c:ptCount val="5"/>
              <c:pt idx="0">
                <c:v>59.629504019472414</c:v>
              </c:pt>
              <c:pt idx="1">
                <c:v>50.996984856768442</c:v>
              </c:pt>
              <c:pt idx="2">
                <c:v>41.225285151287125</c:v>
              </c:pt>
              <c:pt idx="3">
                <c:v>30.892442742303977</c:v>
              </c:pt>
              <c:pt idx="4">
                <c:v>20.26780296212192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2602-4622-A30A-142929DDEB11}"/>
            </c:ext>
          </c:extLst>
        </c:ser>
        <c:ser>
          <c:idx val="7"/>
          <c:order val="7"/>
          <c:tx>
            <c:v>W=-3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-79.687032864536079</c:v>
              </c:pt>
              <c:pt idx="1">
                <c:v>-66.953734913008546</c:v>
              </c:pt>
              <c:pt idx="2">
                <c:v>-57.02516365140503</c:v>
              </c:pt>
              <c:pt idx="3">
                <c:v>-48.907062220168982</c:v>
              </c:pt>
              <c:pt idx="4">
                <c:v>-41.872322372602753</c:v>
              </c:pt>
            </c:numLit>
          </c:xVal>
          <c:yVal>
            <c:numLit>
              <c:formatCode>General</c:formatCode>
              <c:ptCount val="5"/>
              <c:pt idx="0">
                <c:v>48.749107256304733</c:v>
              </c:pt>
              <c:pt idx="1">
                <c:v>41.20106849807771</c:v>
              </c:pt>
              <c:pt idx="2">
                <c:v>32.553625802489549</c:v>
              </c:pt>
              <c:pt idx="3">
                <c:v>23.267141844051764</c:v>
              </c:pt>
              <c:pt idx="4">
                <c:v>13.618973629906449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2602-4622-A30A-142929DDEB11}"/>
            </c:ext>
          </c:extLst>
        </c:ser>
        <c:ser>
          <c:idx val="8"/>
          <c:order val="8"/>
          <c:tx>
            <c:v>W=-4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-90.377051543070152</c:v>
              </c:pt>
              <c:pt idx="1">
                <c:v>-79.120074807770592</c:v>
              </c:pt>
              <c:pt idx="2">
                <c:v>-69.465297047781206</c:v>
              </c:pt>
              <c:pt idx="3">
                <c:v>-60.884640517557507</c:v>
              </c:pt>
              <c:pt idx="4">
                <c:v>-52.920523213917171</c:v>
              </c:pt>
            </c:numLit>
          </c:xVal>
          <c:yVal>
            <c:numLit>
              <c:formatCode>General</c:formatCode>
              <c:ptCount val="5"/>
              <c:pt idx="0">
                <c:v>37.390471403401939</c:v>
              </c:pt>
              <c:pt idx="1">
                <c:v>30.290829059700023</c:v>
              </c:pt>
              <c:pt idx="2">
                <c:v>22.363800843512081</c:v>
              </c:pt>
              <c:pt idx="3">
                <c:v>13.92813371468543</c:v>
              </c:pt>
              <c:pt idx="4">
                <c:v>5.2141292980419109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2602-4622-A30A-142929DDEB11}"/>
            </c:ext>
          </c:extLst>
        </c:ser>
        <c:ser>
          <c:idx val="9"/>
          <c:order val="9"/>
          <c:tx>
            <c:v>W=-5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-99.530757079178201</c:v>
              </c:pt>
              <c:pt idx="1">
                <c:v>-89.407968822562694</c:v>
              </c:pt>
              <c:pt idx="2">
                <c:v>-80.138212789850982</c:v>
              </c:pt>
              <c:pt idx="3">
                <c:v>-71.358267335160065</c:v>
              </c:pt>
              <c:pt idx="4">
                <c:v>-62.725457395520912</c:v>
              </c:pt>
            </c:numLit>
          </c:xVal>
          <c:yVal>
            <c:numLit>
              <c:formatCode>General</c:formatCode>
              <c:ptCount val="5"/>
              <c:pt idx="0">
                <c:v>26.031802472656786</c:v>
              </c:pt>
              <c:pt idx="1">
                <c:v>18.946605457840306</c:v>
              </c:pt>
              <c:pt idx="2">
                <c:v>11.358899430940895</c:v>
              </c:pt>
              <c:pt idx="3">
                <c:v>3.4973357788379928</c:v>
              </c:pt>
              <c:pt idx="4">
                <c:v>-4.4446252624661469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2602-4622-A30A-142929DDEB11}"/>
            </c:ext>
          </c:extLst>
        </c:ser>
        <c:ser>
          <c:idx val="10"/>
          <c:order val="10"/>
          <c:tx>
            <c:v>W=-6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-108.26761155003778</c:v>
              </c:pt>
              <c:pt idx="1">
                <c:v>-98.974963817236073</c:v>
              </c:pt>
              <c:pt idx="2">
                <c:v>-90.000022539697056</c:v>
              </c:pt>
              <c:pt idx="3">
                <c:v>-81.025081462541209</c:v>
              </c:pt>
              <c:pt idx="4">
                <c:v>-71.732434307474094</c:v>
              </c:pt>
            </c:numLit>
          </c:xVal>
          <c:yVal>
            <c:numLit>
              <c:formatCode>General</c:formatCode>
              <c:ptCount val="5"/>
              <c:pt idx="0">
                <c:v>14.96225506826525</c:v>
              </c:pt>
              <c:pt idx="1">
                <c:v>7.5760639648109134</c:v>
              </c:pt>
              <c:pt idx="2">
                <c:v>-4.4755438608490294E-6</c:v>
              </c:pt>
              <c:pt idx="3">
                <c:v>-7.5760732647950704</c:v>
              </c:pt>
              <c:pt idx="4">
                <c:v>-14.962265455509979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2602-4622-A30A-142929DDEB11}"/>
            </c:ext>
          </c:extLst>
        </c:ser>
        <c:ser>
          <c:idx val="11"/>
          <c:order val="11"/>
          <c:tx>
            <c:v>W=-7</c:v>
          </c:tx>
          <c:spPr>
            <a:ln w="3175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-117.27459119182373</c:v>
              </c:pt>
              <c:pt idx="1">
                <c:v>-108.64177972738281</c:v>
              </c:pt>
              <c:pt idx="2">
                <c:v>-99.861833095684403</c:v>
              </c:pt>
              <c:pt idx="3">
                <c:v>-90.592076290294457</c:v>
              </c:pt>
              <c:pt idx="4">
                <c:v>-80.469287680806133</c:v>
              </c:pt>
            </c:numLit>
          </c:xVal>
          <c:yVal>
            <c:numLit>
              <c:formatCode>General</c:formatCode>
              <c:ptCount val="5"/>
              <c:pt idx="0">
                <c:v>4.4446131431201508</c:v>
              </c:pt>
              <c:pt idx="1">
                <c:v>-3.4973462249925689</c:v>
              </c:pt>
              <c:pt idx="2">
                <c:v>-11.358908803106416</c:v>
              </c:pt>
              <c:pt idx="3">
                <c:v>-18.946614410449428</c:v>
              </c:pt>
              <c:pt idx="4">
                <c:v>-26.031811817088609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2602-4622-A30A-142929DDEB11}"/>
            </c:ext>
          </c:extLst>
        </c:ser>
        <c:ser>
          <c:idx val="12"/>
          <c:order val="12"/>
          <c:tx>
            <c:v>W=1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41.109973506254263</c:v>
              </c:pt>
              <c:pt idx="1">
                <c:v>28.905708517617427</c:v>
              </c:pt>
              <c:pt idx="2">
                <c:v>22.440818730270184</c:v>
              </c:pt>
              <c:pt idx="3">
                <c:v>18.25617359235002</c:v>
              </c:pt>
              <c:pt idx="4">
                <c:v>15.13710529397088</c:v>
              </c:pt>
            </c:numLit>
          </c:xVal>
          <c:yVal>
            <c:numLit>
              <c:formatCode>General</c:formatCode>
              <c:ptCount val="5"/>
              <c:pt idx="0">
                <c:v>68.830603467007322</c:v>
              </c:pt>
              <c:pt idx="1">
                <c:v>58.380447619660018</c:v>
              </c:pt>
              <c:pt idx="2">
                <c:v>47.310842689573477</c:v>
              </c:pt>
              <c:pt idx="3">
                <c:v>36.005527361511525</c:v>
              </c:pt>
              <c:pt idx="4">
                <c:v>24.591836442869862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2602-4622-A30A-142929DDEB11}"/>
            </c:ext>
          </c:extLst>
        </c:ser>
        <c:ser>
          <c:idx val="13"/>
          <c:order val="13"/>
          <c:tx>
            <c:v>W=2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65.13017880427428</c:v>
              </c:pt>
              <c:pt idx="1">
                <c:v>51.066863608643757</c:v>
              </c:pt>
              <c:pt idx="2">
                <c:v>41.665795717066281</c:v>
              </c:pt>
              <c:pt idx="3">
                <c:v>34.785348091728501</c:v>
              </c:pt>
              <c:pt idx="4">
                <c:v>29.273587356115293</c:v>
              </c:pt>
            </c:numLit>
          </c:xVal>
          <c:yVal>
            <c:numLit>
              <c:formatCode>General</c:formatCode>
              <c:ptCount val="5"/>
              <c:pt idx="0">
                <c:v>59.629504019472414</c:v>
              </c:pt>
              <c:pt idx="1">
                <c:v>50.996984856768442</c:v>
              </c:pt>
              <c:pt idx="2">
                <c:v>41.225285151287125</c:v>
              </c:pt>
              <c:pt idx="3">
                <c:v>30.892442742303977</c:v>
              </c:pt>
              <c:pt idx="4">
                <c:v>20.26780296212192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2602-4622-A30A-142929DDEB11}"/>
            </c:ext>
          </c:extLst>
        </c:ser>
        <c:ser>
          <c:idx val="14"/>
          <c:order val="14"/>
          <c:tx>
            <c:v>W=3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79.687032864536079</c:v>
              </c:pt>
              <c:pt idx="1">
                <c:v>66.953734913008546</c:v>
              </c:pt>
              <c:pt idx="2">
                <c:v>57.02516365140503</c:v>
              </c:pt>
              <c:pt idx="3">
                <c:v>48.907062220168982</c:v>
              </c:pt>
              <c:pt idx="4">
                <c:v>41.872322372602753</c:v>
              </c:pt>
            </c:numLit>
          </c:xVal>
          <c:yVal>
            <c:numLit>
              <c:formatCode>General</c:formatCode>
              <c:ptCount val="5"/>
              <c:pt idx="0">
                <c:v>48.749107256304733</c:v>
              </c:pt>
              <c:pt idx="1">
                <c:v>41.20106849807771</c:v>
              </c:pt>
              <c:pt idx="2">
                <c:v>32.553625802489549</c:v>
              </c:pt>
              <c:pt idx="3">
                <c:v>23.267141844051764</c:v>
              </c:pt>
              <c:pt idx="4">
                <c:v>13.618973629906449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2602-4622-A30A-142929DDEB11}"/>
            </c:ext>
          </c:extLst>
        </c:ser>
        <c:ser>
          <c:idx val="15"/>
          <c:order val="15"/>
          <c:tx>
            <c:v>W=4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90.377051543070152</c:v>
              </c:pt>
              <c:pt idx="1">
                <c:v>79.120074807770592</c:v>
              </c:pt>
              <c:pt idx="2">
                <c:v>69.465297047781206</c:v>
              </c:pt>
              <c:pt idx="3">
                <c:v>60.884640517557507</c:v>
              </c:pt>
              <c:pt idx="4">
                <c:v>52.920523213917171</c:v>
              </c:pt>
            </c:numLit>
          </c:xVal>
          <c:yVal>
            <c:numLit>
              <c:formatCode>General</c:formatCode>
              <c:ptCount val="5"/>
              <c:pt idx="0">
                <c:v>37.390471403401939</c:v>
              </c:pt>
              <c:pt idx="1">
                <c:v>30.290829059700023</c:v>
              </c:pt>
              <c:pt idx="2">
                <c:v>22.363800843512081</c:v>
              </c:pt>
              <c:pt idx="3">
                <c:v>13.92813371468543</c:v>
              </c:pt>
              <c:pt idx="4">
                <c:v>5.2141292980419109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2602-4622-A30A-142929DDEB11}"/>
            </c:ext>
          </c:extLst>
        </c:ser>
        <c:ser>
          <c:idx val="16"/>
          <c:order val="16"/>
          <c:tx>
            <c:v>W=5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99.530757079178201</c:v>
              </c:pt>
              <c:pt idx="1">
                <c:v>89.407968822562694</c:v>
              </c:pt>
              <c:pt idx="2">
                <c:v>80.138212789850982</c:v>
              </c:pt>
              <c:pt idx="3">
                <c:v>71.358267335160065</c:v>
              </c:pt>
              <c:pt idx="4">
                <c:v>62.725457395520912</c:v>
              </c:pt>
            </c:numLit>
          </c:xVal>
          <c:yVal>
            <c:numLit>
              <c:formatCode>General</c:formatCode>
              <c:ptCount val="5"/>
              <c:pt idx="0">
                <c:v>26.031802472656786</c:v>
              </c:pt>
              <c:pt idx="1">
                <c:v>18.946605457840306</c:v>
              </c:pt>
              <c:pt idx="2">
                <c:v>11.358899430940895</c:v>
              </c:pt>
              <c:pt idx="3">
                <c:v>3.4973357788379928</c:v>
              </c:pt>
              <c:pt idx="4">
                <c:v>-4.4446252624661469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2602-4622-A30A-142929DDEB11}"/>
            </c:ext>
          </c:extLst>
        </c:ser>
        <c:ser>
          <c:idx val="17"/>
          <c:order val="17"/>
          <c:tx>
            <c:v>W=6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108.26761155003778</c:v>
              </c:pt>
              <c:pt idx="1">
                <c:v>98.974963817236073</c:v>
              </c:pt>
              <c:pt idx="2">
                <c:v>90.000022539697056</c:v>
              </c:pt>
              <c:pt idx="3">
                <c:v>81.025081462541209</c:v>
              </c:pt>
              <c:pt idx="4">
                <c:v>71.732434307474094</c:v>
              </c:pt>
            </c:numLit>
          </c:xVal>
          <c:yVal>
            <c:numLit>
              <c:formatCode>General</c:formatCode>
              <c:ptCount val="5"/>
              <c:pt idx="0">
                <c:v>14.96225506826525</c:v>
              </c:pt>
              <c:pt idx="1">
                <c:v>7.5760639648109134</c:v>
              </c:pt>
              <c:pt idx="2">
                <c:v>-4.4755438608490294E-6</c:v>
              </c:pt>
              <c:pt idx="3">
                <c:v>-7.5760732647950704</c:v>
              </c:pt>
              <c:pt idx="4">
                <c:v>-14.962265455509979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1-2602-4622-A30A-142929DDEB11}"/>
            </c:ext>
          </c:extLst>
        </c:ser>
        <c:ser>
          <c:idx val="18"/>
          <c:order val="18"/>
          <c:tx>
            <c:v>W=7</c:v>
          </c:tx>
          <c:spPr>
            <a:ln w="3175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117.27459119182373</c:v>
              </c:pt>
              <c:pt idx="1">
                <c:v>108.64177972738281</c:v>
              </c:pt>
              <c:pt idx="2">
                <c:v>99.861833095684403</c:v>
              </c:pt>
              <c:pt idx="3">
                <c:v>90.592076290294457</c:v>
              </c:pt>
              <c:pt idx="4">
                <c:v>80.469287680806133</c:v>
              </c:pt>
            </c:numLit>
          </c:xVal>
          <c:yVal>
            <c:numLit>
              <c:formatCode>General</c:formatCode>
              <c:ptCount val="5"/>
              <c:pt idx="0">
                <c:v>4.4446131431201508</c:v>
              </c:pt>
              <c:pt idx="1">
                <c:v>-3.4973462249925689</c:v>
              </c:pt>
              <c:pt idx="2">
                <c:v>-11.358908803106416</c:v>
              </c:pt>
              <c:pt idx="3">
                <c:v>-18.946614410449428</c:v>
              </c:pt>
              <c:pt idx="4">
                <c:v>-26.031811817088609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2602-4622-A30A-142929DDEB11}"/>
            </c:ext>
          </c:extLst>
        </c:ser>
        <c:ser>
          <c:idx val="20"/>
          <c:order val="19"/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PObs_V!$A$98:$A$134</c:f>
              <c:numCache>
                <c:formatCode>0</c:formatCode>
                <c:ptCount val="37"/>
                <c:pt idx="0">
                  <c:v>-114</c:v>
                </c:pt>
                <c:pt idx="1">
                  <c:v>-113</c:v>
                </c:pt>
                <c:pt idx="2">
                  <c:v>-112</c:v>
                </c:pt>
                <c:pt idx="3">
                  <c:v>-111</c:v>
                </c:pt>
                <c:pt idx="4">
                  <c:v>-110</c:v>
                </c:pt>
                <c:pt idx="5">
                  <c:v>-109</c:v>
                </c:pt>
                <c:pt idx="6">
                  <c:v>-108</c:v>
                </c:pt>
                <c:pt idx="7">
                  <c:v>-107</c:v>
                </c:pt>
                <c:pt idx="8">
                  <c:v>-106</c:v>
                </c:pt>
                <c:pt idx="9">
                  <c:v>-105</c:v>
                </c:pt>
                <c:pt idx="10">
                  <c:v>-104</c:v>
                </c:pt>
                <c:pt idx="11">
                  <c:v>-103</c:v>
                </c:pt>
                <c:pt idx="12">
                  <c:v>-102</c:v>
                </c:pt>
                <c:pt idx="13">
                  <c:v>-101</c:v>
                </c:pt>
                <c:pt idx="14">
                  <c:v>-100</c:v>
                </c:pt>
                <c:pt idx="15">
                  <c:v>-99</c:v>
                </c:pt>
                <c:pt idx="16">
                  <c:v>-98</c:v>
                </c:pt>
                <c:pt idx="17">
                  <c:v>-97</c:v>
                </c:pt>
                <c:pt idx="18">
                  <c:v>-96</c:v>
                </c:pt>
                <c:pt idx="19">
                  <c:v>-95</c:v>
                </c:pt>
                <c:pt idx="20">
                  <c:v>-94</c:v>
                </c:pt>
                <c:pt idx="21">
                  <c:v>-93</c:v>
                </c:pt>
                <c:pt idx="22">
                  <c:v>-92</c:v>
                </c:pt>
                <c:pt idx="23">
                  <c:v>-91</c:v>
                </c:pt>
                <c:pt idx="24">
                  <c:v>-90</c:v>
                </c:pt>
                <c:pt idx="25">
                  <c:v>-89</c:v>
                </c:pt>
                <c:pt idx="26">
                  <c:v>-88</c:v>
                </c:pt>
                <c:pt idx="27">
                  <c:v>-87</c:v>
                </c:pt>
                <c:pt idx="28">
                  <c:v>-86</c:v>
                </c:pt>
                <c:pt idx="29">
                  <c:v>-85</c:v>
                </c:pt>
                <c:pt idx="30">
                  <c:v>-84</c:v>
                </c:pt>
                <c:pt idx="31">
                  <c:v>-83</c:v>
                </c:pt>
                <c:pt idx="32">
                  <c:v>-82</c:v>
                </c:pt>
                <c:pt idx="33">
                  <c:v>-81</c:v>
                </c:pt>
                <c:pt idx="34">
                  <c:v>-80</c:v>
                </c:pt>
                <c:pt idx="35">
                  <c:v>-79</c:v>
                </c:pt>
                <c:pt idx="36">
                  <c:v>-78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3-2602-4622-A30A-142929DDEB11}"/>
            </c:ext>
          </c:extLst>
        </c:ser>
        <c:ser>
          <c:idx val="19"/>
          <c:order val="20"/>
          <c:spPr>
            <a:ln w="254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PObs_V!$A$98:$A$134</c:f>
              <c:numCache>
                <c:formatCode>0</c:formatCode>
                <c:ptCount val="37"/>
                <c:pt idx="0">
                  <c:v>-114</c:v>
                </c:pt>
                <c:pt idx="1">
                  <c:v>-113</c:v>
                </c:pt>
                <c:pt idx="2">
                  <c:v>-112</c:v>
                </c:pt>
                <c:pt idx="3">
                  <c:v>-111</c:v>
                </c:pt>
                <c:pt idx="4">
                  <c:v>-110</c:v>
                </c:pt>
                <c:pt idx="5">
                  <c:v>-109</c:v>
                </c:pt>
                <c:pt idx="6">
                  <c:v>-108</c:v>
                </c:pt>
                <c:pt idx="7">
                  <c:v>-107</c:v>
                </c:pt>
                <c:pt idx="8">
                  <c:v>-106</c:v>
                </c:pt>
                <c:pt idx="9">
                  <c:v>-105</c:v>
                </c:pt>
                <c:pt idx="10">
                  <c:v>-104</c:v>
                </c:pt>
                <c:pt idx="11">
                  <c:v>-103</c:v>
                </c:pt>
                <c:pt idx="12">
                  <c:v>-102</c:v>
                </c:pt>
                <c:pt idx="13">
                  <c:v>-101</c:v>
                </c:pt>
                <c:pt idx="14">
                  <c:v>-100</c:v>
                </c:pt>
                <c:pt idx="15">
                  <c:v>-99</c:v>
                </c:pt>
                <c:pt idx="16">
                  <c:v>-98</c:v>
                </c:pt>
                <c:pt idx="17">
                  <c:v>-97</c:v>
                </c:pt>
                <c:pt idx="18">
                  <c:v>-96</c:v>
                </c:pt>
                <c:pt idx="19">
                  <c:v>-95</c:v>
                </c:pt>
                <c:pt idx="20">
                  <c:v>-94</c:v>
                </c:pt>
                <c:pt idx="21">
                  <c:v>-93</c:v>
                </c:pt>
                <c:pt idx="22">
                  <c:v>-92</c:v>
                </c:pt>
                <c:pt idx="23">
                  <c:v>-91</c:v>
                </c:pt>
                <c:pt idx="24">
                  <c:v>-90</c:v>
                </c:pt>
                <c:pt idx="25">
                  <c:v>-89</c:v>
                </c:pt>
                <c:pt idx="26">
                  <c:v>-88</c:v>
                </c:pt>
                <c:pt idx="27">
                  <c:v>-87</c:v>
                </c:pt>
                <c:pt idx="28">
                  <c:v>-86</c:v>
                </c:pt>
                <c:pt idx="29">
                  <c:v>-85</c:v>
                </c:pt>
                <c:pt idx="30">
                  <c:v>-84</c:v>
                </c:pt>
                <c:pt idx="31">
                  <c:v>-83</c:v>
                </c:pt>
                <c:pt idx="32">
                  <c:v>-82</c:v>
                </c:pt>
                <c:pt idx="33">
                  <c:v>-81</c:v>
                </c:pt>
                <c:pt idx="34">
                  <c:v>-80</c:v>
                </c:pt>
                <c:pt idx="35">
                  <c:v>-79</c:v>
                </c:pt>
                <c:pt idx="36">
                  <c:v>-78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4-2602-4622-A30A-142929DDEB11}"/>
            </c:ext>
          </c:extLst>
        </c:ser>
        <c:ser>
          <c:idx val="21"/>
          <c:order val="21"/>
          <c:spPr>
            <a:ln w="25400">
              <a:solidFill>
                <a:srgbClr val="00CCFF"/>
              </a:solidFill>
              <a:prstDash val="solid"/>
            </a:ln>
          </c:spPr>
          <c:marker>
            <c:symbol val="none"/>
          </c:marker>
          <c:xVal>
            <c:numRef>
              <c:f>PObs_V!$A$98:$A$134</c:f>
              <c:numCache>
                <c:formatCode>0</c:formatCode>
                <c:ptCount val="37"/>
                <c:pt idx="0">
                  <c:v>-114</c:v>
                </c:pt>
                <c:pt idx="1">
                  <c:v>-113</c:v>
                </c:pt>
                <c:pt idx="2">
                  <c:v>-112</c:v>
                </c:pt>
                <c:pt idx="3">
                  <c:v>-111</c:v>
                </c:pt>
                <c:pt idx="4">
                  <c:v>-110</c:v>
                </c:pt>
                <c:pt idx="5">
                  <c:v>-109</c:v>
                </c:pt>
                <c:pt idx="6">
                  <c:v>-108</c:v>
                </c:pt>
                <c:pt idx="7">
                  <c:v>-107</c:v>
                </c:pt>
                <c:pt idx="8">
                  <c:v>-106</c:v>
                </c:pt>
                <c:pt idx="9">
                  <c:v>-105</c:v>
                </c:pt>
                <c:pt idx="10">
                  <c:v>-104</c:v>
                </c:pt>
                <c:pt idx="11">
                  <c:v>-103</c:v>
                </c:pt>
                <c:pt idx="12">
                  <c:v>-102</c:v>
                </c:pt>
                <c:pt idx="13">
                  <c:v>-101</c:v>
                </c:pt>
                <c:pt idx="14">
                  <c:v>-100</c:v>
                </c:pt>
                <c:pt idx="15">
                  <c:v>-99</c:v>
                </c:pt>
                <c:pt idx="16">
                  <c:v>-98</c:v>
                </c:pt>
                <c:pt idx="17">
                  <c:v>-97</c:v>
                </c:pt>
                <c:pt idx="18">
                  <c:v>-96</c:v>
                </c:pt>
                <c:pt idx="19">
                  <c:v>-95</c:v>
                </c:pt>
                <c:pt idx="20">
                  <c:v>-94</c:v>
                </c:pt>
                <c:pt idx="21">
                  <c:v>-93</c:v>
                </c:pt>
                <c:pt idx="22">
                  <c:v>-92</c:v>
                </c:pt>
                <c:pt idx="23">
                  <c:v>-91</c:v>
                </c:pt>
                <c:pt idx="24">
                  <c:v>-90</c:v>
                </c:pt>
                <c:pt idx="25">
                  <c:v>-89</c:v>
                </c:pt>
                <c:pt idx="26">
                  <c:v>-88</c:v>
                </c:pt>
                <c:pt idx="27">
                  <c:v>-87</c:v>
                </c:pt>
                <c:pt idx="28">
                  <c:v>-86</c:v>
                </c:pt>
                <c:pt idx="29">
                  <c:v>-85</c:v>
                </c:pt>
                <c:pt idx="30">
                  <c:v>-84</c:v>
                </c:pt>
                <c:pt idx="31">
                  <c:v>-83</c:v>
                </c:pt>
                <c:pt idx="32">
                  <c:v>-82</c:v>
                </c:pt>
                <c:pt idx="33">
                  <c:v>-81</c:v>
                </c:pt>
                <c:pt idx="34">
                  <c:v>-80</c:v>
                </c:pt>
                <c:pt idx="35">
                  <c:v>-79</c:v>
                </c:pt>
                <c:pt idx="36">
                  <c:v>-78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5-2602-4622-A30A-142929DDEB11}"/>
            </c:ext>
          </c:extLst>
        </c:ser>
        <c:ser>
          <c:idx val="22"/>
          <c:order val="22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PObs_V!$A$98:$A$134</c:f>
              <c:numCache>
                <c:formatCode>0</c:formatCode>
                <c:ptCount val="37"/>
                <c:pt idx="0">
                  <c:v>-114</c:v>
                </c:pt>
                <c:pt idx="1">
                  <c:v>-113</c:v>
                </c:pt>
                <c:pt idx="2">
                  <c:v>-112</c:v>
                </c:pt>
                <c:pt idx="3">
                  <c:v>-111</c:v>
                </c:pt>
                <c:pt idx="4">
                  <c:v>-110</c:v>
                </c:pt>
                <c:pt idx="5">
                  <c:v>-109</c:v>
                </c:pt>
                <c:pt idx="6">
                  <c:v>-108</c:v>
                </c:pt>
                <c:pt idx="7">
                  <c:v>-107</c:v>
                </c:pt>
                <c:pt idx="8">
                  <c:v>-106</c:v>
                </c:pt>
                <c:pt idx="9">
                  <c:v>-105</c:v>
                </c:pt>
                <c:pt idx="10">
                  <c:v>-104</c:v>
                </c:pt>
                <c:pt idx="11">
                  <c:v>-103</c:v>
                </c:pt>
                <c:pt idx="12">
                  <c:v>-102</c:v>
                </c:pt>
                <c:pt idx="13">
                  <c:v>-101</c:v>
                </c:pt>
                <c:pt idx="14">
                  <c:v>-100</c:v>
                </c:pt>
                <c:pt idx="15">
                  <c:v>-99</c:v>
                </c:pt>
                <c:pt idx="16">
                  <c:v>-98</c:v>
                </c:pt>
                <c:pt idx="17">
                  <c:v>-97</c:v>
                </c:pt>
                <c:pt idx="18">
                  <c:v>-96</c:v>
                </c:pt>
                <c:pt idx="19">
                  <c:v>-95</c:v>
                </c:pt>
                <c:pt idx="20">
                  <c:v>-94</c:v>
                </c:pt>
                <c:pt idx="21">
                  <c:v>-93</c:v>
                </c:pt>
                <c:pt idx="22">
                  <c:v>-92</c:v>
                </c:pt>
                <c:pt idx="23">
                  <c:v>-91</c:v>
                </c:pt>
                <c:pt idx="24">
                  <c:v>-90</c:v>
                </c:pt>
                <c:pt idx="25">
                  <c:v>-89</c:v>
                </c:pt>
                <c:pt idx="26">
                  <c:v>-88</c:v>
                </c:pt>
                <c:pt idx="27">
                  <c:v>-87</c:v>
                </c:pt>
                <c:pt idx="28">
                  <c:v>-86</c:v>
                </c:pt>
                <c:pt idx="29">
                  <c:v>-85</c:v>
                </c:pt>
                <c:pt idx="30">
                  <c:v>-84</c:v>
                </c:pt>
                <c:pt idx="31">
                  <c:v>-83</c:v>
                </c:pt>
                <c:pt idx="32">
                  <c:v>-82</c:v>
                </c:pt>
                <c:pt idx="33">
                  <c:v>-81</c:v>
                </c:pt>
                <c:pt idx="34">
                  <c:v>-80</c:v>
                </c:pt>
                <c:pt idx="35">
                  <c:v>-79</c:v>
                </c:pt>
                <c:pt idx="36">
                  <c:v>-78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6-2602-4622-A30A-142929DDE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947648"/>
        <c:axId val="247949568"/>
      </c:scatterChart>
      <c:valAx>
        <c:axId val="247947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Acimut (º)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47949568"/>
        <c:crosses val="autoZero"/>
        <c:crossBetween val="midCat"/>
        <c:majorUnit val="30"/>
      </c:valAx>
      <c:valAx>
        <c:axId val="247949568"/>
        <c:scaling>
          <c:orientation val="minMax"/>
          <c:max val="9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47947648"/>
        <c:crosses val="autoZero"/>
        <c:crossBetween val="midCat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Rama 1 - Filas 3 y 4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SVER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-120.43057853595667</c:v>
              </c:pt>
              <c:pt idx="1">
                <c:v>-117.27459119182373</c:v>
              </c:pt>
              <c:pt idx="2">
                <c:v>-114.20781474267177</c:v>
              </c:pt>
              <c:pt idx="3">
                <c:v>-111.2119080078006</c:v>
              </c:pt>
              <c:pt idx="4">
                <c:v>-108.26761155003778</c:v>
              </c:pt>
              <c:pt idx="5">
                <c:v>-105.35446272668727</c:v>
              </c:pt>
              <c:pt idx="6">
                <c:v>-102.45033347096093</c:v>
              </c:pt>
              <c:pt idx="7">
                <c:v>-99.530757079178201</c:v>
              </c:pt>
              <c:pt idx="8">
                <c:v>-96.567984194419665</c:v>
              </c:pt>
              <c:pt idx="9">
                <c:v>-93.529671322983191</c:v>
              </c:pt>
              <c:pt idx="10">
                <c:v>-90.377051543070152</c:v>
              </c:pt>
              <c:pt idx="11">
                <c:v>-87.062357540254055</c:v>
              </c:pt>
              <c:pt idx="12">
                <c:v>-83.525149557190844</c:v>
              </c:pt>
              <c:pt idx="13">
                <c:v>-79.687032864536079</c:v>
              </c:pt>
              <c:pt idx="14">
                <c:v>-75.444032978921143</c:v>
              </c:pt>
              <c:pt idx="15">
                <c:v>-70.65570266127159</c:v>
              </c:pt>
              <c:pt idx="16">
                <c:v>-65.13017880427428</c:v>
              </c:pt>
              <c:pt idx="17">
                <c:v>-58.605978961855875</c:v>
              </c:pt>
              <c:pt idx="18">
                <c:v>-50.737543833375611</c:v>
              </c:pt>
              <c:pt idx="19">
                <c:v>-41.109973506254263</c:v>
              </c:pt>
              <c:pt idx="20">
                <c:v>-29.347665738208079</c:v>
              </c:pt>
              <c:pt idx="21">
                <c:v>-15.409204971007536</c:v>
              </c:pt>
              <c:pt idx="22">
                <c:v>9.405984748574546E-2</c:v>
              </c:pt>
              <c:pt idx="23">
                <c:v>15.409204971007536</c:v>
              </c:pt>
              <c:pt idx="24">
                <c:v>29.347665738208079</c:v>
              </c:pt>
              <c:pt idx="25">
                <c:v>41.109973506254263</c:v>
              </c:pt>
              <c:pt idx="26">
                <c:v>50.737543833375611</c:v>
              </c:pt>
              <c:pt idx="27">
                <c:v>58.605978961855875</c:v>
              </c:pt>
              <c:pt idx="28">
                <c:v>65.13017880427428</c:v>
              </c:pt>
              <c:pt idx="29">
                <c:v>70.65570266127159</c:v>
              </c:pt>
              <c:pt idx="30">
                <c:v>75.444032978921143</c:v>
              </c:pt>
              <c:pt idx="31">
                <c:v>79.687032864536079</c:v>
              </c:pt>
              <c:pt idx="32">
                <c:v>83.525149557190844</c:v>
              </c:pt>
              <c:pt idx="33">
                <c:v>87.062357540254055</c:v>
              </c:pt>
              <c:pt idx="34">
                <c:v>90.377051543070152</c:v>
              </c:pt>
              <c:pt idx="35">
                <c:v>93.529671322983191</c:v>
              </c:pt>
              <c:pt idx="36">
                <c:v>96.567984194419665</c:v>
              </c:pt>
              <c:pt idx="37">
                <c:v>99.530757079178201</c:v>
              </c:pt>
              <c:pt idx="38">
                <c:v>102.45033347096093</c:v>
              </c:pt>
              <c:pt idx="39">
                <c:v>105.35446272668727</c:v>
              </c:pt>
              <c:pt idx="40">
                <c:v>108.26761155003778</c:v>
              </c:pt>
              <c:pt idx="41">
                <c:v>111.2119080078006</c:v>
              </c:pt>
              <c:pt idx="42">
                <c:v>114.20781474267177</c:v>
              </c:pt>
              <c:pt idx="43">
                <c:v>117.27459119182373</c:v>
              </c:pt>
              <c:pt idx="44">
                <c:v>120.43057853595667</c:v>
              </c:pt>
            </c:numLit>
          </c:xVal>
          <c:yVal>
            <c:numLit>
              <c:formatCode>General</c:formatCode>
              <c:ptCount val="45"/>
              <c:pt idx="0">
                <c:v>1.1122281834680905</c:v>
              </c:pt>
              <c:pt idx="1">
                <c:v>4.4446131431201508</c:v>
              </c:pt>
              <c:pt idx="2">
                <c:v>7.8716847919579465</c:v>
              </c:pt>
              <c:pt idx="3">
                <c:v>11.381295181489165</c:v>
              </c:pt>
              <c:pt idx="4">
                <c:v>14.96225506826525</c:v>
              </c:pt>
              <c:pt idx="5">
                <c:v>18.60415353598799</c:v>
              </c:pt>
              <c:pt idx="6">
                <c:v>22.297159851045961</c:v>
              </c:pt>
              <c:pt idx="7">
                <c:v>26.031802472656786</c:v>
              </c:pt>
              <c:pt idx="8">
                <c:v>29.798714232103201</c:v>
              </c:pt>
              <c:pt idx="9">
                <c:v>33.588324941498392</c:v>
              </c:pt>
              <c:pt idx="10">
                <c:v>37.390471403401939</c:v>
              </c:pt>
              <c:pt idx="11">
                <c:v>41.193877220982529</c:v>
              </c:pt>
              <c:pt idx="12">
                <c:v>44.985426352816624</c:v>
              </c:pt>
              <c:pt idx="13">
                <c:v>48.749107256304733</c:v>
              </c:pt>
              <c:pt idx="14">
                <c:v>52.464425957297166</c:v>
              </c:pt>
              <c:pt idx="15">
                <c:v>56.103957356597739</c:v>
              </c:pt>
              <c:pt idx="16">
                <c:v>59.629504019472414</c:v>
              </c:pt>
              <c:pt idx="17">
                <c:v>62.986074075283803</c:v>
              </c:pt>
              <c:pt idx="18">
                <c:v>66.092772708605679</c:v>
              </c:pt>
              <c:pt idx="19">
                <c:v>68.830603467007322</c:v>
              </c:pt>
              <c:pt idx="20">
                <c:v>71.031727366542412</c:v>
              </c:pt>
              <c:pt idx="21">
                <c:v>72.486903370480206</c:v>
              </c:pt>
              <c:pt idx="22">
                <c:v>73</c:v>
              </c:pt>
              <c:pt idx="23">
                <c:v>72.486903370480206</c:v>
              </c:pt>
              <c:pt idx="24">
                <c:v>71.031727366542412</c:v>
              </c:pt>
              <c:pt idx="25">
                <c:v>68.830603467007322</c:v>
              </c:pt>
              <c:pt idx="26">
                <c:v>66.092772708605679</c:v>
              </c:pt>
              <c:pt idx="27">
                <c:v>62.986074075283803</c:v>
              </c:pt>
              <c:pt idx="28">
                <c:v>59.629504019472414</c:v>
              </c:pt>
              <c:pt idx="29">
                <c:v>56.103957356597739</c:v>
              </c:pt>
              <c:pt idx="30">
                <c:v>52.464425957297166</c:v>
              </c:pt>
              <c:pt idx="31">
                <c:v>48.749107256304733</c:v>
              </c:pt>
              <c:pt idx="32">
                <c:v>44.985426352816624</c:v>
              </c:pt>
              <c:pt idx="33">
                <c:v>41.193877220982529</c:v>
              </c:pt>
              <c:pt idx="34">
                <c:v>37.390471403401939</c:v>
              </c:pt>
              <c:pt idx="35">
                <c:v>33.588324941498392</c:v>
              </c:pt>
              <c:pt idx="36">
                <c:v>29.798714232103201</c:v>
              </c:pt>
              <c:pt idx="37">
                <c:v>26.031802472656786</c:v>
              </c:pt>
              <c:pt idx="38">
                <c:v>22.297159851045961</c:v>
              </c:pt>
              <c:pt idx="39">
                <c:v>18.60415353598799</c:v>
              </c:pt>
              <c:pt idx="40">
                <c:v>14.96225506826525</c:v>
              </c:pt>
              <c:pt idx="41">
                <c:v>11.381295181489165</c:v>
              </c:pt>
              <c:pt idx="42">
                <c:v>7.8716847919579465</c:v>
              </c:pt>
              <c:pt idx="43">
                <c:v>4.4446131431201508</c:v>
              </c:pt>
              <c:pt idx="44">
                <c:v>1.1122281834680905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C7A7-42B2-B649-09027603C535}"/>
            </c:ext>
          </c:extLst>
        </c:ser>
        <c:ser>
          <c:idx val="1"/>
          <c:order val="1"/>
          <c:tx>
            <c:v/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-112.0090869373051</c:v>
              </c:pt>
              <c:pt idx="1">
                <c:v>-108.64177972738281</c:v>
              </c:pt>
              <c:pt idx="2">
                <c:v>-105.36405967997318</c:v>
              </c:pt>
              <c:pt idx="3">
                <c:v>-102.15036887873229</c:v>
              </c:pt>
              <c:pt idx="4">
                <c:v>-98.974963817236073</c:v>
              </c:pt>
              <c:pt idx="5">
                <c:v>-95.811471058007584</c:v>
              </c:pt>
              <c:pt idx="6">
                <c:v>-92.632308983620405</c:v>
              </c:pt>
              <c:pt idx="7">
                <c:v>-89.407968822562694</c:v>
              </c:pt>
              <c:pt idx="8">
                <c:v>-86.106135647941272</c:v>
              </c:pt>
              <c:pt idx="9">
                <c:v>-82.690620894644127</c:v>
              </c:pt>
              <c:pt idx="10">
                <c:v>-79.120074807770592</c:v>
              </c:pt>
              <c:pt idx="11">
                <c:v>-75.346456889385763</c:v>
              </c:pt>
              <c:pt idx="12">
                <c:v>-71.313279593237127</c:v>
              </c:pt>
              <c:pt idx="13">
                <c:v>-66.953734913008546</c:v>
              </c:pt>
              <c:pt idx="14">
                <c:v>-62.189020783797623</c:v>
              </c:pt>
              <c:pt idx="15">
                <c:v>-56.927598553152933</c:v>
              </c:pt>
              <c:pt idx="16">
                <c:v>-51.066863608643757</c:v>
              </c:pt>
              <c:pt idx="17">
                <c:v>-44.499883284150933</c:v>
              </c:pt>
              <c:pt idx="18">
                <c:v>-37.131183610383005</c:v>
              </c:pt>
              <c:pt idx="19">
                <c:v>-28.905708517617427</c:v>
              </c:pt>
              <c:pt idx="20">
                <c:v>-19.850798509124019</c:v>
              </c:pt>
              <c:pt idx="21">
                <c:v>-10.118717946766056</c:v>
              </c:pt>
              <c:pt idx="22">
                <c:v>7.5790934444781147E-2</c:v>
              </c:pt>
              <c:pt idx="23">
                <c:v>10.118717946766056</c:v>
              </c:pt>
              <c:pt idx="24">
                <c:v>19.850798509124019</c:v>
              </c:pt>
              <c:pt idx="25">
                <c:v>28.905708517617427</c:v>
              </c:pt>
              <c:pt idx="26">
                <c:v>37.131183610383005</c:v>
              </c:pt>
              <c:pt idx="27">
                <c:v>44.499883284150933</c:v>
              </c:pt>
              <c:pt idx="28">
                <c:v>51.066863608643757</c:v>
              </c:pt>
              <c:pt idx="29">
                <c:v>56.927598553152933</c:v>
              </c:pt>
              <c:pt idx="30">
                <c:v>62.189020783797623</c:v>
              </c:pt>
              <c:pt idx="31">
                <c:v>66.953734913008546</c:v>
              </c:pt>
              <c:pt idx="32">
                <c:v>71.313279593237127</c:v>
              </c:pt>
              <c:pt idx="33">
                <c:v>75.346456889385763</c:v>
              </c:pt>
              <c:pt idx="34">
                <c:v>79.120074807770592</c:v>
              </c:pt>
              <c:pt idx="35">
                <c:v>82.690620894644127</c:v>
              </c:pt>
              <c:pt idx="36">
                <c:v>86.106135647941272</c:v>
              </c:pt>
              <c:pt idx="37">
                <c:v>89.407968822562694</c:v>
              </c:pt>
              <c:pt idx="38">
                <c:v>92.632308983620405</c:v>
              </c:pt>
              <c:pt idx="39">
                <c:v>95.811471058007584</c:v>
              </c:pt>
              <c:pt idx="40">
                <c:v>98.974963817236073</c:v>
              </c:pt>
              <c:pt idx="41">
                <c:v>102.15036887873229</c:v>
              </c:pt>
              <c:pt idx="42">
                <c:v>105.36405967997318</c:v>
              </c:pt>
              <c:pt idx="43">
                <c:v>108.64177972738281</c:v>
              </c:pt>
              <c:pt idx="44">
                <c:v>112.0090869373051</c:v>
              </c:pt>
            </c:numLit>
          </c:xVal>
          <c:yVal>
            <c:numLit>
              <c:formatCode>General</c:formatCode>
              <c:ptCount val="45"/>
              <c:pt idx="0">
                <c:v>-7.0649827951411766</c:v>
              </c:pt>
              <c:pt idx="1">
                <c:v>-3.4973462249925689</c:v>
              </c:pt>
              <c:pt idx="2">
                <c:v>0.14083430373808881</c:v>
              </c:pt>
              <c:pt idx="3">
                <c:v>3.8361272186141804</c:v>
              </c:pt>
              <c:pt idx="4">
                <c:v>7.5760639648109134</c:v>
              </c:pt>
              <c:pt idx="5">
                <c:v>11.348814521113212</c:v>
              </c:pt>
              <c:pt idx="6">
                <c:v>15.142853686892281</c:v>
              </c:pt>
              <c:pt idx="7">
                <c:v>18.946605457840306</c:v>
              </c:pt>
              <c:pt idx="8">
                <c:v>22.748047526201717</c:v>
              </c:pt>
              <c:pt idx="9">
                <c:v>26.534251784881782</c:v>
              </c:pt>
              <c:pt idx="10">
                <c:v>30.290829059700023</c:v>
              </c:pt>
              <c:pt idx="11">
                <c:v>34.001236825009457</c:v>
              </c:pt>
              <c:pt idx="12">
                <c:v>37.645897881831829</c:v>
              </c:pt>
              <c:pt idx="13">
                <c:v>41.20106849807771</c:v>
              </c:pt>
              <c:pt idx="14">
                <c:v>44.637393871308497</c:v>
              </c:pt>
              <c:pt idx="15">
                <c:v>47.918115194867823</c:v>
              </c:pt>
              <c:pt idx="16">
                <c:v>50.996984856768442</c:v>
              </c:pt>
              <c:pt idx="17">
                <c:v>53.816175260473386</c:v>
              </c:pt>
              <c:pt idx="18">
                <c:v>56.304930177032794</c:v>
              </c:pt>
              <c:pt idx="19">
                <c:v>58.380447619660018</c:v>
              </c:pt>
              <c:pt idx="20">
                <c:v>59.953220546857715</c:v>
              </c:pt>
              <c:pt idx="21">
                <c:v>60.938784857429397</c:v>
              </c:pt>
              <c:pt idx="22">
                <c:v>61.274999999999999</c:v>
              </c:pt>
              <c:pt idx="23">
                <c:v>60.938784857429397</c:v>
              </c:pt>
              <c:pt idx="24">
                <c:v>59.953220546857715</c:v>
              </c:pt>
              <c:pt idx="25">
                <c:v>58.380447619660018</c:v>
              </c:pt>
              <c:pt idx="26">
                <c:v>56.304930177032794</c:v>
              </c:pt>
              <c:pt idx="27">
                <c:v>53.816175260473386</c:v>
              </c:pt>
              <c:pt idx="28">
                <c:v>50.996984856768442</c:v>
              </c:pt>
              <c:pt idx="29">
                <c:v>47.918115194867823</c:v>
              </c:pt>
              <c:pt idx="30">
                <c:v>44.637393871308497</c:v>
              </c:pt>
              <c:pt idx="31">
                <c:v>41.20106849807771</c:v>
              </c:pt>
              <c:pt idx="32">
                <c:v>37.645897881831829</c:v>
              </c:pt>
              <c:pt idx="33">
                <c:v>34.001236825009457</c:v>
              </c:pt>
              <c:pt idx="34">
                <c:v>30.290829059700023</c:v>
              </c:pt>
              <c:pt idx="35">
                <c:v>26.534251784881782</c:v>
              </c:pt>
              <c:pt idx="36">
                <c:v>22.748047526201717</c:v>
              </c:pt>
              <c:pt idx="37">
                <c:v>18.946605457840306</c:v>
              </c:pt>
              <c:pt idx="38">
                <c:v>15.142853686892281</c:v>
              </c:pt>
              <c:pt idx="39">
                <c:v>11.348814521113212</c:v>
              </c:pt>
              <c:pt idx="40">
                <c:v>7.5760639648109134</c:v>
              </c:pt>
              <c:pt idx="41">
                <c:v>3.8361272186141804</c:v>
              </c:pt>
              <c:pt idx="42">
                <c:v>0.14083430373808881</c:v>
              </c:pt>
              <c:pt idx="43">
                <c:v>-3.4973462249925689</c:v>
              </c:pt>
              <c:pt idx="44">
                <c:v>-7.0649827951411766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7A7-42B2-B649-09027603C535}"/>
            </c:ext>
          </c:extLst>
        </c:ser>
        <c:ser>
          <c:idx val="2"/>
          <c:order val="2"/>
          <c:tx>
            <c:v>EQUI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-103.28635457119307</c:v>
              </c:pt>
              <c:pt idx="1">
                <c:v>-99.861833095684403</c:v>
              </c:pt>
              <c:pt idx="2">
                <c:v>-96.526183021343954</c:v>
              </c:pt>
              <c:pt idx="3">
                <c:v>-93.24871698235431</c:v>
              </c:pt>
              <c:pt idx="4">
                <c:v>-90.000022539697056</c:v>
              </c:pt>
              <c:pt idx="5">
                <c:v>-86.751328182374635</c:v>
              </c:pt>
              <c:pt idx="6">
                <c:v>-83.473862405609211</c:v>
              </c:pt>
              <c:pt idx="7">
                <c:v>-80.138212789850982</c:v>
              </c:pt>
              <c:pt idx="8">
                <c:v>-76.713692004586093</c:v>
              </c:pt>
              <c:pt idx="9">
                <c:v>-73.167725876413144</c:v>
              </c:pt>
              <c:pt idx="10">
                <c:v>-69.465297047781206</c:v>
              </c:pt>
              <c:pt idx="11">
                <c:v>-65.568510289704605</c:v>
              </c:pt>
              <c:pt idx="12">
                <c:v>-61.436398042782628</c:v>
              </c:pt>
              <c:pt idx="13">
                <c:v>-57.02516365140503</c:v>
              </c:pt>
              <c:pt idx="14">
                <c:v>-52.289167837433396</c:v>
              </c:pt>
              <c:pt idx="15">
                <c:v>-47.1830901245227</c:v>
              </c:pt>
              <c:pt idx="16">
                <c:v>-41.665795717066281</c:v>
              </c:pt>
              <c:pt idx="17">
                <c:v>-35.706399779862451</c:v>
              </c:pt>
              <c:pt idx="18">
                <c:v>-29.292650210354328</c:v>
              </c:pt>
              <c:pt idx="19">
                <c:v>-22.440818730270184</c:v>
              </c:pt>
              <c:pt idx="20">
                <c:v>-15.204764045469158</c:v>
              </c:pt>
              <c:pt idx="21">
                <c:v>-7.6802988749632366</c:v>
              </c:pt>
              <c:pt idx="22">
                <c:v>-6.5923567923793835E-2</c:v>
              </c:pt>
              <c:pt idx="23">
                <c:v>7.6802988749632366</c:v>
              </c:pt>
              <c:pt idx="24">
                <c:v>15.204764045469158</c:v>
              </c:pt>
              <c:pt idx="25">
                <c:v>22.440818730270184</c:v>
              </c:pt>
              <c:pt idx="26">
                <c:v>29.292650210354328</c:v>
              </c:pt>
              <c:pt idx="27">
                <c:v>35.706399779862451</c:v>
              </c:pt>
              <c:pt idx="28">
                <c:v>41.665795717066281</c:v>
              </c:pt>
              <c:pt idx="29">
                <c:v>47.1830901245227</c:v>
              </c:pt>
              <c:pt idx="30">
                <c:v>52.289167837433396</c:v>
              </c:pt>
              <c:pt idx="31">
                <c:v>57.02516365140503</c:v>
              </c:pt>
              <c:pt idx="32">
                <c:v>61.436398042782628</c:v>
              </c:pt>
              <c:pt idx="33">
                <c:v>65.568510289704605</c:v>
              </c:pt>
              <c:pt idx="34">
                <c:v>69.465297047781206</c:v>
              </c:pt>
              <c:pt idx="35">
                <c:v>73.167725876413144</c:v>
              </c:pt>
              <c:pt idx="36">
                <c:v>76.713692004586093</c:v>
              </c:pt>
              <c:pt idx="37">
                <c:v>80.138212789850982</c:v>
              </c:pt>
              <c:pt idx="38">
                <c:v>83.473862405609211</c:v>
              </c:pt>
              <c:pt idx="39">
                <c:v>86.751328182374635</c:v>
              </c:pt>
              <c:pt idx="40">
                <c:v>90.000022539697056</c:v>
              </c:pt>
              <c:pt idx="41">
                <c:v>93.24871698235431</c:v>
              </c:pt>
              <c:pt idx="42">
                <c:v>96.526183021343954</c:v>
              </c:pt>
              <c:pt idx="43">
                <c:v>99.861833095684403</c:v>
              </c:pt>
              <c:pt idx="44">
                <c:v>103.28635457119307</c:v>
              </c:pt>
            </c:numLit>
          </c:xVal>
          <c:yVal>
            <c:numLit>
              <c:formatCode>General</c:formatCode>
              <c:ptCount val="45"/>
              <c:pt idx="0">
                <c:v>-15.085965719792412</c:v>
              </c:pt>
              <c:pt idx="1">
                <c:v>-11.358908803106416</c:v>
              </c:pt>
              <c:pt idx="2">
                <c:v>-7.5933630774351144</c:v>
              </c:pt>
              <c:pt idx="3">
                <c:v>-3.8028310991323906</c:v>
              </c:pt>
              <c:pt idx="4">
                <c:v>-4.4755438608490294E-6</c:v>
              </c:pt>
              <c:pt idx="5">
                <c:v>3.8028221022491522</c:v>
              </c:pt>
              <c:pt idx="6">
                <c:v>7.5933539416896991</c:v>
              </c:pt>
              <c:pt idx="7">
                <c:v>11.358899430940895</c:v>
              </c:pt>
              <c:pt idx="8">
                <c:v>15.085956005950351</c:v>
              </c:pt>
              <c:pt idx="9">
                <c:v>18.759762270735692</c:v>
              </c:pt>
              <c:pt idx="10">
                <c:v>22.363800843512081</c:v>
              </c:pt>
              <c:pt idx="11">
                <c:v>25.879239968521802</c:v>
              </c:pt>
              <c:pt idx="12">
                <c:v>29.284309847833278</c:v>
              </c:pt>
              <c:pt idx="13">
                <c:v>32.553625802489549</c:v>
              </c:pt>
              <c:pt idx="14">
                <c:v>35.657500456654191</c:v>
              </c:pt>
              <c:pt idx="15">
                <c:v>38.561338380467234</c:v>
              </c:pt>
              <c:pt idx="16">
                <c:v>41.225285151287125</c:v>
              </c:pt>
              <c:pt idx="17">
                <c:v>43.604405946858542</c:v>
              </c:pt>
              <c:pt idx="18">
                <c:v>45.649769728766856</c:v>
              </c:pt>
              <c:pt idx="19">
                <c:v>47.310842689573477</c:v>
              </c:pt>
              <c:pt idx="20">
                <c:v>48.539429720399347</c:v>
              </c:pt>
              <c:pt idx="21">
                <c:v>49.294935800159763</c:v>
              </c:pt>
              <c:pt idx="22">
                <c:v>49.550000000000004</c:v>
              </c:pt>
              <c:pt idx="23">
                <c:v>49.294935800159763</c:v>
              </c:pt>
              <c:pt idx="24">
                <c:v>48.539429720399347</c:v>
              </c:pt>
              <c:pt idx="25">
                <c:v>47.310842689573477</c:v>
              </c:pt>
              <c:pt idx="26">
                <c:v>45.649769728766856</c:v>
              </c:pt>
              <c:pt idx="27">
                <c:v>43.604405946858542</c:v>
              </c:pt>
              <c:pt idx="28">
                <c:v>41.225285151287125</c:v>
              </c:pt>
              <c:pt idx="29">
                <c:v>38.561338380467234</c:v>
              </c:pt>
              <c:pt idx="30">
                <c:v>35.657500456654191</c:v>
              </c:pt>
              <c:pt idx="31">
                <c:v>32.553625802489549</c:v>
              </c:pt>
              <c:pt idx="32">
                <c:v>29.284309847833278</c:v>
              </c:pt>
              <c:pt idx="33">
                <c:v>25.879239968521802</c:v>
              </c:pt>
              <c:pt idx="34">
                <c:v>22.363800843512081</c:v>
              </c:pt>
              <c:pt idx="35">
                <c:v>18.759762270735692</c:v>
              </c:pt>
              <c:pt idx="36">
                <c:v>15.085956005950351</c:v>
              </c:pt>
              <c:pt idx="37">
                <c:v>11.358899430940895</c:v>
              </c:pt>
              <c:pt idx="38">
                <c:v>7.5933539416896991</c:v>
              </c:pt>
              <c:pt idx="39">
                <c:v>3.8028221022491522</c:v>
              </c:pt>
              <c:pt idx="40">
                <c:v>-4.4755438608490294E-6</c:v>
              </c:pt>
              <c:pt idx="41">
                <c:v>-3.8028310991323906</c:v>
              </c:pt>
              <c:pt idx="42">
                <c:v>-7.5933630774351144</c:v>
              </c:pt>
              <c:pt idx="43">
                <c:v>-11.358908803106416</c:v>
              </c:pt>
              <c:pt idx="44">
                <c:v>-15.085965719792412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7A7-42B2-B649-09027603C535}"/>
            </c:ext>
          </c:extLst>
        </c:ser>
        <c:ser>
          <c:idx val="3"/>
          <c:order val="3"/>
          <c:tx>
            <c:v/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-93.893909762664862</c:v>
              </c:pt>
              <c:pt idx="1">
                <c:v>-90.592076290294457</c:v>
              </c:pt>
              <c:pt idx="2">
                <c:v>-87.367736017755902</c:v>
              </c:pt>
              <c:pt idx="3">
                <c:v>-84.188574000483555</c:v>
              </c:pt>
              <c:pt idx="4">
                <c:v>-81.025081462541209</c:v>
              </c:pt>
              <c:pt idx="5">
                <c:v>-77.849676793820066</c:v>
              </c:pt>
              <c:pt idx="6">
                <c:v>-74.635986575989079</c:v>
              </c:pt>
              <c:pt idx="7">
                <c:v>-71.358267335160065</c:v>
              </c:pt>
              <c:pt idx="8">
                <c:v>-67.990961204124659</c:v>
              </c:pt>
              <c:pt idx="9">
                <c:v>-64.508393801447482</c:v>
              </c:pt>
              <c:pt idx="10">
                <c:v>-60.884640517557507</c:v>
              </c:pt>
              <c:pt idx="11">
                <c:v>-57.09360809438121</c:v>
              </c:pt>
              <c:pt idx="12">
                <c:v>-53.10940090269029</c:v>
              </c:pt>
              <c:pt idx="13">
                <c:v>-48.907062220168982</c:v>
              </c:pt>
              <c:pt idx="14">
                <c:v>-44.463792268349323</c:v>
              </c:pt>
              <c:pt idx="15">
                <c:v>-39.76073248793206</c:v>
              </c:pt>
              <c:pt idx="16">
                <c:v>-34.785348091728501</c:v>
              </c:pt>
              <c:pt idx="17">
                <c:v>-29.534313929189619</c:v>
              </c:pt>
              <c:pt idx="18">
                <c:v>-24.016598702921492</c:v>
              </c:pt>
              <c:pt idx="19">
                <c:v>-18.25617359235002</c:v>
              </c:pt>
              <c:pt idx="20">
                <c:v>-12.293535693165287</c:v>
              </c:pt>
              <c:pt idx="21">
                <c:v>-6.1852188601811138</c:v>
              </c:pt>
              <c:pt idx="22">
                <c:v>-5.9119309369475612E-2</c:v>
              </c:pt>
              <c:pt idx="23">
                <c:v>6.1852188601811138</c:v>
              </c:pt>
              <c:pt idx="24">
                <c:v>12.293535693165287</c:v>
              </c:pt>
              <c:pt idx="25">
                <c:v>18.25617359235002</c:v>
              </c:pt>
              <c:pt idx="26">
                <c:v>24.016598702921492</c:v>
              </c:pt>
              <c:pt idx="27">
                <c:v>29.534313929189619</c:v>
              </c:pt>
              <c:pt idx="28">
                <c:v>34.785348091728501</c:v>
              </c:pt>
              <c:pt idx="29">
                <c:v>39.76073248793206</c:v>
              </c:pt>
              <c:pt idx="30">
                <c:v>44.463792268349323</c:v>
              </c:pt>
              <c:pt idx="31">
                <c:v>48.907062220168982</c:v>
              </c:pt>
              <c:pt idx="32">
                <c:v>53.10940090269029</c:v>
              </c:pt>
              <c:pt idx="33">
                <c:v>57.09360809438121</c:v>
              </c:pt>
              <c:pt idx="34">
                <c:v>60.884640517557507</c:v>
              </c:pt>
              <c:pt idx="35">
                <c:v>64.508393801447482</c:v>
              </c:pt>
              <c:pt idx="36">
                <c:v>67.990961204124659</c:v>
              </c:pt>
              <c:pt idx="37">
                <c:v>71.358267335160065</c:v>
              </c:pt>
              <c:pt idx="38">
                <c:v>74.635986575989079</c:v>
              </c:pt>
              <c:pt idx="39">
                <c:v>77.849676793820066</c:v>
              </c:pt>
              <c:pt idx="40">
                <c:v>81.025081462541209</c:v>
              </c:pt>
              <c:pt idx="41">
                <c:v>84.188574000483555</c:v>
              </c:pt>
              <c:pt idx="42">
                <c:v>87.367736017755902</c:v>
              </c:pt>
              <c:pt idx="43">
                <c:v>90.592076290294457</c:v>
              </c:pt>
              <c:pt idx="44">
                <c:v>93.893909762664862</c:v>
              </c:pt>
            </c:numLit>
          </c:xVal>
          <c:yVal>
            <c:numLit>
              <c:formatCode>General</c:formatCode>
              <c:ptCount val="45"/>
              <c:pt idx="0">
                <c:v>-22.74805654307356</c:v>
              </c:pt>
              <c:pt idx="1">
                <c:v>-18.946614410449428</c:v>
              </c:pt>
              <c:pt idx="2">
                <c:v>-15.14286266804848</c:v>
              </c:pt>
              <c:pt idx="3">
                <c:v>-11.348823618660575</c:v>
              </c:pt>
              <c:pt idx="4">
                <c:v>-7.5760732647950704</c:v>
              </c:pt>
              <c:pt idx="5">
                <c:v>-3.8361368080692415</c:v>
              </c:pt>
              <c:pt idx="6">
                <c:v>-0.14084427324894477</c:v>
              </c:pt>
              <c:pt idx="7">
                <c:v>3.4973357788379928</c:v>
              </c:pt>
              <c:pt idx="8">
                <c:v>7.0649717673341428</c:v>
              </c:pt>
              <c:pt idx="9">
                <c:v>10.547346328266116</c:v>
              </c:pt>
              <c:pt idx="10">
                <c:v>13.92813371468543</c:v>
              </c:pt>
              <c:pt idx="11">
                <c:v>17.189083543049023</c:v>
              </c:pt>
              <c:pt idx="12">
                <c:v>20.309727708255835</c:v>
              </c:pt>
              <c:pt idx="13">
                <c:v>23.267141844051764</c:v>
              </c:pt>
              <c:pt idx="14">
                <c:v>26.035811609128309</c:v>
              </c:pt>
              <c:pt idx="15">
                <c:v>28.587676212728489</c:v>
              </c:pt>
              <c:pt idx="16">
                <c:v>30.892442742303977</c:v>
              </c:pt>
              <c:pt idx="17">
                <c:v>32.918275927987537</c:v>
              </c:pt>
              <c:pt idx="18">
                <c:v>34.632954257173843</c:v>
              </c:pt>
              <c:pt idx="19">
                <c:v>36.005527361511525</c:v>
              </c:pt>
              <c:pt idx="20">
                <c:v>37.008400534339927</c:v>
              </c:pt>
              <c:pt idx="21">
                <c:v>37.61962161526484</c:v>
              </c:pt>
              <c:pt idx="22">
                <c:v>37.82500000000001</c:v>
              </c:pt>
              <c:pt idx="23">
                <c:v>37.61962161526484</c:v>
              </c:pt>
              <c:pt idx="24">
                <c:v>37.008400534339927</c:v>
              </c:pt>
              <c:pt idx="25">
                <c:v>36.005527361511525</c:v>
              </c:pt>
              <c:pt idx="26">
                <c:v>34.632954257173843</c:v>
              </c:pt>
              <c:pt idx="27">
                <c:v>32.918275927987537</c:v>
              </c:pt>
              <c:pt idx="28">
                <c:v>30.892442742303977</c:v>
              </c:pt>
              <c:pt idx="29">
                <c:v>28.587676212728489</c:v>
              </c:pt>
              <c:pt idx="30">
                <c:v>26.035811609128309</c:v>
              </c:pt>
              <c:pt idx="31">
                <c:v>23.267141844051764</c:v>
              </c:pt>
              <c:pt idx="32">
                <c:v>20.309727708255835</c:v>
              </c:pt>
              <c:pt idx="33">
                <c:v>17.189083543049023</c:v>
              </c:pt>
              <c:pt idx="34">
                <c:v>13.92813371468543</c:v>
              </c:pt>
              <c:pt idx="35">
                <c:v>10.547346328266116</c:v>
              </c:pt>
              <c:pt idx="36">
                <c:v>7.0649717673341428</c:v>
              </c:pt>
              <c:pt idx="37">
                <c:v>3.4973357788379928</c:v>
              </c:pt>
              <c:pt idx="38">
                <c:v>-0.14084427324894477</c:v>
              </c:pt>
              <c:pt idx="39">
                <c:v>-3.8361368080692415</c:v>
              </c:pt>
              <c:pt idx="40">
                <c:v>-7.5760732647950704</c:v>
              </c:pt>
              <c:pt idx="41">
                <c:v>-11.348823618660575</c:v>
              </c:pt>
              <c:pt idx="42">
                <c:v>-15.14286266804848</c:v>
              </c:pt>
              <c:pt idx="43">
                <c:v>-18.946614410449428</c:v>
              </c:pt>
              <c:pt idx="44">
                <c:v>-22.74805654307356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C7A7-42B2-B649-09027603C535}"/>
            </c:ext>
          </c:extLst>
        </c:ser>
        <c:ser>
          <c:idx val="4"/>
          <c:order val="4"/>
          <c:tx>
            <c:v>SINV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-83.432060493366222</c:v>
              </c:pt>
              <c:pt idx="1">
                <c:v>-80.469287680806133</c:v>
              </c:pt>
              <c:pt idx="2">
                <c:v>-77.54971150624803</c:v>
              </c:pt>
              <c:pt idx="3">
                <c:v>-74.645582613099464</c:v>
              </c:pt>
              <c:pt idx="4">
                <c:v>-71.732434307474094</c:v>
              </c:pt>
              <c:pt idx="5">
                <c:v>-68.788138541750172</c:v>
              </c:pt>
              <c:pt idx="6">
                <c:v>-65.792232702789377</c:v>
              </c:pt>
              <c:pt idx="7">
                <c:v>-62.725457395520912</c:v>
              </c:pt>
              <c:pt idx="8">
                <c:v>-59.569471497411769</c:v>
              </c:pt>
              <c:pt idx="9">
                <c:v>-56.306729858472437</c:v>
              </c:pt>
              <c:pt idx="10">
                <c:v>-52.920523213917171</c:v>
              </c:pt>
              <c:pt idx="11">
                <c:v>-49.395189850457768</c:v>
              </c:pt>
              <c:pt idx="12">
                <c:v>-45.716513736207098</c:v>
              </c:pt>
              <c:pt idx="13">
                <c:v>-41.872322372602753</c:v>
              </c:pt>
              <c:pt idx="14">
                <c:v>-37.853286691862436</c:v>
              </c:pt>
              <c:pt idx="15">
                <c:v>-33.653901631600597</c:v>
              </c:pt>
              <c:pt idx="16">
                <c:v>-29.273587356115293</c:v>
              </c:pt>
              <c:pt idx="17">
                <c:v>-24.717798850835489</c:v>
              </c:pt>
              <c:pt idx="18">
                <c:v>-19.998974039543015</c:v>
              </c:pt>
              <c:pt idx="19">
                <c:v>-15.13710529397088</c:v>
              </c:pt>
              <c:pt idx="20">
                <c:v>-10.159713303425157</c:v>
              </c:pt>
              <c:pt idx="21">
                <c:v>-5.1010857859223746</c:v>
              </c:pt>
              <c:pt idx="22">
                <c:v>-5.3669459086361948E-2</c:v>
              </c:pt>
              <c:pt idx="23">
                <c:v>5.1010857859223746</c:v>
              </c:pt>
              <c:pt idx="24">
                <c:v>10.159713303425157</c:v>
              </c:pt>
              <c:pt idx="25">
                <c:v>15.13710529397088</c:v>
              </c:pt>
              <c:pt idx="26">
                <c:v>19.998974039543015</c:v>
              </c:pt>
              <c:pt idx="27">
                <c:v>24.717798850835489</c:v>
              </c:pt>
              <c:pt idx="28">
                <c:v>29.273587356115293</c:v>
              </c:pt>
              <c:pt idx="29">
                <c:v>33.653901631600597</c:v>
              </c:pt>
              <c:pt idx="30">
                <c:v>37.853286691862436</c:v>
              </c:pt>
              <c:pt idx="31">
                <c:v>41.872322372602753</c:v>
              </c:pt>
              <c:pt idx="32">
                <c:v>45.716513736207098</c:v>
              </c:pt>
              <c:pt idx="33">
                <c:v>49.395189850457768</c:v>
              </c:pt>
              <c:pt idx="34">
                <c:v>52.920523213917171</c:v>
              </c:pt>
              <c:pt idx="35">
                <c:v>56.306729858472437</c:v>
              </c:pt>
              <c:pt idx="36">
                <c:v>59.569471497411769</c:v>
              </c:pt>
              <c:pt idx="37">
                <c:v>62.725457395520912</c:v>
              </c:pt>
              <c:pt idx="38">
                <c:v>65.792232702789377</c:v>
              </c:pt>
              <c:pt idx="39">
                <c:v>68.788138541750172</c:v>
              </c:pt>
              <c:pt idx="40">
                <c:v>71.732434307474094</c:v>
              </c:pt>
              <c:pt idx="41">
                <c:v>74.645582613099464</c:v>
              </c:pt>
              <c:pt idx="42">
                <c:v>77.54971150624803</c:v>
              </c:pt>
              <c:pt idx="43">
                <c:v>80.469287680806133</c:v>
              </c:pt>
              <c:pt idx="44">
                <c:v>83.432060493366222</c:v>
              </c:pt>
            </c:numLit>
          </c:xVal>
          <c:yVal>
            <c:numLit>
              <c:formatCode>General</c:formatCode>
              <c:ptCount val="45"/>
              <c:pt idx="0">
                <c:v>-29.79872337021915</c:v>
              </c:pt>
              <c:pt idx="1">
                <c:v>-26.031811817088609</c:v>
              </c:pt>
              <c:pt idx="2">
                <c:v>-22.297169472284168</c:v>
              </c:pt>
              <c:pt idx="3">
                <c:v>-18.604163504234634</c:v>
              </c:pt>
              <c:pt idx="4">
                <c:v>-14.962265455509979</c:v>
              </c:pt>
              <c:pt idx="5">
                <c:v>-11.381306063273186</c:v>
              </c:pt>
              <c:pt idx="6">
                <c:v>-7.8716962489337732</c:v>
              </c:pt>
              <c:pt idx="7">
                <c:v>-4.4446252624661469</c:v>
              </c:pt>
              <c:pt idx="8">
                <c:v>-1.1122410601757906</c:v>
              </c:pt>
              <c:pt idx="9">
                <c:v>2.1121871444768914</c:v>
              </c:pt>
              <c:pt idx="10">
                <c:v>5.2141292980419109</c:v>
              </c:pt>
              <c:pt idx="11">
                <c:v>8.1776884880331124</c:v>
              </c:pt>
              <c:pt idx="12">
                <c:v>10.985545054435306</c:v>
              </c:pt>
              <c:pt idx="13">
                <c:v>13.618973629906449</c:v>
              </c:pt>
              <c:pt idx="14">
                <c:v>16.057961564142062</c:v>
              </c:pt>
              <c:pt idx="15">
                <c:v>18.28146065998817</c:v>
              </c:pt>
              <c:pt idx="16">
                <c:v>20.26780296212192</c:v>
              </c:pt>
              <c:pt idx="17">
                <c:v>21.995302409526928</c:v>
              </c:pt>
              <c:pt idx="18">
                <c:v>23.443044665446862</c:v>
              </c:pt>
              <c:pt idx="19">
                <c:v>24.591836442869862</c:v>
              </c:pt>
              <c:pt idx="20">
                <c:v>25.425246205634465</c:v>
              </c:pt>
              <c:pt idx="21">
                <c:v>25.930628751570282</c:v>
              </c:pt>
              <c:pt idx="22">
                <c:v>26.1</c:v>
              </c:pt>
              <c:pt idx="23">
                <c:v>25.930628751570282</c:v>
              </c:pt>
              <c:pt idx="24">
                <c:v>25.425246205634465</c:v>
              </c:pt>
              <c:pt idx="25">
                <c:v>24.591836442869862</c:v>
              </c:pt>
              <c:pt idx="26">
                <c:v>23.443044665446862</c:v>
              </c:pt>
              <c:pt idx="27">
                <c:v>21.995302409526928</c:v>
              </c:pt>
              <c:pt idx="28">
                <c:v>20.26780296212192</c:v>
              </c:pt>
              <c:pt idx="29">
                <c:v>18.28146065998817</c:v>
              </c:pt>
              <c:pt idx="30">
                <c:v>16.057961564142062</c:v>
              </c:pt>
              <c:pt idx="31">
                <c:v>13.618973629906449</c:v>
              </c:pt>
              <c:pt idx="32">
                <c:v>10.985545054435306</c:v>
              </c:pt>
              <c:pt idx="33">
                <c:v>8.1776884880331124</c:v>
              </c:pt>
              <c:pt idx="34">
                <c:v>5.2141292980419109</c:v>
              </c:pt>
              <c:pt idx="35">
                <c:v>2.1121871444768914</c:v>
              </c:pt>
              <c:pt idx="36">
                <c:v>-1.1122410601757906</c:v>
              </c:pt>
              <c:pt idx="37">
                <c:v>-4.4446252624661469</c:v>
              </c:pt>
              <c:pt idx="38">
                <c:v>-7.8716962489337732</c:v>
              </c:pt>
              <c:pt idx="39">
                <c:v>-11.381306063273186</c:v>
              </c:pt>
              <c:pt idx="40">
                <c:v>-14.962265455509979</c:v>
              </c:pt>
              <c:pt idx="41">
                <c:v>-18.604163504234634</c:v>
              </c:pt>
              <c:pt idx="42">
                <c:v>-22.297169472284168</c:v>
              </c:pt>
              <c:pt idx="43">
                <c:v>-26.031811817088609</c:v>
              </c:pt>
              <c:pt idx="44">
                <c:v>-29.79872337021915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C7A7-42B2-B649-09027603C535}"/>
            </c:ext>
          </c:extLst>
        </c:ser>
        <c:ser>
          <c:idx val="5"/>
          <c:order val="5"/>
          <c:tx>
            <c:v>W=-1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-41.109973506254263</c:v>
              </c:pt>
              <c:pt idx="1">
                <c:v>-28.905708517617427</c:v>
              </c:pt>
              <c:pt idx="2">
                <c:v>-22.440818730270184</c:v>
              </c:pt>
              <c:pt idx="3">
                <c:v>-18.25617359235002</c:v>
              </c:pt>
              <c:pt idx="4">
                <c:v>-15.13710529397088</c:v>
              </c:pt>
            </c:numLit>
          </c:xVal>
          <c:yVal>
            <c:numLit>
              <c:formatCode>General</c:formatCode>
              <c:ptCount val="5"/>
              <c:pt idx="0">
                <c:v>68.830603467007322</c:v>
              </c:pt>
              <c:pt idx="1">
                <c:v>58.380447619660018</c:v>
              </c:pt>
              <c:pt idx="2">
                <c:v>47.310842689573477</c:v>
              </c:pt>
              <c:pt idx="3">
                <c:v>36.005527361511525</c:v>
              </c:pt>
              <c:pt idx="4">
                <c:v>24.591836442869862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C7A7-42B2-B649-09027603C535}"/>
            </c:ext>
          </c:extLst>
        </c:ser>
        <c:ser>
          <c:idx val="6"/>
          <c:order val="6"/>
          <c:tx>
            <c:v>W=-2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-65.13017880427428</c:v>
              </c:pt>
              <c:pt idx="1">
                <c:v>-51.066863608643757</c:v>
              </c:pt>
              <c:pt idx="2">
                <c:v>-41.665795717066281</c:v>
              </c:pt>
              <c:pt idx="3">
                <c:v>-34.785348091728501</c:v>
              </c:pt>
              <c:pt idx="4">
                <c:v>-29.273587356115293</c:v>
              </c:pt>
            </c:numLit>
          </c:xVal>
          <c:yVal>
            <c:numLit>
              <c:formatCode>General</c:formatCode>
              <c:ptCount val="5"/>
              <c:pt idx="0">
                <c:v>59.629504019472414</c:v>
              </c:pt>
              <c:pt idx="1">
                <c:v>50.996984856768442</c:v>
              </c:pt>
              <c:pt idx="2">
                <c:v>41.225285151287125</c:v>
              </c:pt>
              <c:pt idx="3">
                <c:v>30.892442742303977</c:v>
              </c:pt>
              <c:pt idx="4">
                <c:v>20.26780296212192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C7A7-42B2-B649-09027603C535}"/>
            </c:ext>
          </c:extLst>
        </c:ser>
        <c:ser>
          <c:idx val="7"/>
          <c:order val="7"/>
          <c:tx>
            <c:v>W=-3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-79.687032864536079</c:v>
              </c:pt>
              <c:pt idx="1">
                <c:v>-66.953734913008546</c:v>
              </c:pt>
              <c:pt idx="2">
                <c:v>-57.02516365140503</c:v>
              </c:pt>
              <c:pt idx="3">
                <c:v>-48.907062220168982</c:v>
              </c:pt>
              <c:pt idx="4">
                <c:v>-41.872322372602753</c:v>
              </c:pt>
            </c:numLit>
          </c:xVal>
          <c:yVal>
            <c:numLit>
              <c:formatCode>General</c:formatCode>
              <c:ptCount val="5"/>
              <c:pt idx="0">
                <c:v>48.749107256304733</c:v>
              </c:pt>
              <c:pt idx="1">
                <c:v>41.20106849807771</c:v>
              </c:pt>
              <c:pt idx="2">
                <c:v>32.553625802489549</c:v>
              </c:pt>
              <c:pt idx="3">
                <c:v>23.267141844051764</c:v>
              </c:pt>
              <c:pt idx="4">
                <c:v>13.618973629906449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C7A7-42B2-B649-09027603C535}"/>
            </c:ext>
          </c:extLst>
        </c:ser>
        <c:ser>
          <c:idx val="8"/>
          <c:order val="8"/>
          <c:tx>
            <c:v>W=-4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-90.377051543070152</c:v>
              </c:pt>
              <c:pt idx="1">
                <c:v>-79.120074807770592</c:v>
              </c:pt>
              <c:pt idx="2">
                <c:v>-69.465297047781206</c:v>
              </c:pt>
              <c:pt idx="3">
                <c:v>-60.884640517557507</c:v>
              </c:pt>
              <c:pt idx="4">
                <c:v>-52.920523213917171</c:v>
              </c:pt>
            </c:numLit>
          </c:xVal>
          <c:yVal>
            <c:numLit>
              <c:formatCode>General</c:formatCode>
              <c:ptCount val="5"/>
              <c:pt idx="0">
                <c:v>37.390471403401939</c:v>
              </c:pt>
              <c:pt idx="1">
                <c:v>30.290829059700023</c:v>
              </c:pt>
              <c:pt idx="2">
                <c:v>22.363800843512081</c:v>
              </c:pt>
              <c:pt idx="3">
                <c:v>13.92813371468543</c:v>
              </c:pt>
              <c:pt idx="4">
                <c:v>5.2141292980419109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C7A7-42B2-B649-09027603C535}"/>
            </c:ext>
          </c:extLst>
        </c:ser>
        <c:ser>
          <c:idx val="9"/>
          <c:order val="9"/>
          <c:tx>
            <c:v>W=-5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-99.530757079178201</c:v>
              </c:pt>
              <c:pt idx="1">
                <c:v>-89.407968822562694</c:v>
              </c:pt>
              <c:pt idx="2">
                <c:v>-80.138212789850982</c:v>
              </c:pt>
              <c:pt idx="3">
                <c:v>-71.358267335160065</c:v>
              </c:pt>
              <c:pt idx="4">
                <c:v>-62.725457395520912</c:v>
              </c:pt>
            </c:numLit>
          </c:xVal>
          <c:yVal>
            <c:numLit>
              <c:formatCode>General</c:formatCode>
              <c:ptCount val="5"/>
              <c:pt idx="0">
                <c:v>26.031802472656786</c:v>
              </c:pt>
              <c:pt idx="1">
                <c:v>18.946605457840306</c:v>
              </c:pt>
              <c:pt idx="2">
                <c:v>11.358899430940895</c:v>
              </c:pt>
              <c:pt idx="3">
                <c:v>3.4973357788379928</c:v>
              </c:pt>
              <c:pt idx="4">
                <c:v>-4.4446252624661469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C7A7-42B2-B649-09027603C535}"/>
            </c:ext>
          </c:extLst>
        </c:ser>
        <c:ser>
          <c:idx val="10"/>
          <c:order val="10"/>
          <c:tx>
            <c:v>W=-6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-108.26761155003778</c:v>
              </c:pt>
              <c:pt idx="1">
                <c:v>-98.974963817236073</c:v>
              </c:pt>
              <c:pt idx="2">
                <c:v>-90.000022539697056</c:v>
              </c:pt>
              <c:pt idx="3">
                <c:v>-81.025081462541209</c:v>
              </c:pt>
              <c:pt idx="4">
                <c:v>-71.732434307474094</c:v>
              </c:pt>
            </c:numLit>
          </c:xVal>
          <c:yVal>
            <c:numLit>
              <c:formatCode>General</c:formatCode>
              <c:ptCount val="5"/>
              <c:pt idx="0">
                <c:v>14.96225506826525</c:v>
              </c:pt>
              <c:pt idx="1">
                <c:v>7.5760639648109134</c:v>
              </c:pt>
              <c:pt idx="2">
                <c:v>-4.4755438608490294E-6</c:v>
              </c:pt>
              <c:pt idx="3">
                <c:v>-7.5760732647950704</c:v>
              </c:pt>
              <c:pt idx="4">
                <c:v>-14.962265455509979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C7A7-42B2-B649-09027603C535}"/>
            </c:ext>
          </c:extLst>
        </c:ser>
        <c:ser>
          <c:idx val="11"/>
          <c:order val="11"/>
          <c:tx>
            <c:v>W=-7</c:v>
          </c:tx>
          <c:spPr>
            <a:ln w="3175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-117.27459119182373</c:v>
              </c:pt>
              <c:pt idx="1">
                <c:v>-108.64177972738281</c:v>
              </c:pt>
              <c:pt idx="2">
                <c:v>-99.861833095684403</c:v>
              </c:pt>
              <c:pt idx="3">
                <c:v>-90.592076290294457</c:v>
              </c:pt>
              <c:pt idx="4">
                <c:v>-80.469287680806133</c:v>
              </c:pt>
            </c:numLit>
          </c:xVal>
          <c:yVal>
            <c:numLit>
              <c:formatCode>General</c:formatCode>
              <c:ptCount val="5"/>
              <c:pt idx="0">
                <c:v>4.4446131431201508</c:v>
              </c:pt>
              <c:pt idx="1">
                <c:v>-3.4973462249925689</c:v>
              </c:pt>
              <c:pt idx="2">
                <c:v>-11.358908803106416</c:v>
              </c:pt>
              <c:pt idx="3">
                <c:v>-18.946614410449428</c:v>
              </c:pt>
              <c:pt idx="4">
                <c:v>-26.031811817088609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C7A7-42B2-B649-09027603C535}"/>
            </c:ext>
          </c:extLst>
        </c:ser>
        <c:ser>
          <c:idx val="12"/>
          <c:order val="12"/>
          <c:tx>
            <c:v>W=1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41.109973506254263</c:v>
              </c:pt>
              <c:pt idx="1">
                <c:v>28.905708517617427</c:v>
              </c:pt>
              <c:pt idx="2">
                <c:v>22.440818730270184</c:v>
              </c:pt>
              <c:pt idx="3">
                <c:v>18.25617359235002</c:v>
              </c:pt>
              <c:pt idx="4">
                <c:v>15.13710529397088</c:v>
              </c:pt>
            </c:numLit>
          </c:xVal>
          <c:yVal>
            <c:numLit>
              <c:formatCode>General</c:formatCode>
              <c:ptCount val="5"/>
              <c:pt idx="0">
                <c:v>68.830603467007322</c:v>
              </c:pt>
              <c:pt idx="1">
                <c:v>58.380447619660018</c:v>
              </c:pt>
              <c:pt idx="2">
                <c:v>47.310842689573477</c:v>
              </c:pt>
              <c:pt idx="3">
                <c:v>36.005527361511525</c:v>
              </c:pt>
              <c:pt idx="4">
                <c:v>24.591836442869862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C7A7-42B2-B649-09027603C535}"/>
            </c:ext>
          </c:extLst>
        </c:ser>
        <c:ser>
          <c:idx val="13"/>
          <c:order val="13"/>
          <c:tx>
            <c:v>W=2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65.13017880427428</c:v>
              </c:pt>
              <c:pt idx="1">
                <c:v>51.066863608643757</c:v>
              </c:pt>
              <c:pt idx="2">
                <c:v>41.665795717066281</c:v>
              </c:pt>
              <c:pt idx="3">
                <c:v>34.785348091728501</c:v>
              </c:pt>
              <c:pt idx="4">
                <c:v>29.273587356115293</c:v>
              </c:pt>
            </c:numLit>
          </c:xVal>
          <c:yVal>
            <c:numLit>
              <c:formatCode>General</c:formatCode>
              <c:ptCount val="5"/>
              <c:pt idx="0">
                <c:v>59.629504019472414</c:v>
              </c:pt>
              <c:pt idx="1">
                <c:v>50.996984856768442</c:v>
              </c:pt>
              <c:pt idx="2">
                <c:v>41.225285151287125</c:v>
              </c:pt>
              <c:pt idx="3">
                <c:v>30.892442742303977</c:v>
              </c:pt>
              <c:pt idx="4">
                <c:v>20.26780296212192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C7A7-42B2-B649-09027603C535}"/>
            </c:ext>
          </c:extLst>
        </c:ser>
        <c:ser>
          <c:idx val="14"/>
          <c:order val="14"/>
          <c:tx>
            <c:v>W=3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79.687032864536079</c:v>
              </c:pt>
              <c:pt idx="1">
                <c:v>66.953734913008546</c:v>
              </c:pt>
              <c:pt idx="2">
                <c:v>57.02516365140503</c:v>
              </c:pt>
              <c:pt idx="3">
                <c:v>48.907062220168982</c:v>
              </c:pt>
              <c:pt idx="4">
                <c:v>41.872322372602753</c:v>
              </c:pt>
            </c:numLit>
          </c:xVal>
          <c:yVal>
            <c:numLit>
              <c:formatCode>General</c:formatCode>
              <c:ptCount val="5"/>
              <c:pt idx="0">
                <c:v>48.749107256304733</c:v>
              </c:pt>
              <c:pt idx="1">
                <c:v>41.20106849807771</c:v>
              </c:pt>
              <c:pt idx="2">
                <c:v>32.553625802489549</c:v>
              </c:pt>
              <c:pt idx="3">
                <c:v>23.267141844051764</c:v>
              </c:pt>
              <c:pt idx="4">
                <c:v>13.618973629906449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C7A7-42B2-B649-09027603C535}"/>
            </c:ext>
          </c:extLst>
        </c:ser>
        <c:ser>
          <c:idx val="15"/>
          <c:order val="15"/>
          <c:tx>
            <c:v>W=4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90.377051543070152</c:v>
              </c:pt>
              <c:pt idx="1">
                <c:v>79.120074807770592</c:v>
              </c:pt>
              <c:pt idx="2">
                <c:v>69.465297047781206</c:v>
              </c:pt>
              <c:pt idx="3">
                <c:v>60.884640517557507</c:v>
              </c:pt>
              <c:pt idx="4">
                <c:v>52.920523213917171</c:v>
              </c:pt>
            </c:numLit>
          </c:xVal>
          <c:yVal>
            <c:numLit>
              <c:formatCode>General</c:formatCode>
              <c:ptCount val="5"/>
              <c:pt idx="0">
                <c:v>37.390471403401939</c:v>
              </c:pt>
              <c:pt idx="1">
                <c:v>30.290829059700023</c:v>
              </c:pt>
              <c:pt idx="2">
                <c:v>22.363800843512081</c:v>
              </c:pt>
              <c:pt idx="3">
                <c:v>13.92813371468543</c:v>
              </c:pt>
              <c:pt idx="4">
                <c:v>5.2141292980419109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C7A7-42B2-B649-09027603C535}"/>
            </c:ext>
          </c:extLst>
        </c:ser>
        <c:ser>
          <c:idx val="16"/>
          <c:order val="16"/>
          <c:tx>
            <c:v>W=5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99.530757079178201</c:v>
              </c:pt>
              <c:pt idx="1">
                <c:v>89.407968822562694</c:v>
              </c:pt>
              <c:pt idx="2">
                <c:v>80.138212789850982</c:v>
              </c:pt>
              <c:pt idx="3">
                <c:v>71.358267335160065</c:v>
              </c:pt>
              <c:pt idx="4">
                <c:v>62.725457395520912</c:v>
              </c:pt>
            </c:numLit>
          </c:xVal>
          <c:yVal>
            <c:numLit>
              <c:formatCode>General</c:formatCode>
              <c:ptCount val="5"/>
              <c:pt idx="0">
                <c:v>26.031802472656786</c:v>
              </c:pt>
              <c:pt idx="1">
                <c:v>18.946605457840306</c:v>
              </c:pt>
              <c:pt idx="2">
                <c:v>11.358899430940895</c:v>
              </c:pt>
              <c:pt idx="3">
                <c:v>3.4973357788379928</c:v>
              </c:pt>
              <c:pt idx="4">
                <c:v>-4.4446252624661469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C7A7-42B2-B649-09027603C535}"/>
            </c:ext>
          </c:extLst>
        </c:ser>
        <c:ser>
          <c:idx val="17"/>
          <c:order val="17"/>
          <c:tx>
            <c:v>W=6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108.26761155003778</c:v>
              </c:pt>
              <c:pt idx="1">
                <c:v>98.974963817236073</c:v>
              </c:pt>
              <c:pt idx="2">
                <c:v>90.000022539697056</c:v>
              </c:pt>
              <c:pt idx="3">
                <c:v>81.025081462541209</c:v>
              </c:pt>
              <c:pt idx="4">
                <c:v>71.732434307474094</c:v>
              </c:pt>
            </c:numLit>
          </c:xVal>
          <c:yVal>
            <c:numLit>
              <c:formatCode>General</c:formatCode>
              <c:ptCount val="5"/>
              <c:pt idx="0">
                <c:v>14.96225506826525</c:v>
              </c:pt>
              <c:pt idx="1">
                <c:v>7.5760639648109134</c:v>
              </c:pt>
              <c:pt idx="2">
                <c:v>-4.4755438608490294E-6</c:v>
              </c:pt>
              <c:pt idx="3">
                <c:v>-7.5760732647950704</c:v>
              </c:pt>
              <c:pt idx="4">
                <c:v>-14.962265455509979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1-C7A7-42B2-B649-09027603C535}"/>
            </c:ext>
          </c:extLst>
        </c:ser>
        <c:ser>
          <c:idx val="18"/>
          <c:order val="18"/>
          <c:tx>
            <c:v>W=7</c:v>
          </c:tx>
          <c:spPr>
            <a:ln w="3175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117.27459119182373</c:v>
              </c:pt>
              <c:pt idx="1">
                <c:v>108.64177972738281</c:v>
              </c:pt>
              <c:pt idx="2">
                <c:v>99.861833095684403</c:v>
              </c:pt>
              <c:pt idx="3">
                <c:v>90.592076290294457</c:v>
              </c:pt>
              <c:pt idx="4">
                <c:v>80.469287680806133</c:v>
              </c:pt>
            </c:numLit>
          </c:xVal>
          <c:yVal>
            <c:numLit>
              <c:formatCode>General</c:formatCode>
              <c:ptCount val="5"/>
              <c:pt idx="0">
                <c:v>4.4446131431201508</c:v>
              </c:pt>
              <c:pt idx="1">
                <c:v>-3.4973462249925689</c:v>
              </c:pt>
              <c:pt idx="2">
                <c:v>-11.358908803106416</c:v>
              </c:pt>
              <c:pt idx="3">
                <c:v>-18.946614410449428</c:v>
              </c:pt>
              <c:pt idx="4">
                <c:v>-26.031811817088609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C7A7-42B2-B649-09027603C535}"/>
            </c:ext>
          </c:extLst>
        </c:ser>
        <c:ser>
          <c:idx val="21"/>
          <c:order val="19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PObs_V!$A$98:$A$134</c:f>
              <c:numCache>
                <c:formatCode>0</c:formatCode>
                <c:ptCount val="37"/>
                <c:pt idx="0">
                  <c:v>-114</c:v>
                </c:pt>
                <c:pt idx="1">
                  <c:v>-113</c:v>
                </c:pt>
                <c:pt idx="2">
                  <c:v>-112</c:v>
                </c:pt>
                <c:pt idx="3">
                  <c:v>-111</c:v>
                </c:pt>
                <c:pt idx="4">
                  <c:v>-110</c:v>
                </c:pt>
                <c:pt idx="5">
                  <c:v>-109</c:v>
                </c:pt>
                <c:pt idx="6">
                  <c:v>-108</c:v>
                </c:pt>
                <c:pt idx="7">
                  <c:v>-107</c:v>
                </c:pt>
                <c:pt idx="8">
                  <c:v>-106</c:v>
                </c:pt>
                <c:pt idx="9">
                  <c:v>-105</c:v>
                </c:pt>
                <c:pt idx="10">
                  <c:v>-104</c:v>
                </c:pt>
                <c:pt idx="11">
                  <c:v>-103</c:v>
                </c:pt>
                <c:pt idx="12">
                  <c:v>-102</c:v>
                </c:pt>
                <c:pt idx="13">
                  <c:v>-101</c:v>
                </c:pt>
                <c:pt idx="14">
                  <c:v>-100</c:v>
                </c:pt>
                <c:pt idx="15">
                  <c:v>-99</c:v>
                </c:pt>
                <c:pt idx="16">
                  <c:v>-98</c:v>
                </c:pt>
                <c:pt idx="17">
                  <c:v>-97</c:v>
                </c:pt>
                <c:pt idx="18">
                  <c:v>-96</c:v>
                </c:pt>
                <c:pt idx="19">
                  <c:v>-95</c:v>
                </c:pt>
                <c:pt idx="20">
                  <c:v>-94</c:v>
                </c:pt>
                <c:pt idx="21">
                  <c:v>-93</c:v>
                </c:pt>
                <c:pt idx="22">
                  <c:v>-92</c:v>
                </c:pt>
                <c:pt idx="23">
                  <c:v>-91</c:v>
                </c:pt>
                <c:pt idx="24">
                  <c:v>-90</c:v>
                </c:pt>
                <c:pt idx="25">
                  <c:v>-89</c:v>
                </c:pt>
                <c:pt idx="26">
                  <c:v>-88</c:v>
                </c:pt>
                <c:pt idx="27">
                  <c:v>-87</c:v>
                </c:pt>
                <c:pt idx="28">
                  <c:v>-86</c:v>
                </c:pt>
                <c:pt idx="29">
                  <c:v>-85</c:v>
                </c:pt>
                <c:pt idx="30">
                  <c:v>-84</c:v>
                </c:pt>
                <c:pt idx="31">
                  <c:v>-83</c:v>
                </c:pt>
                <c:pt idx="32">
                  <c:v>-82</c:v>
                </c:pt>
                <c:pt idx="33">
                  <c:v>-81</c:v>
                </c:pt>
                <c:pt idx="34">
                  <c:v>-80</c:v>
                </c:pt>
                <c:pt idx="35">
                  <c:v>-79</c:v>
                </c:pt>
                <c:pt idx="36">
                  <c:v>-78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3-C7A7-42B2-B649-09027603C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034432"/>
        <c:axId val="248036352"/>
      </c:scatterChart>
      <c:valAx>
        <c:axId val="248034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Acimut (º)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48036352"/>
        <c:crosses val="autoZero"/>
        <c:crossBetween val="midCat"/>
        <c:majorUnit val="30"/>
      </c:valAx>
      <c:valAx>
        <c:axId val="248036352"/>
        <c:scaling>
          <c:orientation val="minMax"/>
          <c:max val="9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Elevación (º)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48034432"/>
        <c:crosses val="autoZero"/>
        <c:crossBetween val="midCat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Elevación (º)</a:t>
            </a:r>
          </a:p>
        </c:rich>
      </c:tx>
      <c:layout>
        <c:manualLayout>
          <c:xMode val="edge"/>
          <c:yMode val="edge"/>
          <c:x val="6.1943276507912232E-2"/>
          <c:y val="3.6693317181506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435464784697642E-2"/>
          <c:y val="0.10325059708788119"/>
          <c:w val="0.87085150599556327"/>
          <c:h val="0.72275402085513718"/>
        </c:manualLayout>
      </c:layout>
      <c:scatterChart>
        <c:scatterStyle val="lineMarker"/>
        <c:varyColors val="0"/>
        <c:ser>
          <c:idx val="0"/>
          <c:order val="0"/>
          <c:tx>
            <c:strRef>
              <c:f>TraySol!$D$7</c:f>
              <c:strCache>
                <c:ptCount val="1"/>
                <c:pt idx="0">
                  <c:v>SJUN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TraySol!$E$40:$E$190</c:f>
              <c:numCache>
                <c:formatCode>0.00</c:formatCode>
                <c:ptCount val="151"/>
                <c:pt idx="0">
                  <c:v>-150.72646176483875</c:v>
                </c:pt>
                <c:pt idx="1">
                  <c:v>-149.83608961582513</c:v>
                </c:pt>
                <c:pt idx="2">
                  <c:v>-148.95282341107912</c:v>
                </c:pt>
                <c:pt idx="3">
                  <c:v>-148.07671652920746</c:v>
                </c:pt>
                <c:pt idx="4">
                  <c:v>-147.20781165993984</c:v>
                </c:pt>
                <c:pt idx="5">
                  <c:v>-146.34614112161603</c:v>
                </c:pt>
                <c:pt idx="6">
                  <c:v>-145.49172719367604</c:v>
                </c:pt>
                <c:pt idx="7">
                  <c:v>-144.64458246137184</c:v>
                </c:pt>
                <c:pt idx="8">
                  <c:v>-143.80471017004322</c:v>
                </c:pt>
                <c:pt idx="9">
                  <c:v>-142.97210458644355</c:v>
                </c:pt>
                <c:pt idx="10">
                  <c:v>-142.14675136474588</c:v>
                </c:pt>
                <c:pt idx="11">
                  <c:v>-141.32862791501947</c:v>
                </c:pt>
                <c:pt idx="12">
                  <c:v>-140.51770377212412</c:v>
                </c:pt>
                <c:pt idx="13">
                  <c:v>-139.71394096313313</c:v>
                </c:pt>
                <c:pt idx="14">
                  <c:v>-138.91729437155729</c:v>
                </c:pt>
                <c:pt idx="15">
                  <c:v>-138.12771209680267</c:v>
                </c:pt>
                <c:pt idx="16">
                  <c:v>-137.34513580745173</c:v>
                </c:pt>
                <c:pt idx="17">
                  <c:v>-136.56950108711015</c:v>
                </c:pt>
                <c:pt idx="18">
                  <c:v>-135.80073777170796</c:v>
                </c:pt>
                <c:pt idx="19">
                  <c:v>-135.03877027728257</c:v>
                </c:pt>
                <c:pt idx="20">
                  <c:v>-134.2835179174069</c:v>
                </c:pt>
                <c:pt idx="21">
                  <c:v>-133.5348952095456</c:v>
                </c:pt>
                <c:pt idx="22">
                  <c:v>-132.79281216974442</c:v>
                </c:pt>
                <c:pt idx="23">
                  <c:v>-132.05717459516049</c:v>
                </c:pt>
                <c:pt idx="24">
                  <c:v>-131.32788433404485</c:v>
                </c:pt>
                <c:pt idx="25">
                  <c:v>-130.60483954287719</c:v>
                </c:pt>
                <c:pt idx="26">
                  <c:v>-129.8879349304348</c:v>
                </c:pt>
                <c:pt idx="27">
                  <c:v>-129.17706198865409</c:v>
                </c:pt>
                <c:pt idx="28">
                  <c:v>-128.47210921020647</c:v>
                </c:pt>
                <c:pt idx="29">
                  <c:v>-127.77296229277052</c:v>
                </c:pt>
                <c:pt idx="30">
                  <c:v>-127.07950433003251</c:v>
                </c:pt>
                <c:pt idx="31">
                  <c:v>-126.39161598949117</c:v>
                </c:pt>
                <c:pt idx="32">
                  <c:v>-125.70917567718031</c:v>
                </c:pt>
                <c:pt idx="33">
                  <c:v>-125.03205968945294</c:v>
                </c:pt>
                <c:pt idx="34">
                  <c:v>-124.36014235199674</c:v>
                </c:pt>
                <c:pt idx="35">
                  <c:v>-123.69329614626908</c:v>
                </c:pt>
                <c:pt idx="36">
                  <c:v>-123.03139182355487</c:v>
                </c:pt>
                <c:pt idx="37">
                  <c:v>-122.37429850686038</c:v>
                </c:pt>
                <c:pt idx="38">
                  <c:v>-121.72188378086094</c:v>
                </c:pt>
                <c:pt idx="39">
                  <c:v>-121.07401377012177</c:v>
                </c:pt>
                <c:pt idx="40">
                  <c:v>-120.43055320580943</c:v>
                </c:pt>
                <c:pt idx="41">
                  <c:v>-119.79136548110462</c:v>
                </c:pt>
                <c:pt idx="42">
                  <c:v>-119.15631269551814</c:v>
                </c:pt>
                <c:pt idx="43">
                  <c:v>-118.52525568830031</c:v>
                </c:pt>
                <c:pt idx="44">
                  <c:v>-117.89805406111864</c:v>
                </c:pt>
                <c:pt idx="45">
                  <c:v>-117.27456619016218</c:v>
                </c:pt>
                <c:pt idx="46">
                  <c:v>-116.65464922781041</c:v>
                </c:pt>
                <c:pt idx="47">
                  <c:v>-116.03815909398328</c:v>
                </c:pt>
                <c:pt idx="48">
                  <c:v>-115.42495045726469</c:v>
                </c:pt>
                <c:pt idx="49">
                  <c:v>-114.81487670586623</c:v>
                </c:pt>
                <c:pt idx="50">
                  <c:v>-114.20778990846931</c:v>
                </c:pt>
                <c:pt idx="51">
                  <c:v>-113.60354076495409</c:v>
                </c:pt>
                <c:pt idx="52">
                  <c:v>-113.00197854699236</c:v>
                </c:pt>
                <c:pt idx="53">
                  <c:v>-112.40295102844676</c:v>
                </c:pt>
                <c:pt idx="54">
                  <c:v>-111.8063044054838</c:v>
                </c:pt>
                <c:pt idx="55">
                  <c:v>-111.21188320626956</c:v>
                </c:pt>
                <c:pt idx="56">
                  <c:v>-110.61953019007791</c:v>
                </c:pt>
                <c:pt idx="57">
                  <c:v>-110.02908623559742</c:v>
                </c:pt>
                <c:pt idx="58">
                  <c:v>-109.44039021818013</c:v>
                </c:pt>
                <c:pt idx="59">
                  <c:v>-108.8532788757267</c:v>
                </c:pt>
                <c:pt idx="60">
                  <c:v>-108.26758666285335</c:v>
                </c:pt>
                <c:pt idx="61">
                  <c:v>-107.68314559293212</c:v>
                </c:pt>
                <c:pt idx="62">
                  <c:v>-107.09978506754079</c:v>
                </c:pt>
                <c:pt idx="63">
                  <c:v>-106.51733169279753</c:v>
                </c:pt>
                <c:pt idx="64">
                  <c:v>-105.93560908199277</c:v>
                </c:pt>
                <c:pt idx="65">
                  <c:v>-105.35443764386193</c:v>
                </c:pt>
                <c:pt idx="66">
                  <c:v>-104.77363435577023</c:v>
                </c:pt>
                <c:pt idx="67">
                  <c:v>-104.19301252100308</c:v>
                </c:pt>
                <c:pt idx="68">
                  <c:v>-103.61238150927194</c:v>
                </c:pt>
                <c:pt idx="69">
                  <c:v>-103.03154647945588</c:v>
                </c:pt>
                <c:pt idx="70">
                  <c:v>-102.45030808350309</c:v>
                </c:pt>
                <c:pt idx="71">
                  <c:v>-101.86846215031299</c:v>
                </c:pt>
                <c:pt idx="72">
                  <c:v>-101.28579934830731</c:v>
                </c:pt>
                <c:pt idx="73">
                  <c:v>-100.70210482527884</c:v>
                </c:pt>
                <c:pt idx="74">
                  <c:v>-100.11715782397576</c:v>
                </c:pt>
                <c:pt idx="75">
                  <c:v>-99.530731271739242</c:v>
                </c:pt>
                <c:pt idx="76">
                  <c:v>-98.942591342359194</c:v>
                </c:pt>
                <c:pt idx="77">
                  <c:v>-98.352496988149085</c:v>
                </c:pt>
                <c:pt idx="78">
                  <c:v>-97.760199440061896</c:v>
                </c:pt>
                <c:pt idx="79">
                  <c:v>-97.165441673475613</c:v>
                </c:pt>
                <c:pt idx="80">
                  <c:v>-96.567957837067993</c:v>
                </c:pt>
                <c:pt idx="81">
                  <c:v>-95.967472641972577</c:v>
                </c:pt>
                <c:pt idx="82">
                  <c:v>-95.363700708161915</c:v>
                </c:pt>
                <c:pt idx="83">
                  <c:v>-94.756345864738122</c:v>
                </c:pt>
                <c:pt idx="84">
                  <c:v>-94.145100400520647</c:v>
                </c:pt>
                <c:pt idx="85">
                  <c:v>-93.529644261010446</c:v>
                </c:pt>
                <c:pt idx="86">
                  <c:v>-92.909644187470334</c:v>
                </c:pt>
                <c:pt idx="87">
                  <c:v>-92.284752793497262</c:v>
                </c:pt>
                <c:pt idx="88">
                  <c:v>-91.654607574068137</c:v>
                </c:pt>
                <c:pt idx="89">
                  <c:v>-91.018829841617659</c:v>
                </c:pt>
                <c:pt idx="90">
                  <c:v>-90.377023583250988</c:v>
                </c:pt>
                <c:pt idx="91">
                  <c:v>-89.728774232707508</c:v>
                </c:pt>
                <c:pt idx="92">
                  <c:v>-89.073647350170745</c:v>
                </c:pt>
                <c:pt idx="93">
                  <c:v>-88.411187202468184</c:v>
                </c:pt>
                <c:pt idx="94">
                  <c:v>-87.740915235618701</c:v>
                </c:pt>
                <c:pt idx="95">
                  <c:v>-87.062328431072615</c:v>
                </c:pt>
                <c:pt idx="96">
                  <c:v>-86.374897536349408</c:v>
                </c:pt>
                <c:pt idx="97">
                  <c:v>-85.678065160117939</c:v>
                </c:pt>
                <c:pt idx="98">
                  <c:v>-84.971243721094154</c:v>
                </c:pt>
                <c:pt idx="99">
                  <c:v>-84.253813239459788</c:v>
                </c:pt>
                <c:pt idx="100">
                  <c:v>-83.52511895885236</c:v>
                </c:pt>
                <c:pt idx="101">
                  <c:v>-82.78446878636214</c:v>
                </c:pt>
                <c:pt idx="102">
                  <c:v>-82.031130537426307</c:v>
                </c:pt>
                <c:pt idx="103">
                  <c:v>-81.264328972071112</c:v>
                </c:pt>
                <c:pt idx="104">
                  <c:v>-80.48324260867372</c:v>
                </c:pt>
                <c:pt idx="105">
                  <c:v>-79.687000301357344</c:v>
                </c:pt>
                <c:pt idx="106">
                  <c:v>-78.874677567385334</c:v>
                </c:pt>
                <c:pt idx="107">
                  <c:v>-78.045292651586038</c:v>
                </c:pt>
                <c:pt idx="108">
                  <c:v>-77.19780231606012</c:v>
                </c:pt>
                <c:pt idx="109">
                  <c:v>-76.331097345368562</c:v>
                </c:pt>
                <c:pt idx="110">
                  <c:v>-75.443997760291168</c:v>
                </c:pt>
                <c:pt idx="111">
                  <c:v>-74.535247737357906</c:v>
                </c:pt>
                <c:pt idx="112">
                  <c:v>-73.603510237032765</c:v>
                </c:pt>
                <c:pt idx="113">
                  <c:v>-72.647361351095554</c:v>
                </c:pt>
                <c:pt idx="114">
                  <c:v>-71.665284389952888</c:v>
                </c:pt>
                <c:pt idx="115">
                  <c:v>-70.655663743959181</c:v>
                </c:pt>
                <c:pt idx="116">
                  <c:v>-69.61677857013305</c:v>
                </c:pt>
                <c:pt idx="117">
                  <c:v>-68.546796377868276</c:v>
                </c:pt>
                <c:pt idx="118">
                  <c:v>-67.443766615499143</c:v>
                </c:pt>
                <c:pt idx="119">
                  <c:v>-66.305614395240937</c:v>
                </c:pt>
                <c:pt idx="120">
                  <c:v>-65.13013453864275</c:v>
                </c:pt>
                <c:pt idx="121">
                  <c:v>-63.914986180046505</c:v>
                </c:pt>
                <c:pt idx="122">
                  <c:v>-62.65768823360041</c:v>
                </c:pt>
                <c:pt idx="123">
                  <c:v>-61.355616112198412</c:v>
                </c:pt>
                <c:pt idx="124">
                  <c:v>-60.006000186366123</c:v>
                </c:pt>
                <c:pt idx="125">
                  <c:v>-58.605926589384609</c:v>
                </c:pt>
                <c:pt idx="126">
                  <c:v>-57.152341113033863</c:v>
                </c:pt>
                <c:pt idx="127">
                  <c:v>-55.642057096282635</c:v>
                </c:pt>
                <c:pt idx="128">
                  <c:v>-54.071768385162081</c:v>
                </c:pt>
                <c:pt idx="129">
                  <c:v>-52.438068631019092</c:v>
                </c:pt>
                <c:pt idx="130">
                  <c:v>-50.737478387006291</c:v>
                </c:pt>
                <c:pt idx="131">
                  <c:v>-48.966481643407519</c:v>
                </c:pt>
                <c:pt idx="132">
                  <c:v>-47.12157358728912</c:v>
                </c:pt>
                <c:pt idx="133">
                  <c:v>-45.199321446446717</c:v>
                </c:pt>
                <c:pt idx="134">
                  <c:v>-43.196440234664735</c:v>
                </c:pt>
                <c:pt idx="135">
                  <c:v>-41.109884994402513</c:v>
                </c:pt>
                <c:pt idx="136">
                  <c:v>-38.936960661463367</c:v>
                </c:pt>
                <c:pt idx="137">
                  <c:v>-36.675449873929125</c:v>
                </c:pt>
                <c:pt idx="138">
                  <c:v>-34.323757837776064</c:v>
                </c:pt>
                <c:pt idx="139">
                  <c:v>-31.881071688261308</c:v>
                </c:pt>
                <c:pt idx="140">
                  <c:v>-29.347529640723778</c:v>
                </c:pt>
                <c:pt idx="141">
                  <c:v>-26.724392678511297</c:v>
                </c:pt>
                <c:pt idx="142">
                  <c:v>-24.01420876635963</c:v>
                </c:pt>
                <c:pt idx="143">
                  <c:v>-21.220956933774321</c:v>
                </c:pt>
                <c:pt idx="144">
                  <c:v>-18.350156518646141</c:v>
                </c:pt>
                <c:pt idx="145">
                  <c:v>-15.40892597593769</c:v>
                </c:pt>
                <c:pt idx="146">
                  <c:v>-12.40597653030861</c:v>
                </c:pt>
                <c:pt idx="147">
                  <c:v>-9.3515290370814697</c:v>
                </c:pt>
                <c:pt idx="148">
                  <c:v>-6.257147848211539</c:v>
                </c:pt>
                <c:pt idx="149">
                  <c:v>-3.13549292226784</c:v>
                </c:pt>
                <c:pt idx="150">
                  <c:v>-3.1378138733201516E-3</c:v>
                </c:pt>
              </c:numCache>
            </c:numRef>
          </c:xVal>
          <c:yVal>
            <c:numRef>
              <c:f>TraySol!$D$40:$D$190</c:f>
              <c:numCache>
                <c:formatCode>0.00</c:formatCode>
                <c:ptCount val="151"/>
                <c:pt idx="0">
                  <c:v>-20.267803347078484</c:v>
                </c:pt>
                <c:pt idx="1">
                  <c:v>-19.890553959860227</c:v>
                </c:pt>
                <c:pt idx="2">
                  <c:v>-19.503121147661915</c:v>
                </c:pt>
                <c:pt idx="3">
                  <c:v>-19.105678512936919</c:v>
                </c:pt>
                <c:pt idx="4">
                  <c:v>-18.69840030634299</c:v>
                </c:pt>
                <c:pt idx="5">
                  <c:v>-18.281461172279094</c:v>
                </c:pt>
                <c:pt idx="6">
                  <c:v>-17.855035906561568</c:v>
                </c:pt>
                <c:pt idx="7">
                  <c:v>-17.419299226477975</c:v>
                </c:pt>
                <c:pt idx="8">
                  <c:v>-16.974425553368803</c:v>
                </c:pt>
                <c:pt idx="9">
                  <c:v>-16.520588807806803</c:v>
                </c:pt>
                <c:pt idx="10">
                  <c:v>-16.057962217367219</c:v>
                </c:pt>
                <c:pt idx="11">
                  <c:v>-15.586718136915522</c:v>
                </c:pt>
                <c:pt idx="12">
                  <c:v>-15.107027881276025</c:v>
                </c:pt>
                <c:pt idx="13">
                  <c:v>-14.619061570090977</c:v>
                </c:pt>
                <c:pt idx="14">
                  <c:v>-14.122987984629759</c:v>
                </c:pt>
                <c:pt idx="15">
                  <c:v>-13.618974436266711</c:v>
                </c:pt>
                <c:pt idx="16">
                  <c:v>-13.107186646308477</c:v>
                </c:pt>
                <c:pt idx="17">
                  <c:v>-12.587788636822182</c:v>
                </c:pt>
                <c:pt idx="18">
                  <c:v>-12.060942632089777</c:v>
                </c:pt>
                <c:pt idx="19">
                  <c:v>-11.526808970293615</c:v>
                </c:pt>
                <c:pt idx="20">
                  <c:v>-10.985546025023979</c:v>
                </c:pt>
                <c:pt idx="21">
                  <c:v>-10.437310136186113</c:v>
                </c:pt>
                <c:pt idx="22">
                  <c:v>-9.8822555498793463</c:v>
                </c:pt>
                <c:pt idx="23">
                  <c:v>-9.3205343668156218</c:v>
                </c:pt>
                <c:pt idx="24">
                  <c:v>-8.7522964988450696</c:v>
                </c:pt>
                <c:pt idx="25">
                  <c:v>-8.1776896331593036</c:v>
                </c:pt>
                <c:pt idx="26">
                  <c:v>-7.5968592037467317</c:v>
                </c:pt>
                <c:pt idx="27">
                  <c:v>-7.0099483696835563</c:v>
                </c:pt>
                <c:pt idx="28">
                  <c:v>-6.417097999851535</c:v>
                </c:pt>
                <c:pt idx="29">
                  <c:v>-5.8184466636858474</c:v>
                </c:pt>
                <c:pt idx="30">
                  <c:v>-5.2141306275678403</c:v>
                </c:pt>
                <c:pt idx="31">
                  <c:v>-4.6042838564919464</c:v>
                </c:pt>
                <c:pt idx="32">
                  <c:v>-3.989038020649275</c:v>
                </c:pt>
                <c:pt idx="33">
                  <c:v>-3.3685225065867854</c:v>
                </c:pt>
                <c:pt idx="34">
                  <c:v>-2.7428644326159741</c:v>
                </c:pt>
                <c:pt idx="35">
                  <c:v>-2.1121886681613375</c:v>
                </c:pt>
                <c:pt idx="36">
                  <c:v>-1.4766178567556807</c:v>
                </c:pt>
                <c:pt idx="37">
                  <c:v>-0.83627244240523169</c:v>
                </c:pt>
                <c:pt idx="38">
                  <c:v>-0.19127069906508609</c:v>
                </c:pt>
                <c:pt idx="39">
                  <c:v>0.45827123701879202</c:v>
                </c:pt>
                <c:pt idx="40">
                  <c:v>1.1122393323278743</c:v>
                </c:pt>
                <c:pt idx="41">
                  <c:v>1.7705216186599841</c:v>
                </c:pt>
                <c:pt idx="42">
                  <c:v>2.4330081534840104</c:v>
                </c:pt>
                <c:pt idx="43">
                  <c:v>3.0995909782386946</c:v>
                </c:pt>
                <c:pt idx="44">
                  <c:v>3.7701640747393554</c:v>
                </c:pt>
                <c:pt idx="45">
                  <c:v>4.444623319840403</c:v>
                </c:pt>
                <c:pt idx="46">
                  <c:v>5.1228664384874918</c:v>
                </c:pt>
                <c:pt idx="47">
                  <c:v>5.8047929552779323</c:v>
                </c:pt>
                <c:pt idx="48">
                  <c:v>6.4903041446345497</c:v>
                </c:pt>
                <c:pt idx="49">
                  <c:v>7.179302979683797</c:v>
                </c:pt>
                <c:pt idx="50">
                  <c:v>7.8716940799156419</c:v>
                </c:pt>
                <c:pt idx="51">
                  <c:v>8.5673836576896036</c:v>
                </c:pt>
                <c:pt idx="52">
                  <c:v>9.2662794636380994</c:v>
                </c:pt>
                <c:pt idx="53">
                  <c:v>9.9682907310052542</c:v>
                </c:pt>
                <c:pt idx="54">
                  <c:v>10.673328118947481</c:v>
                </c:pt>
                <c:pt idx="55">
                  <c:v>11.381303654808576</c:v>
                </c:pt>
                <c:pt idx="56">
                  <c:v>12.092130675370186</c:v>
                </c:pt>
                <c:pt idx="57">
                  <c:v>12.80572376706624</c:v>
                </c:pt>
                <c:pt idx="58">
                  <c:v>13.521998705136923</c:v>
                </c:pt>
                <c:pt idx="59">
                  <c:v>14.2408723916855</c:v>
                </c:pt>
                <c:pt idx="60">
                  <c:v>14.962262792588504</c:v>
                </c:pt>
                <c:pt idx="61">
                  <c:v>15.686088873196823</c:v>
                </c:pt>
                <c:pt idx="62">
                  <c:v>16.412270532751563</c:v>
                </c:pt>
                <c:pt idx="63">
                  <c:v>17.140728537425304</c:v>
                </c:pt>
                <c:pt idx="64">
                  <c:v>17.871384451884524</c:v>
                </c:pt>
                <c:pt idx="65">
                  <c:v>18.604160569254631</c:v>
                </c:pt>
                <c:pt idx="66">
                  <c:v>19.338979839352987</c:v>
                </c:pt>
                <c:pt idx="67">
                  <c:v>20.075765795038805</c:v>
                </c:pt>
                <c:pt idx="68">
                  <c:v>20.814442476512085</c:v>
                </c:pt>
                <c:pt idx="69">
                  <c:v>21.554934353374108</c:v>
                </c:pt>
                <c:pt idx="70">
                  <c:v>22.297166244243073</c:v>
                </c:pt>
                <c:pt idx="71">
                  <c:v>23.041063233696789</c:v>
                </c:pt>
                <c:pt idx="72">
                  <c:v>23.786550586291412</c:v>
                </c:pt>
                <c:pt idx="73">
                  <c:v>24.533553657380722</c:v>
                </c:pt>
                <c:pt idx="74">
                  <c:v>25.281997800433359</c:v>
                </c:pt>
                <c:pt idx="75">
                  <c:v>26.031808270516386</c:v>
                </c:pt>
                <c:pt idx="76">
                  <c:v>26.782910123582177</c:v>
                </c:pt>
                <c:pt idx="77">
                  <c:v>27.535228111160286</c:v>
                </c:pt>
                <c:pt idx="78">
                  <c:v>28.288686570018896</c:v>
                </c:pt>
                <c:pt idx="79">
                  <c:v>29.04320930631841</c:v>
                </c:pt>
                <c:pt idx="80">
                  <c:v>29.798719473734465</c:v>
                </c:pt>
                <c:pt idx="81">
                  <c:v>30.555139444977662</c:v>
                </c:pt>
                <c:pt idx="82">
                  <c:v>31.312390676082131</c:v>
                </c:pt>
                <c:pt idx="83">
                  <c:v>32.070393562774335</c:v>
                </c:pt>
                <c:pt idx="84">
                  <c:v>32.82906728816711</c:v>
                </c:pt>
                <c:pt idx="85">
                  <c:v>33.588329660949263</c:v>
                </c:pt>
                <c:pt idx="86">
                  <c:v>34.348096943160314</c:v>
                </c:pt>
                <c:pt idx="87">
                  <c:v>35.108283666549099</c:v>
                </c:pt>
                <c:pt idx="88">
                  <c:v>35.868802436415365</c:v>
                </c:pt>
                <c:pt idx="89">
                  <c:v>36.629563721722946</c:v>
                </c:pt>
                <c:pt idx="90">
                  <c:v>37.390475630150441</c:v>
                </c:pt>
                <c:pt idx="91">
                  <c:v>38.151443666609623</c:v>
                </c:pt>
                <c:pt idx="92">
                  <c:v>38.912370473611482</c:v>
                </c:pt>
                <c:pt idx="93">
                  <c:v>39.673155551692474</c:v>
                </c:pt>
                <c:pt idx="94">
                  <c:v>40.43369495792885</c:v>
                </c:pt>
                <c:pt idx="95">
                  <c:v>41.193880980361769</c:v>
                </c:pt>
                <c:pt idx="96">
                  <c:v>41.953601785927432</c:v>
                </c:pt>
                <c:pt idx="97">
                  <c:v>42.712741039235873</c:v>
                </c:pt>
                <c:pt idx="98">
                  <c:v>43.471177489260761</c:v>
                </c:pt>
                <c:pt idx="99">
                  <c:v>44.228784520695029</c:v>
                </c:pt>
                <c:pt idx="100">
                  <c:v>44.98542966638378</c:v>
                </c:pt>
                <c:pt idx="101">
                  <c:v>45.740974076869669</c:v>
                </c:pt>
                <c:pt idx="102">
                  <c:v>46.495271942668708</c:v>
                </c:pt>
                <c:pt idx="103">
                  <c:v>47.248169864437365</c:v>
                </c:pt>
                <c:pt idx="104">
                  <c:v>47.999506165689652</c:v>
                </c:pt>
                <c:pt idx="105">
                  <c:v>48.749110142173883</c:v>
                </c:pt>
                <c:pt idx="106">
                  <c:v>49.496801241421842</c:v>
                </c:pt>
                <c:pt idx="107">
                  <c:v>50.242388165336067</c:v>
                </c:pt>
                <c:pt idx="108">
                  <c:v>50.985667887985556</c:v>
                </c:pt>
                <c:pt idx="109">
                  <c:v>51.726424580038426</c:v>
                </c:pt>
                <c:pt idx="110">
                  <c:v>52.464428430478058</c:v>
                </c:pt>
                <c:pt idx="111">
                  <c:v>53.19943435543555</c:v>
                </c:pt>
                <c:pt idx="112">
                  <c:v>53.931180583142002</c:v>
                </c:pt>
                <c:pt idx="113">
                  <c:v>54.659387103181146</c:v>
                </c:pt>
                <c:pt idx="114">
                  <c:v>55.383753967437343</c:v>
                </c:pt>
                <c:pt idx="115">
                  <c:v>56.103959429432564</c:v>
                </c:pt>
                <c:pt idx="116">
                  <c:v>56.819657908188425</c:v>
                </c:pt>
                <c:pt idx="117">
                  <c:v>57.530477762419785</c:v>
                </c:pt>
                <c:pt idx="118">
                  <c:v>58.2360188608763</c:v>
                </c:pt>
                <c:pt idx="119">
                  <c:v>58.9358499351424</c:v>
                </c:pt>
                <c:pt idx="120">
                  <c:v>59.629505702376541</c:v>
                </c:pt>
                <c:pt idx="121">
                  <c:v>60.316483747562017</c:v>
                </c:pt>
                <c:pt idx="122">
                  <c:v>60.996241158164715</c:v>
                </c:pt>
                <c:pt idx="123">
                  <c:v>61.668190909043432</c:v>
                </c:pt>
                <c:pt idx="124">
                  <c:v>62.331698002516966</c:v>
                </c:pt>
                <c:pt idx="125">
                  <c:v>62.986075378252323</c:v>
                </c:pt>
                <c:pt idx="126">
                  <c:v>63.630579620800368</c:v>
                </c:pt>
                <c:pt idx="127">
                  <c:v>64.264406509984042</c:v>
                </c:pt>
                <c:pt idx="128">
                  <c:v>64.886686481846823</c:v>
                </c:pt>
                <c:pt idx="129">
                  <c:v>65.496480096458143</c:v>
                </c:pt>
                <c:pt idx="130">
                  <c:v>66.092773644480275</c:v>
                </c:pt>
                <c:pt idx="131">
                  <c:v>66.674475067810377</c:v>
                </c:pt>
                <c:pt idx="132">
                  <c:v>67.240410421222862</c:v>
                </c:pt>
                <c:pt idx="133">
                  <c:v>67.789321161505086</c:v>
                </c:pt>
                <c:pt idx="134">
                  <c:v>68.319862616757675</c:v>
                </c:pt>
                <c:pt idx="135">
                  <c:v>68.830604058393178</c:v>
                </c:pt>
                <c:pt idx="136">
                  <c:v>69.320030866760547</c:v>
                </c:pt>
                <c:pt idx="137">
                  <c:v>69.78654934027243</c:v>
                </c:pt>
                <c:pt idx="138">
                  <c:v>70.22849473611609</c:v>
                </c:pt>
                <c:pt idx="139">
                  <c:v>70.644143133345494</c:v>
                </c:pt>
                <c:pt idx="140">
                  <c:v>71.031727658781108</c:v>
                </c:pt>
                <c:pt idx="141">
                  <c:v>71.389459493909868</c:v>
                </c:pt>
                <c:pt idx="142">
                  <c:v>71.715553870047017</c:v>
                </c:pt>
                <c:pt idx="143">
                  <c:v>72.00826094919627</c:v>
                </c:pt>
                <c:pt idx="144">
                  <c:v>72.265901081663372</c:v>
                </c:pt>
                <c:pt idx="145">
                  <c:v>72.486903449432646</c:v>
                </c:pt>
                <c:pt idx="146">
                  <c:v>72.669846590265536</c:v>
                </c:pt>
                <c:pt idx="147">
                  <c:v>72.813498817786282</c:v>
                </c:pt>
                <c:pt idx="148">
                  <c:v>72.916856189892371</c:v>
                </c:pt>
                <c:pt idx="149">
                  <c:v>72.979175516053232</c:v>
                </c:pt>
                <c:pt idx="150">
                  <c:v>72.999999979162595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17-4C91-BAD2-2F816FE83F53}"/>
            </c:ext>
          </c:extLst>
        </c:ser>
        <c:ser>
          <c:idx val="1"/>
          <c:order val="1"/>
          <c:tx>
            <c:strRef>
              <c:f>TraySol!$G$8</c:f>
              <c:strCache>
                <c:ptCount val="1"/>
              </c:strCache>
            </c:strRef>
          </c:tx>
          <c:spPr>
            <a:ln w="28575"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TraySol!$H$40:$H$190</c:f>
              <c:numCache>
                <c:formatCode>0.00</c:formatCode>
                <c:ptCount val="151"/>
                <c:pt idx="0">
                  <c:v>-145.21470100381231</c:v>
                </c:pt>
                <c:pt idx="1">
                  <c:v>-144.19751946433951</c:v>
                </c:pt>
                <c:pt idx="2">
                  <c:v>-143.19141031228293</c:v>
                </c:pt>
                <c:pt idx="3">
                  <c:v>-142.1963616157424</c:v>
                </c:pt>
                <c:pt idx="4">
                  <c:v>-141.21234372086062</c:v>
                </c:pt>
                <c:pt idx="5">
                  <c:v>-140.23931027555162</c:v>
                </c:pt>
                <c:pt idx="6">
                  <c:v>-139.27719924854222</c:v>
                </c:pt>
                <c:pt idx="7">
                  <c:v>-138.32593393712941</c:v>
                </c:pt>
                <c:pt idx="8">
                  <c:v>-137.38542395783895</c:v>
                </c:pt>
                <c:pt idx="9">
                  <c:v>-136.45556621493353</c:v>
                </c:pt>
                <c:pt idx="10">
                  <c:v>-135.53624584244727</c:v>
                </c:pt>
                <c:pt idx="11">
                  <c:v>-134.62733711611182</c:v>
                </c:pt>
                <c:pt idx="12">
                  <c:v>-133.72870433218714</c:v>
                </c:pt>
                <c:pt idx="13">
                  <c:v>-132.84020265080773</c:v>
                </c:pt>
                <c:pt idx="14">
                  <c:v>-131.96167890200539</c:v>
                </c:pt>
                <c:pt idx="15">
                  <c:v>-131.09297235306937</c:v>
                </c:pt>
                <c:pt idx="16">
                  <c:v>-130.23391543635447</c:v>
                </c:pt>
                <c:pt idx="17">
                  <c:v>-129.38433443704841</c:v>
                </c:pt>
                <c:pt idx="18">
                  <c:v>-128.54405014076443</c:v>
                </c:pt>
                <c:pt idx="19">
                  <c:v>-127.71287844113161</c:v>
                </c:pt>
                <c:pt idx="20">
                  <c:v>-126.89063090782376</c:v>
                </c:pt>
                <c:pt idx="21">
                  <c:v>-126.07711531569146</c:v>
                </c:pt>
                <c:pt idx="22">
                  <c:v>-125.27213613585263</c:v>
                </c:pt>
                <c:pt idx="23">
                  <c:v>-124.47549498975056</c:v>
                </c:pt>
                <c:pt idx="24">
                  <c:v>-123.68699106731502</c:v>
                </c:pt>
                <c:pt idx="25">
                  <c:v>-122.90642151045628</c:v>
                </c:pt>
                <c:pt idx="26">
                  <c:v>-122.13358176319539</c:v>
                </c:pt>
                <c:pt idx="27">
                  <c:v>-121.36826588978299</c:v>
                </c:pt>
                <c:pt idx="28">
                  <c:v>-120.61026686218963</c:v>
                </c:pt>
                <c:pt idx="29">
                  <c:v>-119.85937681836306</c:v>
                </c:pt>
                <c:pt idx="30">
                  <c:v>-119.1153872926478</c:v>
                </c:pt>
                <c:pt idx="31">
                  <c:v>-118.37808941974751</c:v>
                </c:pt>
                <c:pt idx="32">
                  <c:v>-117.64727411358622</c:v>
                </c:pt>
                <c:pt idx="33">
                  <c:v>-116.92273222239137</c:v>
                </c:pt>
                <c:pt idx="34">
                  <c:v>-116.20425466128111</c:v>
                </c:pt>
                <c:pt idx="35">
                  <c:v>-115.49163252359072</c:v>
                </c:pt>
                <c:pt idx="36">
                  <c:v>-114.78465717212292</c:v>
                </c:pt>
                <c:pt idx="37">
                  <c:v>-114.08312031145054</c:v>
                </c:pt>
                <c:pt idx="38">
                  <c:v>-113.38681404234407</c:v>
                </c:pt>
                <c:pt idx="39">
                  <c:v>-112.69553089933557</c:v>
                </c:pt>
                <c:pt idx="40">
                  <c:v>-112.00906387237104</c:v>
                </c:pt>
                <c:pt idx="41">
                  <c:v>-111.32720641344166</c:v>
                </c:pt>
                <c:pt idx="42">
                  <c:v>-110.64975242902329</c:v>
                </c:pt>
                <c:pt idx="43">
                  <c:v>-109.97649625909327</c:v>
                </c:pt>
                <c:pt idx="44">
                  <c:v>-109.30723264343261</c:v>
                </c:pt>
                <c:pt idx="45">
                  <c:v>-108.64175667586379</c:v>
                </c:pt>
                <c:pt idx="46">
                  <c:v>-107.97986374701517</c:v>
                </c:pt>
                <c:pt idx="47">
                  <c:v>-107.3213494761478</c:v>
                </c:pt>
                <c:pt idx="48">
                  <c:v>-106.66600963252432</c:v>
                </c:pt>
                <c:pt idx="49">
                  <c:v>-106.01364004674681</c:v>
                </c:pt>
                <c:pt idx="50">
                  <c:v>-105.36403651243791</c:v>
                </c:pt>
                <c:pt idx="51">
                  <c:v>-104.71699467859004</c:v>
                </c:pt>
                <c:pt idx="52">
                  <c:v>-104.07230993285792</c:v>
                </c:pt>
                <c:pt idx="53">
                  <c:v>-103.4297772760232</c:v>
                </c:pt>
                <c:pt idx="54">
                  <c:v>-102.7891911878143</c:v>
                </c:pt>
                <c:pt idx="55">
                  <c:v>-102.15034548421997</c:v>
                </c:pt>
                <c:pt idx="56">
                  <c:v>-101.51303316639357</c:v>
                </c:pt>
                <c:pt idx="57">
                  <c:v>-100.87704626120296</c:v>
                </c:pt>
                <c:pt idx="58">
                  <c:v>-100.24217565344168</c:v>
                </c:pt>
                <c:pt idx="59">
                  <c:v>-99.608210909678121</c:v>
                </c:pt>
                <c:pt idx="60">
                  <c:v>-98.974940093683216</c:v>
                </c:pt>
                <c:pt idx="61">
                  <c:v>-98.342149573339796</c:v>
                </c:pt>
                <c:pt idx="62">
                  <c:v>-97.709623818903154</c:v>
                </c:pt>
                <c:pt idx="63">
                  <c:v>-97.077145192448739</c:v>
                </c:pt>
                <c:pt idx="64">
                  <c:v>-96.444493728309567</c:v>
                </c:pt>
                <c:pt idx="65">
                  <c:v>-95.811446904276366</c:v>
                </c:pt>
                <c:pt idx="66">
                  <c:v>-95.177779403302608</c:v>
                </c:pt>
                <c:pt idx="67">
                  <c:v>-94.543262865428431</c:v>
                </c:pt>
                <c:pt idx="68">
                  <c:v>-93.907665629611017</c:v>
                </c:pt>
                <c:pt idx="69">
                  <c:v>-93.270752465122911</c:v>
                </c:pt>
                <c:pt idx="70">
                  <c:v>-92.632284292157465</c:v>
                </c:pt>
                <c:pt idx="71">
                  <c:v>-91.99201789125803</c:v>
                </c:pt>
                <c:pt idx="72">
                  <c:v>-91.349705601169788</c:v>
                </c:pt>
                <c:pt idx="73">
                  <c:v>-90.705095004696418</c:v>
                </c:pt>
                <c:pt idx="74">
                  <c:v>-90.057928602130957</c:v>
                </c:pt>
                <c:pt idx="75">
                  <c:v>-89.407943471821554</c:v>
                </c:pt>
                <c:pt idx="76">
                  <c:v>-88.754870917427851</c:v>
                </c:pt>
                <c:pt idx="77">
                  <c:v>-88.098436101424852</c:v>
                </c:pt>
                <c:pt idx="78">
                  <c:v>-87.438357664417083</c:v>
                </c:pt>
                <c:pt idx="79">
                  <c:v>-86.774347329841333</c:v>
                </c:pt>
                <c:pt idx="80">
                  <c:v>-86.106109493656874</c:v>
                </c:pt>
                <c:pt idx="81">
                  <c:v>-85.433340798655991</c:v>
                </c:pt>
                <c:pt idx="82">
                  <c:v>-84.755729693070563</c:v>
                </c:pt>
                <c:pt idx="83">
                  <c:v>-84.072955973208508</c:v>
                </c:pt>
                <c:pt idx="84">
                  <c:v>-83.384690309926242</c:v>
                </c:pt>
                <c:pt idx="85">
                  <c:v>-82.690593758836016</c:v>
                </c:pt>
                <c:pt idx="86">
                  <c:v>-81.990317254258656</c:v>
                </c:pt>
                <c:pt idx="87">
                  <c:v>-81.283501087070206</c:v>
                </c:pt>
                <c:pt idx="88">
                  <c:v>-80.569774366757642</c:v>
                </c:pt>
                <c:pt idx="89">
                  <c:v>-79.84875446819693</c:v>
                </c:pt>
                <c:pt idx="90">
                  <c:v>-79.120046463905013</c:v>
                </c:pt>
                <c:pt idx="91">
                  <c:v>-78.383242542797845</c:v>
                </c:pt>
                <c:pt idx="92">
                  <c:v>-77.637921416818216</c:v>
                </c:pt>
                <c:pt idx="93">
                  <c:v>-76.883647717186761</c:v>
                </c:pt>
                <c:pt idx="94">
                  <c:v>-76.119971382483911</c:v>
                </c:pt>
                <c:pt idx="95">
                  <c:v>-75.346427041301126</c:v>
                </c:pt>
                <c:pt idx="96">
                  <c:v>-74.56253339281615</c:v>
                </c:pt>
                <c:pt idx="97">
                  <c:v>-73.767792589358109</c:v>
                </c:pt>
                <c:pt idx="98">
                  <c:v>-72.961689625851491</c:v>
                </c:pt>
                <c:pt idx="99">
                  <c:v>-72.143691741972219</c:v>
                </c:pt>
                <c:pt idx="100">
                  <c:v>-71.313247843932487</c:v>
                </c:pt>
                <c:pt idx="101">
                  <c:v>-70.469787954047163</c:v>
                </c:pt>
                <c:pt idx="102">
                  <c:v>-69.612722697643434</c:v>
                </c:pt>
                <c:pt idx="103">
                  <c:v>-68.741442838470093</c:v>
                </c:pt>
                <c:pt idx="104">
                  <c:v>-67.855318875567022</c:v>
                </c:pt>
                <c:pt idx="105">
                  <c:v>-66.953700716581693</c:v>
                </c:pt>
                <c:pt idx="106">
                  <c:v>-66.035917444788055</c:v>
                </c:pt>
                <c:pt idx="107">
                  <c:v>-65.101277199589376</c:v>
                </c:pt>
                <c:pt idx="108">
                  <c:v>-64.149067193080484</c:v>
                </c:pt>
                <c:pt idx="109">
                  <c:v>-63.178553888316685</c:v>
                </c:pt>
                <c:pt idx="110">
                  <c:v>-62.188983368286451</c:v>
                </c:pt>
                <c:pt idx="111">
                  <c:v>-61.179581928204243</c:v>
                </c:pt>
                <c:pt idx="112">
                  <c:v>-60.149556927609737</c:v>
                </c:pt>
                <c:pt idx="113">
                  <c:v>-59.098097942841612</c:v>
                </c:pt>
                <c:pt idx="114">
                  <c:v>-58.024378264693127</c:v>
                </c:pt>
                <c:pt idx="115">
                  <c:v>-56.927556790366715</c:v>
                </c:pt>
                <c:pt idx="116">
                  <c:v>-55.806780363114143</c:v>
                </c:pt>
                <c:pt idx="117">
                  <c:v>-54.661186617017584</c:v>
                </c:pt>
                <c:pt idx="118">
                  <c:v>-53.489907388040173</c:v>
                </c:pt>
                <c:pt idx="119">
                  <c:v>-52.292072755491759</c:v>
                </c:pt>
                <c:pt idx="120">
                  <c:v>-51.066815780102715</c:v>
                </c:pt>
                <c:pt idx="121">
                  <c:v>-49.813278005591705</c:v>
                </c:pt>
                <c:pt idx="122">
                  <c:v>-48.530615789491399</c:v>
                </c:pt>
                <c:pt idx="123">
                  <c:v>-47.218007525531583</c:v>
                </c:pt>
                <c:pt idx="124">
                  <c:v>-45.874661813467519</c:v>
                </c:pt>
                <c:pt idx="125">
                  <c:v>-44.499826622222287</c:v>
                </c:pt>
                <c:pt idx="126">
                  <c:v>-43.092799477885585</c:v>
                </c:pt>
                <c:pt idx="127">
                  <c:v>-41.652938688764571</c:v>
                </c:pt>
                <c:pt idx="128">
                  <c:v>-40.179675594656885</c:v>
                </c:pt>
                <c:pt idx="129">
                  <c:v>-38.672527796233027</c:v>
                </c:pt>
                <c:pt idx="130">
                  <c:v>-37.131113282511883</c:v>
                </c:pt>
                <c:pt idx="131">
                  <c:v>-35.555165329783293</c:v>
                </c:pt>
                <c:pt idx="132">
                  <c:v>-33.94454799429527</c:v>
                </c:pt>
                <c:pt idx="133">
                  <c:v>-32.299271964406309</c:v>
                </c:pt>
                <c:pt idx="134">
                  <c:v>-30.619510477195615</c:v>
                </c:pt>
                <c:pt idx="135">
                  <c:v>-28.90561494195439</c:v>
                </c:pt>
                <c:pt idx="136">
                  <c:v>-27.158129851605167</c:v>
                </c:pt>
                <c:pt idx="137">
                  <c:v>-25.377806506797167</c:v>
                </c:pt>
                <c:pt idx="138">
                  <c:v>-23.565615030816673</c:v>
                </c:pt>
                <c:pt idx="139">
                  <c:v>-21.722754121706924</c:v>
                </c:pt>
                <c:pt idx="140">
                  <c:v>-19.850657976505463</c:v>
                </c:pt>
                <c:pt idx="141">
                  <c:v>-17.950999836443017</c:v>
                </c:pt>
                <c:pt idx="142">
                  <c:v>-16.025691645688113</c:v>
                </c:pt>
                <c:pt idx="143">
                  <c:v>-14.076879392710099</c:v>
                </c:pt>
                <c:pt idx="144">
                  <c:v>-12.106933813455912</c:v>
                </c:pt>
                <c:pt idx="145">
                  <c:v>-10.118436277573247</c:v>
                </c:pt>
                <c:pt idx="146">
                  <c:v>-8.1141598481488728</c:v>
                </c:pt>
                <c:pt idx="147">
                  <c:v>-6.0970456941544278</c:v>
                </c:pt>
                <c:pt idx="148">
                  <c:v>-4.0701752325224332</c:v>
                </c:pt>
                <c:pt idx="149">
                  <c:v>-2.0367385709851633</c:v>
                </c:pt>
                <c:pt idx="150">
                  <c:v>-2.0372914124334421E-3</c:v>
                </c:pt>
              </c:numCache>
            </c:numRef>
          </c:xVal>
          <c:yVal>
            <c:numRef>
              <c:f>TraySol!$G$40:$G$190</c:f>
              <c:numCache>
                <c:formatCode>0.00</c:formatCode>
                <c:ptCount val="151"/>
                <c:pt idx="0">
                  <c:v>-30.892443231743741</c:v>
                </c:pt>
                <c:pt idx="1">
                  <c:v>-30.452771519187039</c:v>
                </c:pt>
                <c:pt idx="2">
                  <c:v>-30.002202484336692</c:v>
                </c:pt>
                <c:pt idx="3">
                  <c:v>-29.540993497816345</c:v>
                </c:pt>
                <c:pt idx="4">
                  <c:v>-29.069400345107127</c:v>
                </c:pt>
                <c:pt idx="5">
                  <c:v>-28.58767685953228</c:v>
                </c:pt>
                <c:pt idx="6">
                  <c:v>-28.096074587750607</c:v>
                </c:pt>
                <c:pt idx="7">
                  <c:v>-27.594842486914047</c:v>
                </c:pt>
                <c:pt idx="8">
                  <c:v>-27.084226652484247</c:v>
                </c:pt>
                <c:pt idx="9">
                  <c:v>-26.564470075573482</c:v>
                </c:pt>
                <c:pt idx="10">
                  <c:v>-26.035812428570011</c:v>
                </c:pt>
                <c:pt idx="11">
                  <c:v>-25.498489877728744</c:v>
                </c:pt>
                <c:pt idx="12">
                  <c:v>-24.95273492135081</c:v>
                </c:pt>
                <c:pt idx="13">
                  <c:v>-24.398776252138916</c:v>
                </c:pt>
                <c:pt idx="14">
                  <c:v>-23.836838642295533</c:v>
                </c:pt>
                <c:pt idx="15">
                  <c:v>-23.267142849929328</c:v>
                </c:pt>
                <c:pt idx="16">
                  <c:v>-22.689905545344772</c:v>
                </c:pt>
                <c:pt idx="17">
                  <c:v>-22.105339255812964</c:v>
                </c:pt>
                <c:pt idx="18">
                  <c:v>-21.513652327454764</c:v>
                </c:pt>
                <c:pt idx="19">
                  <c:v>-20.915048902906662</c:v>
                </c:pt>
                <c:pt idx="20">
                  <c:v>-20.30972891348938</c:v>
                </c:pt>
                <c:pt idx="21">
                  <c:v>-19.697888084649875</c:v>
                </c:pt>
                <c:pt idx="22">
                  <c:v>-19.079717953505593</c:v>
                </c:pt>
                <c:pt idx="23">
                  <c:v>-18.455405897378313</c:v>
                </c:pt>
                <c:pt idx="24">
                  <c:v>-17.82513517226694</c:v>
                </c:pt>
                <c:pt idx="25">
                  <c:v>-17.189084960270492</c:v>
                </c:pt>
                <c:pt idx="26">
                  <c:v>-16.547430425034705</c:v>
                </c:pt>
                <c:pt idx="27">
                  <c:v>-15.90034277435862</c:v>
                </c:pt>
                <c:pt idx="28">
                  <c:v>-15.247989329157519</c:v>
                </c:pt>
                <c:pt idx="29">
                  <c:v>-14.590533598038959</c:v>
                </c:pt>
                <c:pt idx="30">
                  <c:v>-13.92813535680645</c:v>
                </c:pt>
                <c:pt idx="31">
                  <c:v>-13.260950732261179</c:v>
                </c:pt>
                <c:pt idx="32">
                  <c:v>-12.589132289726095</c:v>
                </c:pt>
                <c:pt idx="33">
                  <c:v>-11.912829123767835</c:v>
                </c:pt>
                <c:pt idx="34">
                  <c:v>-11.232186951641495</c:v>
                </c:pt>
                <c:pt idx="35">
                  <c:v>-10.547348209028954</c:v>
                </c:pt>
                <c:pt idx="36">
                  <c:v>-9.8584521476862932</c:v>
                </c:pt>
                <c:pt idx="37">
                  <c:v>-9.1656349346565662</c:v>
                </c:pt>
                <c:pt idx="38">
                  <c:v>-8.4690297527441203</c:v>
                </c:pt>
                <c:pt idx="39">
                  <c:v>-7.768766901982417</c:v>
                </c:pt>
                <c:pt idx="40">
                  <c:v>-7.0649739018626008</c:v>
                </c:pt>
                <c:pt idx="41">
                  <c:v>-6.3577755941218044</c:v>
                </c:pt>
                <c:pt idx="42">
                  <c:v>-5.64729424592025</c:v>
                </c:pt>
                <c:pt idx="43">
                  <c:v>-4.9336496532648511</c:v>
                </c:pt>
                <c:pt idx="44">
                  <c:v>-4.2169592445628439</c:v>
                </c:pt>
                <c:pt idx="45">
                  <c:v>-3.4973381842137456</c:v>
                </c:pt>
                <c:pt idx="46">
                  <c:v>-2.7748994761710435</c:v>
                </c:pt>
                <c:pt idx="47">
                  <c:v>-2.0497540674261927</c:v>
                </c:pt>
                <c:pt idx="48">
                  <c:v>-1.3220109513879379</c:v>
                </c:pt>
                <c:pt idx="49">
                  <c:v>-0.59177727114867196</c:v>
                </c:pt>
                <c:pt idx="50">
                  <c:v>0.14084157735281622</c:v>
                </c:pt>
                <c:pt idx="51">
                  <c:v>0.8757418422456027</c:v>
                </c:pt>
                <c:pt idx="52">
                  <c:v>1.6128213126762461</c:v>
                </c:pt>
                <c:pt idx="53">
                  <c:v>2.351979215736236</c:v>
                </c:pt>
                <c:pt idx="54">
                  <c:v>3.0931161132957499</c:v>
                </c:pt>
                <c:pt idx="55">
                  <c:v>3.8361337986585511</c:v>
                </c:pt>
                <c:pt idx="56">
                  <c:v>4.5809351929388811</c:v>
                </c:pt>
                <c:pt idx="57">
                  <c:v>5.3274242410489165</c:v>
                </c:pt>
                <c:pt idx="58">
                  <c:v>6.0755058071720214</c:v>
                </c:pt>
                <c:pt idx="59">
                  <c:v>6.8250855695852266</c:v>
                </c:pt>
                <c:pt idx="60">
                  <c:v>7.5760699146809571</c:v>
                </c:pt>
                <c:pt idx="61">
                  <c:v>8.3283658300265415</c:v>
                </c:pt>
                <c:pt idx="62">
                  <c:v>9.0818807962871801</c:v>
                </c:pt>
                <c:pt idx="63">
                  <c:v>9.8365226778249024</c:v>
                </c:pt>
                <c:pt idx="64">
                  <c:v>10.592199611774291</c:v>
                </c:pt>
                <c:pt idx="65">
                  <c:v>11.34881989538134</c:v>
                </c:pt>
                <c:pt idx="66">
                  <c:v>12.106291871378801</c:v>
                </c:pt>
                <c:pt idx="67">
                  <c:v>12.864523811157568</c:v>
                </c:pt>
                <c:pt idx="68">
                  <c:v>13.623423795478274</c:v>
                </c:pt>
                <c:pt idx="69">
                  <c:v>14.38289959245283</c:v>
                </c:pt>
                <c:pt idx="70">
                  <c:v>15.142858532509067</c:v>
                </c:pt>
                <c:pt idx="71">
                  <c:v>15.903207380035639</c:v>
                </c:pt>
                <c:pt idx="72">
                  <c:v>16.663852201386263</c:v>
                </c:pt>
                <c:pt idx="73">
                  <c:v>17.424698228904589</c:v>
                </c:pt>
                <c:pt idx="74">
                  <c:v>18.185649720611266</c:v>
                </c:pt>
                <c:pt idx="75">
                  <c:v>18.946609815174924</c:v>
                </c:pt>
                <c:pt idx="76">
                  <c:v>19.707480381767411</c:v>
                </c:pt>
                <c:pt idx="77">
                  <c:v>20.468161864381088</c:v>
                </c:pt>
                <c:pt idx="78">
                  <c:v>21.228553120163355</c:v>
                </c:pt>
                <c:pt idx="79">
                  <c:v>21.988551251298119</c:v>
                </c:pt>
                <c:pt idx="80">
                  <c:v>22.748051429939323</c:v>
                </c:pt>
                <c:pt idx="81">
                  <c:v>23.506946715674744</c:v>
                </c:pt>
                <c:pt idx="82">
                  <c:v>24.26512786497058</c:v>
                </c:pt>
                <c:pt idx="83">
                  <c:v>25.022483132019289</c:v>
                </c:pt>
                <c:pt idx="84">
                  <c:v>25.778898060383725</c:v>
                </c:pt>
                <c:pt idx="85">
                  <c:v>26.534255264800805</c:v>
                </c:pt>
                <c:pt idx="86">
                  <c:v>27.288434202477802</c:v>
                </c:pt>
                <c:pt idx="87">
                  <c:v>28.041310933184072</c:v>
                </c:pt>
                <c:pt idx="88">
                  <c:v>28.792757867410977</c:v>
                </c:pt>
                <c:pt idx="89">
                  <c:v>29.542643501843095</c:v>
                </c:pt>
                <c:pt idx="90">
                  <c:v>30.290832141356375</c:v>
                </c:pt>
                <c:pt idx="91">
                  <c:v>31.037183606732114</c:v>
                </c:pt>
                <c:pt idx="92">
                  <c:v>31.78155292725269</c:v>
                </c:pt>
                <c:pt idx="93">
                  <c:v>32.523790017325119</c:v>
                </c:pt>
                <c:pt idx="94">
                  <c:v>33.263739336264386</c:v>
                </c:pt>
                <c:pt idx="95">
                  <c:v>34.001239530360273</c:v>
                </c:pt>
                <c:pt idx="96">
                  <c:v>34.736123056351282</c:v>
                </c:pt>
                <c:pt idx="97">
                  <c:v>35.46821578544052</c:v>
                </c:pt>
                <c:pt idx="98">
                  <c:v>36.197336587010795</c:v>
                </c:pt>
                <c:pt idx="99">
                  <c:v>36.923296891235687</c:v>
                </c:pt>
                <c:pt idx="100">
                  <c:v>37.645900229840862</c:v>
                </c:pt>
                <c:pt idx="101">
                  <c:v>38.364941754350646</c:v>
                </c:pt>
                <c:pt idx="102">
                  <c:v>39.080207731263037</c:v>
                </c:pt>
                <c:pt idx="103">
                  <c:v>39.791475013737276</c:v>
                </c:pt>
                <c:pt idx="104">
                  <c:v>40.498510489557454</c:v>
                </c:pt>
                <c:pt idx="105">
                  <c:v>41.20107050536074</c:v>
                </c:pt>
                <c:pt idx="106">
                  <c:v>41.898900267397423</c:v>
                </c:pt>
                <c:pt idx="107">
                  <c:v>42.591733219430509</c:v>
                </c:pt>
                <c:pt idx="108">
                  <c:v>43.279290398794878</c:v>
                </c:pt>
                <c:pt idx="109">
                  <c:v>43.961279772131732</c:v>
                </c:pt>
                <c:pt idx="110">
                  <c:v>44.637395552903655</c:v>
                </c:pt>
                <c:pt idx="111">
                  <c:v>45.307317503492946</c:v>
                </c:pt>
                <c:pt idx="112">
                  <c:v>45.970710225504099</c:v>
                </c:pt>
                <c:pt idx="113">
                  <c:v>46.62722244284425</c:v>
                </c:pt>
                <c:pt idx="114">
                  <c:v>47.276486283257753</c:v>
                </c:pt>
                <c:pt idx="115">
                  <c:v>47.918116565255829</c:v>
                </c:pt>
                <c:pt idx="116">
                  <c:v>48.551710098822554</c:v>
                </c:pt>
                <c:pt idx="117">
                  <c:v>49.176845009904028</c:v>
                </c:pt>
                <c:pt idx="118">
                  <c:v>49.793080100505584</c:v>
                </c:pt>
                <c:pt idx="119">
                  <c:v>50.399954258233464</c:v>
                </c:pt>
                <c:pt idx="120">
                  <c:v>50.996985931317411</c:v>
                </c:pt>
                <c:pt idx="121">
                  <c:v>51.583672687522416</c:v>
                </c:pt>
                <c:pt idx="122">
                  <c:v>52.15949087787542</c:v>
                </c:pt>
                <c:pt idx="123">
                  <c:v>52.723895428750374</c:v>
                </c:pt>
                <c:pt idx="124">
                  <c:v>53.276319788511309</c:v>
                </c:pt>
                <c:pt idx="125">
                  <c:v>53.816176057520728</c:v>
                </c:pt>
                <c:pt idx="126">
                  <c:v>54.342855332767371</c:v>
                </c:pt>
                <c:pt idx="127">
                  <c:v>54.855728300512396</c:v>
                </c:pt>
                <c:pt idx="128">
                  <c:v>55.354146112018157</c:v>
                </c:pt>
                <c:pt idx="129">
                  <c:v>55.837441578408715</c:v>
                </c:pt>
                <c:pt idx="130">
                  <c:v>56.304930720772063</c:v>
                </c:pt>
                <c:pt idx="131">
                  <c:v>56.755914710494601</c:v>
                </c:pt>
                <c:pt idx="132">
                  <c:v>57.189682232236578</c:v>
                </c:pt>
                <c:pt idx="133">
                  <c:v>57.605512297635528</c:v>
                </c:pt>
                <c:pt idx="134">
                  <c:v>58.002677531501114</c:v>
                </c:pt>
                <c:pt idx="135">
                  <c:v>58.380447943724477</c:v>
                </c:pt>
                <c:pt idx="136">
                  <c:v>58.738095189227806</c:v>
                </c:pt>
                <c:pt idx="137">
                  <c:v>59.074897304998032</c:v>
                </c:pt>
                <c:pt idx="138">
                  <c:v>59.390143897703709</c:v>
                </c:pt>
                <c:pt idx="139">
                  <c:v>59.683141737891177</c:v>
                </c:pt>
                <c:pt idx="140">
                  <c:v>59.95322069780778</c:v>
                </c:pt>
                <c:pt idx="141">
                  <c:v>60.199739950246197</c:v>
                </c:pt>
                <c:pt idx="142">
                  <c:v>60.422094326395722</c:v>
                </c:pt>
                <c:pt idx="143">
                  <c:v>60.61972071266527</c:v>
                </c:pt>
                <c:pt idx="144">
                  <c:v>60.792104351070144</c:v>
                </c:pt>
                <c:pt idx="145">
                  <c:v>60.938784896351507</c:v>
                </c:pt>
                <c:pt idx="146">
                  <c:v>61.059362076748585</c:v>
                </c:pt>
                <c:pt idx="147">
                  <c:v>61.153500805292005</c:v>
                </c:pt>
                <c:pt idx="148">
                  <c:v>61.220935595326267</c:v>
                </c:pt>
                <c:pt idx="149">
                  <c:v>61.261474147957607</c:v>
                </c:pt>
                <c:pt idx="150">
                  <c:v>61.274999986470881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17-4C91-BAD2-2F816FE83F53}"/>
            </c:ext>
          </c:extLst>
        </c:ser>
        <c:ser>
          <c:idx val="2"/>
          <c:order val="2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TraySol!$K$40:$K$190</c:f>
              <c:numCache>
                <c:formatCode>0.00</c:formatCode>
                <c:ptCount val="151"/>
                <c:pt idx="0">
                  <c:v>-138.33425314424704</c:v>
                </c:pt>
                <c:pt idx="1">
                  <c:v>-137.19620421231971</c:v>
                </c:pt>
                <c:pt idx="2">
                  <c:v>-136.07569290623474</c:v>
                </c:pt>
                <c:pt idx="3">
                  <c:v>-134.97248746241186</c:v>
                </c:pt>
                <c:pt idx="4">
                  <c:v>-133.88633264657724</c:v>
                </c:pt>
                <c:pt idx="5">
                  <c:v>-132.81695247915621</c:v>
                </c:pt>
                <c:pt idx="6">
                  <c:v>-131.76405280513791</c:v>
                </c:pt>
                <c:pt idx="7">
                  <c:v>-130.72732370373356</c:v>
                </c:pt>
                <c:pt idx="8">
                  <c:v>-129.7064417358028</c:v>
                </c:pt>
                <c:pt idx="9">
                  <c:v>-128.70107202927656</c:v>
                </c:pt>
                <c:pt idx="10">
                  <c:v>-127.71087020469358</c:v>
                </c:pt>
                <c:pt idx="11">
                  <c:v>-126.73548414451828</c:v>
                </c:pt>
                <c:pt idx="12">
                  <c:v>-125.7745556111466</c:v>
                </c:pt>
                <c:pt idx="13">
                  <c:v>-124.82772171947268</c:v>
                </c:pt>
                <c:pt idx="14">
                  <c:v>-123.8946162706083</c:v>
                </c:pt>
                <c:pt idx="15">
                  <c:v>-122.97487095385655</c:v>
                </c:pt>
                <c:pt idx="16">
                  <c:v>-122.06811642436575</c:v>
                </c:pt>
                <c:pt idx="17">
                  <c:v>-121.17398326405929</c:v>
                </c:pt>
                <c:pt idx="18">
                  <c:v>-120.29210283347985</c:v>
                </c:pt>
                <c:pt idx="19">
                  <c:v>-119.42210802211844</c:v>
                </c:pt>
                <c:pt idx="20">
                  <c:v>-118.56363390464976</c:v>
                </c:pt>
                <c:pt idx="21">
                  <c:v>-117.71631831027369</c:v>
                </c:pt>
                <c:pt idx="22">
                  <c:v>-116.87980231209406</c:v>
                </c:pt>
                <c:pt idx="23">
                  <c:v>-116.05373064315508</c:v>
                </c:pt>
                <c:pt idx="24">
                  <c:v>-115.23775204542038</c:v>
                </c:pt>
                <c:pt idx="25">
                  <c:v>-114.43151955762681</c:v>
                </c:pt>
                <c:pt idx="26">
                  <c:v>-113.63469074758275</c:v>
                </c:pt>
                <c:pt idx="27">
                  <c:v>-112.84692789411805</c:v>
                </c:pt>
                <c:pt idx="28">
                  <c:v>-112.06789812353034</c:v>
                </c:pt>
                <c:pt idx="29">
                  <c:v>-111.2972735050207</c:v>
                </c:pt>
                <c:pt idx="30">
                  <c:v>-110.5347311092675</c:v>
                </c:pt>
                <c:pt idx="31">
                  <c:v>-109.77995303395922</c:v>
                </c:pt>
                <c:pt idx="32">
                  <c:v>-109.03262639979074</c:v>
                </c:pt>
                <c:pt idx="33">
                  <c:v>-108.29244332013069</c:v>
                </c:pt>
                <c:pt idx="34">
                  <c:v>-107.55910084728458</c:v>
                </c:pt>
                <c:pt idx="35">
                  <c:v>-106.83230089801437</c:v>
                </c:pt>
                <c:pt idx="36">
                  <c:v>-106.11175016072789</c:v>
                </c:pt>
                <c:pt idx="37">
                  <c:v>-105.397159986521</c:v>
                </c:pt>
                <c:pt idx="38">
                  <c:v>-104.68824626604145</c:v>
                </c:pt>
                <c:pt idx="39">
                  <c:v>-103.98472929394615</c:v>
                </c:pt>
                <c:pt idx="40">
                  <c:v>-103.28633362254061</c:v>
                </c:pt>
                <c:pt idx="41">
                  <c:v>-102.59278790602195</c:v>
                </c:pt>
                <c:pt idx="42">
                  <c:v>-101.90382473659277</c:v>
                </c:pt>
                <c:pt idx="43">
                  <c:v>-101.21918047357285</c:v>
                </c:pt>
                <c:pt idx="44">
                  <c:v>-100.53859506650633</c:v>
                </c:pt>
                <c:pt idx="45">
                  <c:v>-99.861811873146223</c:v>
                </c:pt>
                <c:pt idx="46">
                  <c:v>-99.188577473090547</c:v>
                </c:pt>
                <c:pt idx="47">
                  <c:v>-98.518641477749568</c:v>
                </c:pt>
                <c:pt idx="48">
                  <c:v>-97.851756337235074</c:v>
                </c:pt>
                <c:pt idx="49">
                  <c:v>-97.187677144685907</c:v>
                </c:pt>
                <c:pt idx="50">
                  <c:v>-96.526161438472258</c:v>
                </c:pt>
                <c:pt idx="51">
                  <c:v>-95.866969002659062</c:v>
                </c:pt>
                <c:pt idx="52">
                  <c:v>-95.209861666052589</c:v>
                </c:pt>
                <c:pt idx="53">
                  <c:v>-94.55460310010433</c:v>
                </c:pt>
                <c:pt idx="54">
                  <c:v>-93.900958615902852</c:v>
                </c:pt>
                <c:pt idx="55">
                  <c:v>-93.248694960445661</c:v>
                </c:pt>
                <c:pt idx="56">
                  <c:v>-92.597580112350315</c:v>
                </c:pt>
                <c:pt idx="57">
                  <c:v>-91.947383077135214</c:v>
                </c:pt>
                <c:pt idx="58">
                  <c:v>-91.29787368217724</c:v>
                </c:pt>
                <c:pt idx="59">
                  <c:v>-90.648822371433553</c:v>
                </c:pt>
                <c:pt idx="60">
                  <c:v>-90</c:v>
                </c:pt>
                <c:pt idx="61">
                  <c:v>-89.351177628566433</c:v>
                </c:pt>
                <c:pt idx="62">
                  <c:v>-88.70212631782276</c:v>
                </c:pt>
                <c:pt idx="63">
                  <c:v>-88.052616922864786</c:v>
                </c:pt>
                <c:pt idx="64">
                  <c:v>-87.402419887649685</c:v>
                </c:pt>
                <c:pt idx="65">
                  <c:v>-86.751305039554367</c:v>
                </c:pt>
                <c:pt idx="66">
                  <c:v>-86.099041384097163</c:v>
                </c:pt>
                <c:pt idx="67">
                  <c:v>-85.44539689989567</c:v>
                </c:pt>
                <c:pt idx="68">
                  <c:v>-84.790138333947411</c:v>
                </c:pt>
                <c:pt idx="69">
                  <c:v>-84.133030997340924</c:v>
                </c:pt>
                <c:pt idx="70">
                  <c:v>-83.473838561527728</c:v>
                </c:pt>
                <c:pt idx="71">
                  <c:v>-82.812322855314093</c:v>
                </c:pt>
                <c:pt idx="72">
                  <c:v>-82.148243662764926</c:v>
                </c:pt>
                <c:pt idx="73">
                  <c:v>-81.481358522250432</c:v>
                </c:pt>
                <c:pt idx="74">
                  <c:v>-80.811422526909467</c:v>
                </c:pt>
                <c:pt idx="75">
                  <c:v>-80.138188126853791</c:v>
                </c:pt>
                <c:pt idx="76">
                  <c:v>-79.461404933493668</c:v>
                </c:pt>
                <c:pt idx="77">
                  <c:v>-78.780819526427152</c:v>
                </c:pt>
                <c:pt idx="78">
                  <c:v>-78.096175263407233</c:v>
                </c:pt>
                <c:pt idx="79">
                  <c:v>-77.407212093978046</c:v>
                </c:pt>
                <c:pt idx="80">
                  <c:v>-76.71366637745939</c:v>
                </c:pt>
                <c:pt idx="81">
                  <c:v>-76.01527070605384</c:v>
                </c:pt>
                <c:pt idx="82">
                  <c:v>-75.311753733958568</c:v>
                </c:pt>
                <c:pt idx="83">
                  <c:v>-74.602840013478996</c:v>
                </c:pt>
                <c:pt idx="84">
                  <c:v>-73.888249839272106</c:v>
                </c:pt>
                <c:pt idx="85">
                  <c:v>-73.167699101985633</c:v>
                </c:pt>
                <c:pt idx="86">
                  <c:v>-72.440899152715417</c:v>
                </c:pt>
                <c:pt idx="87">
                  <c:v>-71.707556679869313</c:v>
                </c:pt>
                <c:pt idx="88">
                  <c:v>-70.967373600209257</c:v>
                </c:pt>
                <c:pt idx="89">
                  <c:v>-70.220046966040769</c:v>
                </c:pt>
                <c:pt idx="90">
                  <c:v>-69.465268890732489</c:v>
                </c:pt>
                <c:pt idx="91">
                  <c:v>-68.702726494979316</c:v>
                </c:pt>
                <c:pt idx="92">
                  <c:v>-67.932101876469645</c:v>
                </c:pt>
                <c:pt idx="93">
                  <c:v>-67.153072105881947</c:v>
                </c:pt>
                <c:pt idx="94">
                  <c:v>-66.365309252417248</c:v>
                </c:pt>
                <c:pt idx="95">
                  <c:v>-65.568480442373186</c:v>
                </c:pt>
                <c:pt idx="96">
                  <c:v>-64.762247954579621</c:v>
                </c:pt>
                <c:pt idx="97">
                  <c:v>-63.946269356844923</c:v>
                </c:pt>
                <c:pt idx="98">
                  <c:v>-63.120197687905922</c:v>
                </c:pt>
                <c:pt idx="99">
                  <c:v>-62.283681689726301</c:v>
                </c:pt>
                <c:pt idx="100">
                  <c:v>-61.436366095350223</c:v>
                </c:pt>
                <c:pt idx="101">
                  <c:v>-60.577891977881563</c:v>
                </c:pt>
                <c:pt idx="102">
                  <c:v>-59.707897166520169</c:v>
                </c:pt>
                <c:pt idx="103">
                  <c:v>-58.826016735940712</c:v>
                </c:pt>
                <c:pt idx="104">
                  <c:v>-57.931883575634238</c:v>
                </c:pt>
                <c:pt idx="105">
                  <c:v>-57.025129046143419</c:v>
                </c:pt>
                <c:pt idx="106">
                  <c:v>-56.105383729391718</c:v>
                </c:pt>
                <c:pt idx="107">
                  <c:v>-55.172278280527308</c:v>
                </c:pt>
                <c:pt idx="108">
                  <c:v>-54.225444388853411</c:v>
                </c:pt>
                <c:pt idx="109">
                  <c:v>-53.264515855481719</c:v>
                </c:pt>
                <c:pt idx="110">
                  <c:v>-52.289129795306422</c:v>
                </c:pt>
                <c:pt idx="111">
                  <c:v>-51.298927970723433</c:v>
                </c:pt>
                <c:pt idx="112">
                  <c:v>-50.293558264197195</c:v>
                </c:pt>
                <c:pt idx="113">
                  <c:v>-49.272676296266461</c:v>
                </c:pt>
                <c:pt idx="114">
                  <c:v>-48.235947194862078</c:v>
                </c:pt>
                <c:pt idx="115">
                  <c:v>-47.183047520843807</c:v>
                </c:pt>
                <c:pt idx="116">
                  <c:v>-46.113667353422798</c:v>
                </c:pt>
                <c:pt idx="117">
                  <c:v>-45.027512537588109</c:v>
                </c:pt>
                <c:pt idx="118">
                  <c:v>-43.92430709376525</c:v>
                </c:pt>
                <c:pt idx="119">
                  <c:v>-42.803795787680201</c:v>
                </c:pt>
                <c:pt idx="120">
                  <c:v>-41.665746855752879</c:v>
                </c:pt>
                <c:pt idx="121">
                  <c:v>-40.509954878287154</c:v>
                </c:pt>
                <c:pt idx="122">
                  <c:v>-39.336243789250901</c:v>
                </c:pt>
                <c:pt idx="123">
                  <c:v>-38.144470007550417</c:v>
                </c:pt>
                <c:pt idx="124">
                  <c:v>-36.934525670421507</c:v>
                </c:pt>
                <c:pt idx="125">
                  <c:v>-35.706341944918158</c:v>
                </c:pt>
                <c:pt idx="126">
                  <c:v>-34.459892388536041</c:v>
                </c:pt>
                <c:pt idx="127">
                  <c:v>-33.195196324846698</c:v>
                </c:pt>
                <c:pt idx="128">
                  <c:v>-31.912322194741147</c:v>
                </c:pt>
                <c:pt idx="129">
                  <c:v>-30.61139083862939</c:v>
                </c:pt>
                <c:pt idx="130">
                  <c:v>-29.292578659872721</c:v>
                </c:pt>
                <c:pt idx="131">
                  <c:v>-27.95612061503272</c:v>
                </c:pt>
                <c:pt idx="132">
                  <c:v>-26.602312972414374</c:v>
                </c:pt>
                <c:pt idx="133">
                  <c:v>-25.231515777097272</c:v>
                </c:pt>
                <c:pt idx="134">
                  <c:v>-23.844154958431638</c:v>
                </c:pt>
                <c:pt idx="135">
                  <c:v>-22.440724015068746</c:v>
                </c:pt>
                <c:pt idx="136">
                  <c:v>-21.021785213241433</c:v>
                </c:pt>
                <c:pt idx="137">
                  <c:v>-19.587970236412133</c:v>
                </c:pt>
                <c:pt idx="138">
                  <c:v>-18.139980228747671</c:v>
                </c:pt>
                <c:pt idx="139">
                  <c:v>-16.678585181266207</c:v>
                </c:pt>
                <c:pt idx="140">
                  <c:v>-15.20462261798572</c:v>
                </c:pt>
                <c:pt idx="141">
                  <c:v>-13.718995549944374</c:v>
                </c:pt>
                <c:pt idx="142">
                  <c:v>-12.222669677417878</c:v>
                </c:pt>
                <c:pt idx="143">
                  <c:v>-10.716669834794835</c:v>
                </c:pt>
                <c:pt idx="144">
                  <c:v>-9.2020756880470653</c:v>
                </c:pt>
                <c:pt idx="145">
                  <c:v>-7.6800167111045026</c:v>
                </c:pt>
                <c:pt idx="146">
                  <c:v>-6.1516664841947666</c:v>
                </c:pt>
                <c:pt idx="147">
                  <c:v>-4.6182363737591707</c:v>
                </c:pt>
                <c:pt idx="148">
                  <c:v>-3.0809686692833047</c:v>
                </c:pt>
                <c:pt idx="149">
                  <c:v>-1.5411292666668182</c:v>
                </c:pt>
                <c:pt idx="150">
                  <c:v>-1.5413447353594351E-3</c:v>
                </c:pt>
              </c:numCache>
            </c:numRef>
          </c:xVal>
          <c:yVal>
            <c:numRef>
              <c:f>TraySol!$J$40:$J$190</c:f>
              <c:numCache>
                <c:formatCode>0.00</c:formatCode>
                <c:ptCount val="151"/>
                <c:pt idx="0">
                  <c:v>-41.225285854611769</c:v>
                </c:pt>
                <c:pt idx="1">
                  <c:v>-40.713776936713174</c:v>
                </c:pt>
                <c:pt idx="2">
                  <c:v>-40.191263597304754</c:v>
                </c:pt>
                <c:pt idx="3">
                  <c:v>-39.658113894012587</c:v>
                </c:pt>
                <c:pt idx="4">
                  <c:v>-39.114688282534502</c:v>
                </c:pt>
                <c:pt idx="5">
                  <c:v>-38.561339297868329</c:v>
                </c:pt>
                <c:pt idx="6">
                  <c:v>-37.998411304152654</c:v>
                </c:pt>
                <c:pt idx="7">
                  <c:v>-37.426240307313009</c:v>
                </c:pt>
                <c:pt idx="8">
                  <c:v>-36.845153824822546</c:v>
                </c:pt>
                <c:pt idx="9">
                  <c:v>-36.25547080706319</c:v>
                </c:pt>
                <c:pt idx="10">
                  <c:v>-35.657501604998814</c:v>
                </c:pt>
                <c:pt idx="11">
                  <c:v>-35.051547979135734</c:v>
                </c:pt>
                <c:pt idx="12">
                  <c:v>-34.437903145032863</c:v>
                </c:pt>
                <c:pt idx="13">
                  <c:v>-33.816851850930234</c:v>
                </c:pt>
                <c:pt idx="14">
                  <c:v>-33.188670483375901</c:v>
                </c:pt>
                <c:pt idx="15">
                  <c:v>-32.55362719704938</c:v>
                </c:pt>
                <c:pt idx="16">
                  <c:v>-31.911982065289664</c:v>
                </c:pt>
                <c:pt idx="17">
                  <c:v>-31.263987248142172</c:v>
                </c:pt>
                <c:pt idx="18">
                  <c:v>-30.609887175033165</c:v>
                </c:pt>
                <c:pt idx="19">
                  <c:v>-29.949918739460188</c:v>
                </c:pt>
                <c:pt idx="20">
                  <c:v>-29.284311503354871</c:v>
                </c:pt>
                <c:pt idx="21">
                  <c:v>-28.613287909023086</c:v>
                </c:pt>
                <c:pt idx="22">
                  <c:v>-27.937063496802367</c:v>
                </c:pt>
                <c:pt idx="23">
                  <c:v>-27.255847126792247</c:v>
                </c:pt>
                <c:pt idx="24">
                  <c:v>-26.569841203213969</c:v>
                </c:pt>
                <c:pt idx="25">
                  <c:v>-25.879241900139206</c:v>
                </c:pt>
                <c:pt idx="26">
                  <c:v>-25.184239387495126</c:v>
                </c:pt>
                <c:pt idx="27">
                  <c:v>-24.485018056406304</c:v>
                </c:pt>
                <c:pt idx="28">
                  <c:v>-23.781756743071412</c:v>
                </c:pt>
                <c:pt idx="29">
                  <c:v>-23.074628950498351</c:v>
                </c:pt>
                <c:pt idx="30">
                  <c:v>-22.363803067532629</c:v>
                </c:pt>
                <c:pt idx="31">
                  <c:v>-21.649442584715388</c:v>
                </c:pt>
                <c:pt idx="32">
                  <c:v>-20.931706306595743</c:v>
                </c:pt>
                <c:pt idx="33">
                  <c:v>-20.210748560203385</c:v>
                </c:pt>
                <c:pt idx="34">
                  <c:v>-19.486719399456817</c:v>
                </c:pt>
                <c:pt idx="35">
                  <c:v>-18.759764805345668</c:v>
                </c:pt>
                <c:pt idx="36">
                  <c:v>-18.030026881780515</c:v>
                </c:pt>
                <c:pt idx="37">
                  <c:v>-17.297644047051435</c:v>
                </c:pt>
                <c:pt idx="38">
                  <c:v>-16.562751220879179</c:v>
                </c:pt>
                <c:pt idx="39">
                  <c:v>-15.825480007079051</c:v>
                </c:pt>
                <c:pt idx="40">
                  <c:v>-15.085958871889858</c:v>
                </c:pt>
                <c:pt idx="41">
                  <c:v>-14.344313318047384</c:v>
                </c:pt>
                <c:pt idx="42">
                  <c:v>-13.600666054705769</c:v>
                </c:pt>
                <c:pt idx="43">
                  <c:v>-12.855137163330497</c:v>
                </c:pt>
                <c:pt idx="44">
                  <c:v>-12.107844259703327</c:v>
                </c:pt>
                <c:pt idx="45">
                  <c:v>-11.358902652195312</c:v>
                </c:pt>
                <c:pt idx="46">
                  <c:v>-10.608425496474908</c:v>
                </c:pt>
                <c:pt idx="47">
                  <c:v>-9.8565239468300518</c:v>
                </c:pt>
                <c:pt idx="48">
                  <c:v>-9.1033073042901833</c:v>
                </c:pt>
                <c:pt idx="49">
                  <c:v>-8.3488831617426484</c:v>
                </c:pt>
                <c:pt idx="50">
                  <c:v>-7.5933575462427427</c:v>
                </c:pt>
                <c:pt idx="51">
                  <c:v>-6.83683505872186</c:v>
                </c:pt>
                <c:pt idx="52">
                  <c:v>-6.0794190113021926</c:v>
                </c:pt>
                <c:pt idx="53">
                  <c:v>-5.3212115624287577</c:v>
                </c:pt>
                <c:pt idx="54">
                  <c:v>-4.5623138500328935</c:v>
                </c:pt>
                <c:pt idx="55">
                  <c:v>-3.8028261229422071</c:v>
                </c:pt>
                <c:pt idx="56">
                  <c:v>-3.0428478707544002</c:v>
                </c:pt>
                <c:pt idx="57">
                  <c:v>-2.2824779523925116</c:v>
                </c:pt>
                <c:pt idx="58">
                  <c:v>-1.5218147235605954</c:v>
                </c:pt>
                <c:pt idx="59">
                  <c:v>-0.76095616331913618</c:v>
                </c:pt>
                <c:pt idx="60">
                  <c:v>0</c:v>
                </c:pt>
                <c:pt idx="61">
                  <c:v>0.76095616331915039</c:v>
                </c:pt>
                <c:pt idx="62">
                  <c:v>1.5218147235605954</c:v>
                </c:pt>
                <c:pt idx="63">
                  <c:v>2.2824779523925116</c:v>
                </c:pt>
                <c:pt idx="64">
                  <c:v>3.0428478707544002</c:v>
                </c:pt>
                <c:pt idx="65">
                  <c:v>3.8028261229421929</c:v>
                </c:pt>
                <c:pt idx="66">
                  <c:v>4.5623138500328793</c:v>
                </c:pt>
                <c:pt idx="67">
                  <c:v>5.3212115624287577</c:v>
                </c:pt>
                <c:pt idx="68">
                  <c:v>6.0794190113021926</c:v>
                </c:pt>
                <c:pt idx="69">
                  <c:v>6.8368350587218742</c:v>
                </c:pt>
                <c:pt idx="70">
                  <c:v>7.5933575462427569</c:v>
                </c:pt>
                <c:pt idx="71">
                  <c:v>8.3488831617426627</c:v>
                </c:pt>
                <c:pt idx="72">
                  <c:v>9.1033073042901833</c:v>
                </c:pt>
                <c:pt idx="73">
                  <c:v>9.8565239468300518</c:v>
                </c:pt>
                <c:pt idx="74">
                  <c:v>10.608425496474894</c:v>
                </c:pt>
                <c:pt idx="75">
                  <c:v>11.358902652195297</c:v>
                </c:pt>
                <c:pt idx="76">
                  <c:v>12.107844259703342</c:v>
                </c:pt>
                <c:pt idx="77">
                  <c:v>12.855137163330497</c:v>
                </c:pt>
                <c:pt idx="78">
                  <c:v>13.600666054705769</c:v>
                </c:pt>
                <c:pt idx="79">
                  <c:v>14.344313318047384</c:v>
                </c:pt>
                <c:pt idx="80">
                  <c:v>15.085958871889858</c:v>
                </c:pt>
                <c:pt idx="81">
                  <c:v>15.825480007079065</c:v>
                </c:pt>
                <c:pt idx="82">
                  <c:v>16.562751220879164</c:v>
                </c:pt>
                <c:pt idx="83">
                  <c:v>17.297644047051435</c:v>
                </c:pt>
                <c:pt idx="84">
                  <c:v>18.030026881780515</c:v>
                </c:pt>
                <c:pt idx="85">
                  <c:v>18.759764805345668</c:v>
                </c:pt>
                <c:pt idx="86">
                  <c:v>19.486719399456817</c:v>
                </c:pt>
                <c:pt idx="87">
                  <c:v>20.210748560203385</c:v>
                </c:pt>
                <c:pt idx="88">
                  <c:v>20.931706306595743</c:v>
                </c:pt>
                <c:pt idx="89">
                  <c:v>21.649442584715388</c:v>
                </c:pt>
                <c:pt idx="90">
                  <c:v>22.363803067532643</c:v>
                </c:pt>
                <c:pt idx="91">
                  <c:v>23.074628950498337</c:v>
                </c:pt>
                <c:pt idx="92">
                  <c:v>23.781756743071426</c:v>
                </c:pt>
                <c:pt idx="93">
                  <c:v>24.485018056406304</c:v>
                </c:pt>
                <c:pt idx="94">
                  <c:v>25.184239387495126</c:v>
                </c:pt>
                <c:pt idx="95">
                  <c:v>25.879241900139206</c:v>
                </c:pt>
                <c:pt idx="96">
                  <c:v>26.569841203213969</c:v>
                </c:pt>
                <c:pt idx="97">
                  <c:v>27.255847126792254</c:v>
                </c:pt>
                <c:pt idx="98">
                  <c:v>27.937063496802381</c:v>
                </c:pt>
                <c:pt idx="99">
                  <c:v>28.613287909023093</c:v>
                </c:pt>
                <c:pt idx="100">
                  <c:v>29.284311503354871</c:v>
                </c:pt>
                <c:pt idx="101">
                  <c:v>29.949918739460188</c:v>
                </c:pt>
                <c:pt idx="102">
                  <c:v>30.609887175033165</c:v>
                </c:pt>
                <c:pt idx="103">
                  <c:v>31.263987248142172</c:v>
                </c:pt>
                <c:pt idx="104">
                  <c:v>31.911982065289664</c:v>
                </c:pt>
                <c:pt idx="105">
                  <c:v>32.553627197049394</c:v>
                </c:pt>
                <c:pt idx="106">
                  <c:v>33.188670483375894</c:v>
                </c:pt>
                <c:pt idx="107">
                  <c:v>33.816851850930227</c:v>
                </c:pt>
                <c:pt idx="108">
                  <c:v>34.43790314503287</c:v>
                </c:pt>
                <c:pt idx="109">
                  <c:v>35.051547979135727</c:v>
                </c:pt>
                <c:pt idx="110">
                  <c:v>35.657501604998821</c:v>
                </c:pt>
                <c:pt idx="111">
                  <c:v>36.255470807063197</c:v>
                </c:pt>
                <c:pt idx="112">
                  <c:v>36.845153824822546</c:v>
                </c:pt>
                <c:pt idx="113">
                  <c:v>37.426240307313002</c:v>
                </c:pt>
                <c:pt idx="114">
                  <c:v>37.998411304152661</c:v>
                </c:pt>
                <c:pt idx="115">
                  <c:v>38.561339297868315</c:v>
                </c:pt>
                <c:pt idx="116">
                  <c:v>39.114688282534487</c:v>
                </c:pt>
                <c:pt idx="117">
                  <c:v>39.658113894012601</c:v>
                </c:pt>
                <c:pt idx="118">
                  <c:v>40.191263597304768</c:v>
                </c:pt>
                <c:pt idx="119">
                  <c:v>40.713776936713202</c:v>
                </c:pt>
                <c:pt idx="120">
                  <c:v>41.225285854611791</c:v>
                </c:pt>
                <c:pt idx="121">
                  <c:v>41.725415084673031</c:v>
                </c:pt>
                <c:pt idx="122">
                  <c:v>42.213782625336002</c:v>
                </c:pt>
                <c:pt idx="123">
                  <c:v>42.690000299132713</c:v>
                </c:pt>
                <c:pt idx="124">
                  <c:v>43.153674403191005</c:v>
                </c:pt>
                <c:pt idx="125">
                  <c:v>43.604406455786012</c:v>
                </c:pt>
                <c:pt idx="126">
                  <c:v>44.041794043201243</c:v>
                </c:pt>
                <c:pt idx="127">
                  <c:v>44.465431770367623</c:v>
                </c:pt>
                <c:pt idx="128">
                  <c:v>44.874912317763396</c:v>
                </c:pt>
                <c:pt idx="129">
                  <c:v>45.269827605867107</c:v>
                </c:pt>
                <c:pt idx="130">
                  <c:v>45.649770067057382</c:v>
                </c:pt>
                <c:pt idx="131">
                  <c:v>46.014334023247052</c:v>
                </c:pt>
                <c:pt idx="132">
                  <c:v>46.363117165734288</c:v>
                </c:pt>
                <c:pt idx="133">
                  <c:v>46.695722131766949</c:v>
                </c:pt>
                <c:pt idx="134">
                  <c:v>47.011758170175227</c:v>
                </c:pt>
                <c:pt idx="135">
                  <c:v>47.310842886169894</c:v>
                </c:pt>
                <c:pt idx="136">
                  <c:v>47.592604053074794</c:v>
                </c:pt>
                <c:pt idx="137">
                  <c:v>47.856681476423809</c:v>
                </c:pt>
                <c:pt idx="138">
                  <c:v>48.102728893569015</c:v>
                </c:pt>
                <c:pt idx="139">
                  <c:v>48.330415889796676</c:v>
                </c:pt>
                <c:pt idx="140">
                  <c:v>48.539429810009942</c:v>
                </c:pt>
                <c:pt idx="141">
                  <c:v>48.729477643397075</c:v>
                </c:pt>
                <c:pt idx="142">
                  <c:v>48.900287857244422</c:v>
                </c:pt>
                <c:pt idx="143">
                  <c:v>49.051612155250567</c:v>
                </c:pt>
                <c:pt idx="144">
                  <c:v>49.183227135421028</c:v>
                </c:pt>
                <c:pt idx="145">
                  <c:v>49.294935822924373</c:v>
                </c:pt>
                <c:pt idx="146">
                  <c:v>49.386569054205779</c:v>
                </c:pt>
                <c:pt idx="147">
                  <c:v>49.457986690195796</c:v>
                </c:pt>
                <c:pt idx="148">
                  <c:v>49.509078638609118</c:v>
                </c:pt>
                <c:pt idx="149">
                  <c:v>49.539765668063559</c:v>
                </c:pt>
                <c:pt idx="150">
                  <c:v>49.549999989764338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17-4C91-BAD2-2F816FE83F53}"/>
            </c:ext>
          </c:extLst>
        </c:ser>
        <c:ser>
          <c:idx val="3"/>
          <c:order val="3"/>
          <c:tx>
            <c:strRef>
              <c:f>TraySol!$M$8</c:f>
              <c:strCache>
                <c:ptCount val="1"/>
              </c:strCache>
            </c:strRef>
          </c:tx>
          <c:spPr>
            <a:ln w="28575">
              <a:solidFill>
                <a:srgbClr val="33CCCC"/>
              </a:solidFill>
              <a:prstDash val="solid"/>
            </a:ln>
          </c:spPr>
          <c:marker>
            <c:symbol val="none"/>
          </c:marker>
          <c:xVal>
            <c:numRef>
              <c:f>TraySol!$N$40:$N$190</c:f>
              <c:numCache>
                <c:formatCode>0.00</c:formatCode>
                <c:ptCount val="151"/>
                <c:pt idx="0">
                  <c:v>-128.93318421989724</c:v>
                </c:pt>
                <c:pt idx="1">
                  <c:v>-127.70792724450818</c:v>
                </c:pt>
                <c:pt idx="2">
                  <c:v>-126.51009261195979</c:v>
                </c:pt>
                <c:pt idx="3">
                  <c:v>-125.33881338298239</c:v>
                </c:pt>
                <c:pt idx="4">
                  <c:v>-124.19321963688586</c:v>
                </c:pt>
                <c:pt idx="5">
                  <c:v>-123.07244320963331</c:v>
                </c:pt>
                <c:pt idx="6">
                  <c:v>-121.97562173530687</c:v>
                </c:pt>
                <c:pt idx="7">
                  <c:v>-120.90190205715841</c:v>
                </c:pt>
                <c:pt idx="8">
                  <c:v>-119.85044307239026</c:v>
                </c:pt>
                <c:pt idx="9">
                  <c:v>-118.82041807179571</c:v>
                </c:pt>
                <c:pt idx="10">
                  <c:v>-117.81101663171353</c:v>
                </c:pt>
                <c:pt idx="11">
                  <c:v>-116.82144611168327</c:v>
                </c:pt>
                <c:pt idx="12">
                  <c:v>-115.85093280691952</c:v>
                </c:pt>
                <c:pt idx="13">
                  <c:v>-114.89872280041064</c:v>
                </c:pt>
                <c:pt idx="14">
                  <c:v>-113.96408255521193</c:v>
                </c:pt>
                <c:pt idx="15">
                  <c:v>-113.04629928341829</c:v>
                </c:pt>
                <c:pt idx="16">
                  <c:v>-112.14468112443295</c:v>
                </c:pt>
                <c:pt idx="17">
                  <c:v>-111.25855716152992</c:v>
                </c:pt>
                <c:pt idx="18">
                  <c:v>-110.38727730235658</c:v>
                </c:pt>
                <c:pt idx="19">
                  <c:v>-109.53021204595281</c:v>
                </c:pt>
                <c:pt idx="20">
                  <c:v>-108.68675215606753</c:v>
                </c:pt>
                <c:pt idx="21">
                  <c:v>-107.85630825802775</c:v>
                </c:pt>
                <c:pt idx="22">
                  <c:v>-107.03831037414851</c:v>
                </c:pt>
                <c:pt idx="23">
                  <c:v>-106.23220741064191</c:v>
                </c:pt>
                <c:pt idx="24">
                  <c:v>-105.43746660718385</c:v>
                </c:pt>
                <c:pt idx="25">
                  <c:v>-104.6535729586989</c:v>
                </c:pt>
                <c:pt idx="26">
                  <c:v>-103.88002861751612</c:v>
                </c:pt>
                <c:pt idx="27">
                  <c:v>-103.11635228281321</c:v>
                </c:pt>
                <c:pt idx="28">
                  <c:v>-102.36207858318178</c:v>
                </c:pt>
                <c:pt idx="29">
                  <c:v>-101.61675745720216</c:v>
                </c:pt>
                <c:pt idx="30">
                  <c:v>-100.87995353609496</c:v>
                </c:pt>
                <c:pt idx="31">
                  <c:v>-100.15124553180306</c:v>
                </c:pt>
                <c:pt idx="32">
                  <c:v>-99.430225633242358</c:v>
                </c:pt>
                <c:pt idx="33">
                  <c:v>-98.716498912929794</c:v>
                </c:pt>
                <c:pt idx="34">
                  <c:v>-98.009682745741344</c:v>
                </c:pt>
                <c:pt idx="35">
                  <c:v>-97.30940624116397</c:v>
                </c:pt>
                <c:pt idx="36">
                  <c:v>-96.615309690073772</c:v>
                </c:pt>
                <c:pt idx="37">
                  <c:v>-95.927044026791492</c:v>
                </c:pt>
                <c:pt idx="38">
                  <c:v>-95.244270306929437</c:v>
                </c:pt>
                <c:pt idx="39">
                  <c:v>-94.566659201344009</c:v>
                </c:pt>
                <c:pt idx="40">
                  <c:v>-93.893890506343126</c:v>
                </c:pt>
                <c:pt idx="41">
                  <c:v>-93.225652670158667</c:v>
                </c:pt>
                <c:pt idx="42">
                  <c:v>-92.561642335582917</c:v>
                </c:pt>
                <c:pt idx="43">
                  <c:v>-91.901563898575148</c:v>
                </c:pt>
                <c:pt idx="44">
                  <c:v>-91.245129082572134</c:v>
                </c:pt>
                <c:pt idx="45">
                  <c:v>-90.59205652817846</c:v>
                </c:pt>
                <c:pt idx="46">
                  <c:v>-89.942071397869043</c:v>
                </c:pt>
                <c:pt idx="47">
                  <c:v>-89.294904995303582</c:v>
                </c:pt>
                <c:pt idx="48">
                  <c:v>-88.650294398830212</c:v>
                </c:pt>
                <c:pt idx="49">
                  <c:v>-88.007982108741956</c:v>
                </c:pt>
                <c:pt idx="50">
                  <c:v>-87.367715707842535</c:v>
                </c:pt>
                <c:pt idx="51">
                  <c:v>-86.729247534877089</c:v>
                </c:pt>
                <c:pt idx="52">
                  <c:v>-86.092334370388983</c:v>
                </c:pt>
                <c:pt idx="53">
                  <c:v>-85.456737134571554</c:v>
                </c:pt>
                <c:pt idx="54">
                  <c:v>-84.822220596697392</c:v>
                </c:pt>
                <c:pt idx="55">
                  <c:v>-84.188553095723648</c:v>
                </c:pt>
                <c:pt idx="56">
                  <c:v>-83.555506271690433</c:v>
                </c:pt>
                <c:pt idx="57">
                  <c:v>-82.922854807551246</c:v>
                </c:pt>
                <c:pt idx="58">
                  <c:v>-82.290376181096832</c:v>
                </c:pt>
                <c:pt idx="59">
                  <c:v>-81.657850426660204</c:v>
                </c:pt>
                <c:pt idx="60">
                  <c:v>-81.02505990631677</c:v>
                </c:pt>
                <c:pt idx="61">
                  <c:v>-80.391789090321879</c:v>
                </c:pt>
                <c:pt idx="62">
                  <c:v>-79.757824346558309</c:v>
                </c:pt>
                <c:pt idx="63">
                  <c:v>-79.122953738797023</c:v>
                </c:pt>
                <c:pt idx="64">
                  <c:v>-78.486966833606445</c:v>
                </c:pt>
                <c:pt idx="65">
                  <c:v>-77.849654515780031</c:v>
                </c:pt>
                <c:pt idx="66">
                  <c:v>-77.210808812185704</c:v>
                </c:pt>
                <c:pt idx="67">
                  <c:v>-76.570222723976798</c:v>
                </c:pt>
                <c:pt idx="68">
                  <c:v>-75.92769006714208</c:v>
                </c:pt>
                <c:pt idx="69">
                  <c:v>-75.283005321409959</c:v>
                </c:pt>
                <c:pt idx="70">
                  <c:v>-74.635963487562066</c:v>
                </c:pt>
                <c:pt idx="71">
                  <c:v>-73.986359953253185</c:v>
                </c:pt>
                <c:pt idx="72">
                  <c:v>-73.333990367475664</c:v>
                </c:pt>
                <c:pt idx="73">
                  <c:v>-72.678650523852198</c:v>
                </c:pt>
                <c:pt idx="74">
                  <c:v>-72.020136252984827</c:v>
                </c:pt>
                <c:pt idx="75">
                  <c:v>-71.358243324136211</c:v>
                </c:pt>
                <c:pt idx="76">
                  <c:v>-70.692767356567387</c:v>
                </c:pt>
                <c:pt idx="77">
                  <c:v>-70.023503740906747</c:v>
                </c:pt>
                <c:pt idx="78">
                  <c:v>-69.350247570976705</c:v>
                </c:pt>
                <c:pt idx="79">
                  <c:v>-68.672793586558342</c:v>
                </c:pt>
                <c:pt idx="80">
                  <c:v>-67.990936127628942</c:v>
                </c:pt>
                <c:pt idx="81">
                  <c:v>-67.304469100664434</c:v>
                </c:pt>
                <c:pt idx="82">
                  <c:v>-66.613185957655929</c:v>
                </c:pt>
                <c:pt idx="83">
                  <c:v>-65.916879688549443</c:v>
                </c:pt>
                <c:pt idx="84">
                  <c:v>-65.21534282787708</c:v>
                </c:pt>
                <c:pt idx="85">
                  <c:v>-64.508367476409262</c:v>
                </c:pt>
                <c:pt idx="86">
                  <c:v>-63.795745338718902</c:v>
                </c:pt>
                <c:pt idx="87">
                  <c:v>-63.077267777608625</c:v>
                </c:pt>
                <c:pt idx="88">
                  <c:v>-62.352725886413772</c:v>
                </c:pt>
                <c:pt idx="89">
                  <c:v>-61.621910580252461</c:v>
                </c:pt>
                <c:pt idx="90">
                  <c:v>-60.884612707352176</c:v>
                </c:pt>
                <c:pt idx="91">
                  <c:v>-60.140623181636947</c:v>
                </c:pt>
                <c:pt idx="92">
                  <c:v>-59.389733137810367</c:v>
                </c:pt>
                <c:pt idx="93">
                  <c:v>-58.631734110216996</c:v>
                </c:pt>
                <c:pt idx="94">
                  <c:v>-57.86641823680462</c:v>
                </c:pt>
                <c:pt idx="95">
                  <c:v>-57.09357848954371</c:v>
                </c:pt>
                <c:pt idx="96">
                  <c:v>-56.313008932684987</c:v>
                </c:pt>
                <c:pt idx="97">
                  <c:v>-55.524505010249449</c:v>
                </c:pt>
                <c:pt idx="98">
                  <c:v>-54.727863864147388</c:v>
                </c:pt>
                <c:pt idx="99">
                  <c:v>-53.922884684308528</c:v>
                </c:pt>
                <c:pt idx="100">
                  <c:v>-53.109369092176252</c:v>
                </c:pt>
                <c:pt idx="101">
                  <c:v>-52.2871215588684</c:v>
                </c:pt>
                <c:pt idx="102">
                  <c:v>-51.455949859235574</c:v>
                </c:pt>
                <c:pt idx="103">
                  <c:v>-50.615665562951605</c:v>
                </c:pt>
                <c:pt idx="104">
                  <c:v>-49.766084563645563</c:v>
                </c:pt>
                <c:pt idx="105">
                  <c:v>-48.907027646930629</c:v>
                </c:pt>
                <c:pt idx="106">
                  <c:v>-48.038321097994611</c:v>
                </c:pt>
                <c:pt idx="107">
                  <c:v>-47.159797349192267</c:v>
                </c:pt>
                <c:pt idx="108">
                  <c:v>-46.271295667812829</c:v>
                </c:pt>
                <c:pt idx="109">
                  <c:v>-45.372662883888161</c:v>
                </c:pt>
                <c:pt idx="110">
                  <c:v>-44.463754157552714</c:v>
                </c:pt>
                <c:pt idx="111">
                  <c:v>-43.544433785066474</c:v>
                </c:pt>
                <c:pt idx="112">
                  <c:v>-42.614576042161097</c:v>
                </c:pt>
                <c:pt idx="113">
                  <c:v>-41.674066062870615</c:v>
                </c:pt>
                <c:pt idx="114">
                  <c:v>-40.722800751457854</c:v>
                </c:pt>
                <c:pt idx="115">
                  <c:v>-39.760689724448433</c:v>
                </c:pt>
                <c:pt idx="116">
                  <c:v>-38.787656279139348</c:v>
                </c:pt>
                <c:pt idx="117">
                  <c:v>-37.803638384257589</c:v>
                </c:pt>
                <c:pt idx="118">
                  <c:v>-36.808589687717102</c:v>
                </c:pt>
                <c:pt idx="119">
                  <c:v>-35.802480535660493</c:v>
                </c:pt>
                <c:pt idx="120">
                  <c:v>-34.785298996187692</c:v>
                </c:pt>
                <c:pt idx="121">
                  <c:v>-33.757051880375521</c:v>
                </c:pt>
                <c:pt idx="122">
                  <c:v>-32.717765752394257</c:v>
                </c:pt>
                <c:pt idx="123">
                  <c:v>-31.667487919741522</c:v>
                </c:pt>
                <c:pt idx="124">
                  <c:v>-30.606287393860786</c:v>
                </c:pt>
                <c:pt idx="125">
                  <c:v>-29.534255810706785</c:v>
                </c:pt>
                <c:pt idx="126">
                  <c:v>-28.451508300184653</c:v>
                </c:pt>
                <c:pt idx="127">
                  <c:v>-27.358184292847202</c:v>
                </c:pt>
                <c:pt idx="128">
                  <c:v>-26.254448251805723</c:v>
                </c:pt>
                <c:pt idx="129">
                  <c:v>-25.14049031751777</c:v>
                </c:pt>
                <c:pt idx="130">
                  <c:v>-24.016526852987489</c:v>
                </c:pt>
                <c:pt idx="131">
                  <c:v>-22.882800876966307</c:v>
                </c:pt>
                <c:pt idx="132">
                  <c:v>-21.739582373001991</c:v>
                </c:pt>
                <c:pt idx="133">
                  <c:v>-20.587168462661108</c:v>
                </c:pt>
                <c:pt idx="134">
                  <c:v>-19.425883431971748</c:v>
                </c:pt>
                <c:pt idx="135">
                  <c:v>-18.256078601092888</c:v>
                </c:pt>
                <c:pt idx="136">
                  <c:v>-17.078132028435672</c:v>
                </c:pt>
                <c:pt idx="137">
                  <c:v>-15.892448041921787</c:v>
                </c:pt>
                <c:pt idx="138">
                  <c:v>-14.699456591774208</c:v>
                </c:pt>
                <c:pt idx="139">
                  <c:v>-13.499612421159807</c:v>
                </c:pt>
                <c:pt idx="140">
                  <c:v>-12.293394053136455</c:v>
                </c:pt>
                <c:pt idx="141">
                  <c:v>-11.081302594650388</c:v>
                </c:pt>
                <c:pt idx="142">
                  <c:v>-9.8638603607619402</c:v>
                </c:pt>
                <c:pt idx="143">
                  <c:v>-8.641609324784552</c:v>
                </c:pt>
                <c:pt idx="144">
                  <c:v>-7.4151094025643536</c:v>
                </c:pt>
                <c:pt idx="145">
                  <c:v>-6.1849365816495974</c:v>
                </c:pt>
                <c:pt idx="146">
                  <c:v>-4.9516809085330387</c:v>
                </c:pt>
                <c:pt idx="147">
                  <c:v>-3.7159443494472151</c:v>
                </c:pt>
                <c:pt idx="148">
                  <c:v>-2.4783385422886233</c:v>
                </c:pt>
                <c:pt idx="149">
                  <c:v>-1.2394824590905875</c:v>
                </c:pt>
                <c:pt idx="150">
                  <c:v>-1.2395870151954635E-3</c:v>
                </c:pt>
              </c:numCache>
            </c:numRef>
          </c:xVal>
          <c:yVal>
            <c:numRef>
              <c:f>TraySol!$M$40:$M$190</c:f>
              <c:numCache>
                <c:formatCode>0.00</c:formatCode>
                <c:ptCount val="151"/>
                <c:pt idx="0">
                  <c:v>-50.996985931317397</c:v>
                </c:pt>
                <c:pt idx="1">
                  <c:v>-50.399954258233436</c:v>
                </c:pt>
                <c:pt idx="2">
                  <c:v>-49.793080100505563</c:v>
                </c:pt>
                <c:pt idx="3">
                  <c:v>-49.176845009904014</c:v>
                </c:pt>
                <c:pt idx="4">
                  <c:v>-48.551710098822554</c:v>
                </c:pt>
                <c:pt idx="5">
                  <c:v>-47.918116565255843</c:v>
                </c:pt>
                <c:pt idx="6">
                  <c:v>-47.276486283257753</c:v>
                </c:pt>
                <c:pt idx="7">
                  <c:v>-46.627222442844271</c:v>
                </c:pt>
                <c:pt idx="8">
                  <c:v>-45.970710225504092</c:v>
                </c:pt>
                <c:pt idx="9">
                  <c:v>-45.307317503492925</c:v>
                </c:pt>
                <c:pt idx="10">
                  <c:v>-44.637395552903627</c:v>
                </c:pt>
                <c:pt idx="11">
                  <c:v>-43.961279772131718</c:v>
                </c:pt>
                <c:pt idx="12">
                  <c:v>-43.27929039879487</c:v>
                </c:pt>
                <c:pt idx="13">
                  <c:v>-42.591733219430523</c:v>
                </c:pt>
                <c:pt idx="14">
                  <c:v>-41.898900267397408</c:v>
                </c:pt>
                <c:pt idx="15">
                  <c:v>-41.201070505360718</c:v>
                </c:pt>
                <c:pt idx="16">
                  <c:v>-40.498510489557447</c:v>
                </c:pt>
                <c:pt idx="17">
                  <c:v>-39.791475013737283</c:v>
                </c:pt>
                <c:pt idx="18">
                  <c:v>-39.080207731263044</c:v>
                </c:pt>
                <c:pt idx="19">
                  <c:v>-38.364941754350639</c:v>
                </c:pt>
                <c:pt idx="20">
                  <c:v>-37.645900229840876</c:v>
                </c:pt>
                <c:pt idx="21">
                  <c:v>-36.923296891235665</c:v>
                </c:pt>
                <c:pt idx="22">
                  <c:v>-36.197336587010795</c:v>
                </c:pt>
                <c:pt idx="23">
                  <c:v>-35.46821578544052</c:v>
                </c:pt>
                <c:pt idx="24">
                  <c:v>-34.736123056351275</c:v>
                </c:pt>
                <c:pt idx="25">
                  <c:v>-34.00123953036028</c:v>
                </c:pt>
                <c:pt idx="26">
                  <c:v>-33.263739336264393</c:v>
                </c:pt>
                <c:pt idx="27">
                  <c:v>-32.523790017325098</c:v>
                </c:pt>
                <c:pt idx="28">
                  <c:v>-31.78155292725269</c:v>
                </c:pt>
                <c:pt idx="29">
                  <c:v>-31.037183606732114</c:v>
                </c:pt>
                <c:pt idx="30">
                  <c:v>-30.290832141356347</c:v>
                </c:pt>
                <c:pt idx="31">
                  <c:v>-29.542643501843074</c:v>
                </c:pt>
                <c:pt idx="32">
                  <c:v>-28.79275786741097</c:v>
                </c:pt>
                <c:pt idx="33">
                  <c:v>-28.041310933184079</c:v>
                </c:pt>
                <c:pt idx="34">
                  <c:v>-27.288434202477802</c:v>
                </c:pt>
                <c:pt idx="35">
                  <c:v>-26.534255264800805</c:v>
                </c:pt>
                <c:pt idx="36">
                  <c:v>-25.778898060383739</c:v>
                </c:pt>
                <c:pt idx="37">
                  <c:v>-25.022483132019289</c:v>
                </c:pt>
                <c:pt idx="38">
                  <c:v>-24.26512786497058</c:v>
                </c:pt>
                <c:pt idx="39">
                  <c:v>-23.506946715674744</c:v>
                </c:pt>
                <c:pt idx="40">
                  <c:v>-22.748051429939323</c:v>
                </c:pt>
                <c:pt idx="41">
                  <c:v>-21.988551251298119</c:v>
                </c:pt>
                <c:pt idx="42">
                  <c:v>-21.228553120163355</c:v>
                </c:pt>
                <c:pt idx="43">
                  <c:v>-20.468161864381074</c:v>
                </c:pt>
                <c:pt idx="44">
                  <c:v>-19.707480381767397</c:v>
                </c:pt>
                <c:pt idx="45">
                  <c:v>-18.946609815174938</c:v>
                </c:pt>
                <c:pt idx="46">
                  <c:v>-18.185649720611266</c:v>
                </c:pt>
                <c:pt idx="47">
                  <c:v>-17.424698228904589</c:v>
                </c:pt>
                <c:pt idx="48">
                  <c:v>-16.663852201386263</c:v>
                </c:pt>
                <c:pt idx="49">
                  <c:v>-15.903207380035624</c:v>
                </c:pt>
                <c:pt idx="50">
                  <c:v>-15.142858532509067</c:v>
                </c:pt>
                <c:pt idx="51">
                  <c:v>-14.38289959245283</c:v>
                </c:pt>
                <c:pt idx="52">
                  <c:v>-13.623423795478274</c:v>
                </c:pt>
                <c:pt idx="53">
                  <c:v>-12.864523811157554</c:v>
                </c:pt>
                <c:pt idx="54">
                  <c:v>-12.106291871378801</c:v>
                </c:pt>
                <c:pt idx="55">
                  <c:v>-11.348819895381354</c:v>
                </c:pt>
                <c:pt idx="56">
                  <c:v>-10.592199611774291</c:v>
                </c:pt>
                <c:pt idx="57">
                  <c:v>-9.8365226778248882</c:v>
                </c:pt>
                <c:pt idx="58">
                  <c:v>-9.0818807962871659</c:v>
                </c:pt>
                <c:pt idx="59">
                  <c:v>-8.3283658300265415</c:v>
                </c:pt>
                <c:pt idx="60">
                  <c:v>-7.5760699146809429</c:v>
                </c:pt>
                <c:pt idx="61">
                  <c:v>-6.8250855695852266</c:v>
                </c:pt>
                <c:pt idx="62">
                  <c:v>-6.0755058071720072</c:v>
                </c:pt>
                <c:pt idx="63">
                  <c:v>-5.3274242410489023</c:v>
                </c:pt>
                <c:pt idx="64">
                  <c:v>-4.5809351929388953</c:v>
                </c:pt>
                <c:pt idx="65">
                  <c:v>-3.8361337986585511</c:v>
                </c:pt>
                <c:pt idx="66">
                  <c:v>-3.0931161132957499</c:v>
                </c:pt>
                <c:pt idx="67">
                  <c:v>-2.351979215736236</c:v>
                </c:pt>
                <c:pt idx="68">
                  <c:v>-1.6128213126762461</c:v>
                </c:pt>
                <c:pt idx="69">
                  <c:v>-0.8757418422456027</c:v>
                </c:pt>
                <c:pt idx="70">
                  <c:v>-0.14084157735280201</c:v>
                </c:pt>
                <c:pt idx="71">
                  <c:v>0.59177727114867196</c:v>
                </c:pt>
                <c:pt idx="72">
                  <c:v>1.3220109513879521</c:v>
                </c:pt>
                <c:pt idx="73">
                  <c:v>2.0497540674261927</c:v>
                </c:pt>
                <c:pt idx="74">
                  <c:v>2.7748994761710435</c:v>
                </c:pt>
                <c:pt idx="75">
                  <c:v>3.4973381842137456</c:v>
                </c:pt>
                <c:pt idx="76">
                  <c:v>4.2169592445628439</c:v>
                </c:pt>
                <c:pt idx="77">
                  <c:v>4.9336496532648511</c:v>
                </c:pt>
                <c:pt idx="78">
                  <c:v>5.64729424592025</c:v>
                </c:pt>
                <c:pt idx="79">
                  <c:v>6.3577755941218044</c:v>
                </c:pt>
                <c:pt idx="80">
                  <c:v>7.064973901862615</c:v>
                </c:pt>
                <c:pt idx="81">
                  <c:v>7.768766901982417</c:v>
                </c:pt>
                <c:pt idx="82">
                  <c:v>8.4690297527441203</c:v>
                </c:pt>
                <c:pt idx="83">
                  <c:v>9.1656349346565662</c:v>
                </c:pt>
                <c:pt idx="84">
                  <c:v>9.858452147686279</c:v>
                </c:pt>
                <c:pt idx="85">
                  <c:v>10.547348209028954</c:v>
                </c:pt>
                <c:pt idx="86">
                  <c:v>11.232186951641495</c:v>
                </c:pt>
                <c:pt idx="87">
                  <c:v>11.912829123767835</c:v>
                </c:pt>
                <c:pt idx="88">
                  <c:v>12.589132289726095</c:v>
                </c:pt>
                <c:pt idx="89">
                  <c:v>13.260950732261193</c:v>
                </c:pt>
                <c:pt idx="90">
                  <c:v>13.928135356806465</c:v>
                </c:pt>
                <c:pt idx="91">
                  <c:v>14.590533598038959</c:v>
                </c:pt>
                <c:pt idx="92">
                  <c:v>15.247989329157519</c:v>
                </c:pt>
                <c:pt idx="93">
                  <c:v>15.90034277435862</c:v>
                </c:pt>
                <c:pt idx="94">
                  <c:v>16.547430425034705</c:v>
                </c:pt>
                <c:pt idx="95">
                  <c:v>17.189084960270492</c:v>
                </c:pt>
                <c:pt idx="96">
                  <c:v>17.82513517226694</c:v>
                </c:pt>
                <c:pt idx="97">
                  <c:v>18.455405897378313</c:v>
                </c:pt>
                <c:pt idx="98">
                  <c:v>19.079717953505593</c:v>
                </c:pt>
                <c:pt idx="99">
                  <c:v>19.697888084649875</c:v>
                </c:pt>
                <c:pt idx="100">
                  <c:v>20.30972891348938</c:v>
                </c:pt>
                <c:pt idx="101">
                  <c:v>20.915048902906662</c:v>
                </c:pt>
                <c:pt idx="102">
                  <c:v>21.513652327454764</c:v>
                </c:pt>
                <c:pt idx="103">
                  <c:v>22.105339255812964</c:v>
                </c:pt>
                <c:pt idx="104">
                  <c:v>22.689905545344757</c:v>
                </c:pt>
                <c:pt idx="105">
                  <c:v>23.267142849929328</c:v>
                </c:pt>
                <c:pt idx="106">
                  <c:v>23.836838642295533</c:v>
                </c:pt>
                <c:pt idx="107">
                  <c:v>24.398776252138916</c:v>
                </c:pt>
                <c:pt idx="108">
                  <c:v>24.952734921350824</c:v>
                </c:pt>
                <c:pt idx="109">
                  <c:v>25.498489877728744</c:v>
                </c:pt>
                <c:pt idx="110">
                  <c:v>26.035812428570026</c:v>
                </c:pt>
                <c:pt idx="111">
                  <c:v>26.564470075573482</c:v>
                </c:pt>
                <c:pt idx="112">
                  <c:v>27.084226652484226</c:v>
                </c:pt>
                <c:pt idx="113">
                  <c:v>27.594842486914033</c:v>
                </c:pt>
                <c:pt idx="114">
                  <c:v>28.096074587750593</c:v>
                </c:pt>
                <c:pt idx="115">
                  <c:v>28.587676859532259</c:v>
                </c:pt>
                <c:pt idx="116">
                  <c:v>29.069400345107134</c:v>
                </c:pt>
                <c:pt idx="117">
                  <c:v>29.540993497816352</c:v>
                </c:pt>
                <c:pt idx="118">
                  <c:v>30.002202484336692</c:v>
                </c:pt>
                <c:pt idx="119">
                  <c:v>30.452771519187046</c:v>
                </c:pt>
                <c:pt idx="120">
                  <c:v>30.892443231743741</c:v>
                </c:pt>
                <c:pt idx="121">
                  <c:v>31.320959066420798</c:v>
                </c:pt>
                <c:pt idx="122">
                  <c:v>31.738059716449847</c:v>
                </c:pt>
                <c:pt idx="123">
                  <c:v>32.143485591442612</c:v>
                </c:pt>
                <c:pt idx="124">
                  <c:v>32.536977318633276</c:v>
                </c:pt>
                <c:pt idx="125">
                  <c:v>32.918276277381409</c:v>
                </c:pt>
                <c:pt idx="126">
                  <c:v>33.287125166168614</c:v>
                </c:pt>
                <c:pt idx="127">
                  <c:v>33.643268600945341</c:v>
                </c:pt>
                <c:pt idx="128">
                  <c:v>33.986453743282141</c:v>
                </c:pt>
                <c:pt idx="129">
                  <c:v>34.316430956355234</c:v>
                </c:pt>
                <c:pt idx="130">
                  <c:v>34.632954486354095</c:v>
                </c:pt>
                <c:pt idx="131">
                  <c:v>34.9357831664462</c:v>
                </c:pt>
                <c:pt idx="132">
                  <c:v>35.22468113997602</c:v>
                </c:pt>
                <c:pt idx="133">
                  <c:v>35.499418599121427</c:v>
                </c:pt>
                <c:pt idx="134">
                  <c:v>35.759772534788098</c:v>
                </c:pt>
                <c:pt idx="135">
                  <c:v>36.005527493102079</c:v>
                </c:pt>
                <c:pt idx="136">
                  <c:v>36.236476333470939</c:v>
                </c:pt>
                <c:pt idx="137">
                  <c:v>36.4524209828365</c:v>
                </c:pt>
                <c:pt idx="138">
                  <c:v>36.653173180445698</c:v>
                </c:pt>
                <c:pt idx="139">
                  <c:v>36.838555207232297</c:v>
                </c:pt>
                <c:pt idx="140">
                  <c:v>37.008400593739218</c:v>
                </c:pt>
                <c:pt idx="141">
                  <c:v>37.162554800427365</c:v>
                </c:pt>
                <c:pt idx="142">
                  <c:v>37.300875864220345</c:v>
                </c:pt>
                <c:pt idx="143">
                  <c:v>37.42323500522938</c:v>
                </c:pt>
                <c:pt idx="144">
                  <c:v>37.529517187793694</c:v>
                </c:pt>
                <c:pt idx="145">
                  <c:v>37.619621630258969</c:v>
                </c:pt>
                <c:pt idx="146">
                  <c:v>37.693462258300293</c:v>
                </c:pt>
                <c:pt idx="147">
                  <c:v>37.750968097071734</c:v>
                </c:pt>
                <c:pt idx="148">
                  <c:v>37.792083598026721</c:v>
                </c:pt>
                <c:pt idx="149">
                  <c:v>37.816768896893876</c:v>
                </c:pt>
                <c:pt idx="150">
                  <c:v>37.82499999176823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17-4C91-BAD2-2F816FE83F53}"/>
            </c:ext>
          </c:extLst>
        </c:ser>
        <c:ser>
          <c:idx val="4"/>
          <c:order val="4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TraySol!$Q$40:$Q$190</c:f>
              <c:numCache>
                <c:formatCode>0.00</c:formatCode>
                <c:ptCount val="151"/>
                <c:pt idx="0">
                  <c:v>-114.86986546135728</c:v>
                </c:pt>
                <c:pt idx="1">
                  <c:v>-113.69438560475903</c:v>
                </c:pt>
                <c:pt idx="2">
                  <c:v>-112.55623338450086</c:v>
                </c:pt>
                <c:pt idx="3">
                  <c:v>-111.45320362213174</c:v>
                </c:pt>
                <c:pt idx="4">
                  <c:v>-110.38322142986695</c:v>
                </c:pt>
                <c:pt idx="5">
                  <c:v>-109.34433625604082</c:v>
                </c:pt>
                <c:pt idx="6">
                  <c:v>-108.33471561004707</c:v>
                </c:pt>
                <c:pt idx="7">
                  <c:v>-107.35263864890442</c:v>
                </c:pt>
                <c:pt idx="8">
                  <c:v>-106.39648976296724</c:v>
                </c:pt>
                <c:pt idx="9">
                  <c:v>-105.46475226264212</c:v>
                </c:pt>
                <c:pt idx="10">
                  <c:v>-104.55600223970887</c:v>
                </c:pt>
                <c:pt idx="11">
                  <c:v>-103.66890265463144</c:v>
                </c:pt>
                <c:pt idx="12">
                  <c:v>-102.80219768393988</c:v>
                </c:pt>
                <c:pt idx="13">
                  <c:v>-101.95470734841398</c:v>
                </c:pt>
                <c:pt idx="14">
                  <c:v>-101.12532243261462</c:v>
                </c:pt>
                <c:pt idx="15">
                  <c:v>-100.31299969864267</c:v>
                </c:pt>
                <c:pt idx="16">
                  <c:v>-99.516757391326294</c:v>
                </c:pt>
                <c:pt idx="17">
                  <c:v>-98.735671027928873</c:v>
                </c:pt>
                <c:pt idx="18">
                  <c:v>-97.968869462573707</c:v>
                </c:pt>
                <c:pt idx="19">
                  <c:v>-97.215531213637846</c:v>
                </c:pt>
                <c:pt idx="20">
                  <c:v>-96.47488104114764</c:v>
                </c:pt>
                <c:pt idx="21">
                  <c:v>-95.746186760540212</c:v>
                </c:pt>
                <c:pt idx="22">
                  <c:v>-95.028756278905846</c:v>
                </c:pt>
                <c:pt idx="23">
                  <c:v>-94.32193483988209</c:v>
                </c:pt>
                <c:pt idx="24">
                  <c:v>-93.625102463650578</c:v>
                </c:pt>
                <c:pt idx="25">
                  <c:v>-92.937671568927385</c:v>
                </c:pt>
                <c:pt idx="26">
                  <c:v>-92.259084764381299</c:v>
                </c:pt>
                <c:pt idx="27">
                  <c:v>-91.588812797531816</c:v>
                </c:pt>
                <c:pt idx="28">
                  <c:v>-90.926352649829269</c:v>
                </c:pt>
                <c:pt idx="29">
                  <c:v>-90.271225767292492</c:v>
                </c:pt>
                <c:pt idx="30">
                  <c:v>-89.622976416748969</c:v>
                </c:pt>
                <c:pt idx="31">
                  <c:v>-88.981170158382341</c:v>
                </c:pt>
                <c:pt idx="32">
                  <c:v>-88.345392425931863</c:v>
                </c:pt>
                <c:pt idx="33">
                  <c:v>-87.715247206502724</c:v>
                </c:pt>
                <c:pt idx="34">
                  <c:v>-87.090355812529666</c:v>
                </c:pt>
                <c:pt idx="35">
                  <c:v>-86.470355738989568</c:v>
                </c:pt>
                <c:pt idx="36">
                  <c:v>-85.854899599479353</c:v>
                </c:pt>
                <c:pt idx="37">
                  <c:v>-85.243654135261863</c:v>
                </c:pt>
                <c:pt idx="38">
                  <c:v>-84.636299291838085</c:v>
                </c:pt>
                <c:pt idx="39">
                  <c:v>-84.032527358027437</c:v>
                </c:pt>
                <c:pt idx="40">
                  <c:v>-83.432042162932007</c:v>
                </c:pt>
                <c:pt idx="41">
                  <c:v>-82.834558326524387</c:v>
                </c:pt>
                <c:pt idx="42">
                  <c:v>-82.239800559938104</c:v>
                </c:pt>
                <c:pt idx="43">
                  <c:v>-81.647503011850915</c:v>
                </c:pt>
                <c:pt idx="44">
                  <c:v>-81.057408657640792</c:v>
                </c:pt>
                <c:pt idx="45">
                  <c:v>-80.469268728260758</c:v>
                </c:pt>
                <c:pt idx="46">
                  <c:v>-79.882842176024226</c:v>
                </c:pt>
                <c:pt idx="47">
                  <c:v>-79.297895174721162</c:v>
                </c:pt>
                <c:pt idx="48">
                  <c:v>-78.714200651692693</c:v>
                </c:pt>
                <c:pt idx="49">
                  <c:v>-78.131537849686993</c:v>
                </c:pt>
                <c:pt idx="50">
                  <c:v>-77.549691916496897</c:v>
                </c:pt>
                <c:pt idx="51">
                  <c:v>-76.968453520544116</c:v>
                </c:pt>
                <c:pt idx="52">
                  <c:v>-76.387618490728045</c:v>
                </c:pt>
                <c:pt idx="53">
                  <c:v>-75.806987478996916</c:v>
                </c:pt>
                <c:pt idx="54">
                  <c:v>-75.226365644229773</c:v>
                </c:pt>
                <c:pt idx="55">
                  <c:v>-74.645562356138072</c:v>
                </c:pt>
                <c:pt idx="56">
                  <c:v>-74.064390918007234</c:v>
                </c:pt>
                <c:pt idx="57">
                  <c:v>-73.482668307202459</c:v>
                </c:pt>
                <c:pt idx="58">
                  <c:v>-72.900214932459207</c:v>
                </c:pt>
                <c:pt idx="59">
                  <c:v>-72.316854407067865</c:v>
                </c:pt>
                <c:pt idx="60">
                  <c:v>-71.732413337146653</c:v>
                </c:pt>
                <c:pt idx="61">
                  <c:v>-71.146721124273284</c:v>
                </c:pt>
                <c:pt idx="62">
                  <c:v>-70.559609781819873</c:v>
                </c:pt>
                <c:pt idx="63">
                  <c:v>-69.970913764402567</c:v>
                </c:pt>
                <c:pt idx="64">
                  <c:v>-69.38046980992209</c:v>
                </c:pt>
                <c:pt idx="65">
                  <c:v>-68.788116793730438</c:v>
                </c:pt>
                <c:pt idx="66">
                  <c:v>-68.193695594516214</c:v>
                </c:pt>
                <c:pt idx="67">
                  <c:v>-67.597048971553235</c:v>
                </c:pt>
                <c:pt idx="68">
                  <c:v>-66.998021453007624</c:v>
                </c:pt>
                <c:pt idx="69">
                  <c:v>-66.396459235045896</c:v>
                </c:pt>
                <c:pt idx="70">
                  <c:v>-65.792210091530677</c:v>
                </c:pt>
                <c:pt idx="71">
                  <c:v>-65.185123294133774</c:v>
                </c:pt>
                <c:pt idx="72">
                  <c:v>-64.575049542735314</c:v>
                </c:pt>
                <c:pt idx="73">
                  <c:v>-63.961840906016711</c:v>
                </c:pt>
                <c:pt idx="74">
                  <c:v>-63.345350772189569</c:v>
                </c:pt>
                <c:pt idx="75">
                  <c:v>-62.725433809837817</c:v>
                </c:pt>
                <c:pt idx="76">
                  <c:v>-62.101945938881371</c:v>
                </c:pt>
                <c:pt idx="77">
                  <c:v>-61.474744311699702</c:v>
                </c:pt>
                <c:pt idx="78">
                  <c:v>-60.843687304481833</c:v>
                </c:pt>
                <c:pt idx="79">
                  <c:v>-60.208634518895373</c:v>
                </c:pt>
                <c:pt idx="80">
                  <c:v>-59.569446794190583</c:v>
                </c:pt>
                <c:pt idx="81">
                  <c:v>-58.925986229878234</c:v>
                </c:pt>
                <c:pt idx="82">
                  <c:v>-58.278116219139051</c:v>
                </c:pt>
                <c:pt idx="83">
                  <c:v>-57.625701493139601</c:v>
                </c:pt>
                <c:pt idx="84">
                  <c:v>-56.968608176445123</c:v>
                </c:pt>
                <c:pt idx="85">
                  <c:v>-56.306703853730937</c:v>
                </c:pt>
                <c:pt idx="86">
                  <c:v>-55.639857648003279</c:v>
                </c:pt>
                <c:pt idx="87">
                  <c:v>-54.967940310547071</c:v>
                </c:pt>
                <c:pt idx="88">
                  <c:v>-54.290824322819688</c:v>
                </c:pt>
                <c:pt idx="89">
                  <c:v>-53.608384010508821</c:v>
                </c:pt>
                <c:pt idx="90">
                  <c:v>-52.92049566996748</c:v>
                </c:pt>
                <c:pt idx="91">
                  <c:v>-52.227037707229478</c:v>
                </c:pt>
                <c:pt idx="92">
                  <c:v>-51.527890789793538</c:v>
                </c:pt>
                <c:pt idx="93">
                  <c:v>-50.822938011345904</c:v>
                </c:pt>
                <c:pt idx="94">
                  <c:v>-50.112065069565197</c:v>
                </c:pt>
                <c:pt idx="95">
                  <c:v>-49.395160457122799</c:v>
                </c:pt>
                <c:pt idx="96">
                  <c:v>-48.672115665955133</c:v>
                </c:pt>
                <c:pt idx="97">
                  <c:v>-47.942825404839517</c:v>
                </c:pt>
                <c:pt idx="98">
                  <c:v>-47.207187830255577</c:v>
                </c:pt>
                <c:pt idx="99">
                  <c:v>-46.465104790454376</c:v>
                </c:pt>
                <c:pt idx="100">
                  <c:v>-45.716482082593124</c:v>
                </c:pt>
                <c:pt idx="101">
                  <c:v>-44.961229722717434</c:v>
                </c:pt>
                <c:pt idx="102">
                  <c:v>-44.199262228292064</c:v>
                </c:pt>
                <c:pt idx="103">
                  <c:v>-43.430498912889846</c:v>
                </c:pt>
                <c:pt idx="104">
                  <c:v>-42.654864192548267</c:v>
                </c:pt>
                <c:pt idx="105">
                  <c:v>-41.872287903197325</c:v>
                </c:pt>
                <c:pt idx="106">
                  <c:v>-41.08270562844271</c:v>
                </c:pt>
                <c:pt idx="107">
                  <c:v>-40.286059036866874</c:v>
                </c:pt>
                <c:pt idx="108">
                  <c:v>-39.482296227875871</c:v>
                </c:pt>
                <c:pt idx="109">
                  <c:v>-38.671372084980504</c:v>
                </c:pt>
                <c:pt idx="110">
                  <c:v>-37.853248635254126</c:v>
                </c:pt>
                <c:pt idx="111">
                  <c:v>-37.027895413556443</c:v>
                </c:pt>
                <c:pt idx="112">
                  <c:v>-36.195289829956778</c:v>
                </c:pt>
                <c:pt idx="113">
                  <c:v>-35.355417538628167</c:v>
                </c:pt>
                <c:pt idx="114">
                  <c:v>-34.50827280632393</c:v>
                </c:pt>
                <c:pt idx="115">
                  <c:v>-33.653858878383978</c:v>
                </c:pt>
                <c:pt idx="116">
                  <c:v>-32.792188340060179</c:v>
                </c:pt>
                <c:pt idx="117">
                  <c:v>-31.923283470792565</c:v>
                </c:pt>
                <c:pt idx="118">
                  <c:v>-31.047176588920873</c:v>
                </c:pt>
                <c:pt idx="119">
                  <c:v>-30.163910384174883</c:v>
                </c:pt>
                <c:pt idx="120">
                  <c:v>-29.273538235161276</c:v>
                </c:pt>
                <c:pt idx="121">
                  <c:v>-28.37612450895233</c:v>
                </c:pt>
                <c:pt idx="122">
                  <c:v>-27.471744839787981</c:v>
                </c:pt>
                <c:pt idx="123">
                  <c:v>-26.560486383833311</c:v>
                </c:pt>
                <c:pt idx="124">
                  <c:v>-25.642448046884358</c:v>
                </c:pt>
                <c:pt idx="125">
                  <c:v>-24.717740681899052</c:v>
                </c:pt>
                <c:pt idx="126">
                  <c:v>-23.786487253242122</c:v>
                </c:pt>
                <c:pt idx="127">
                  <c:v>-22.848822964579785</c:v>
                </c:pt>
                <c:pt idx="128">
                  <c:v>-21.904895347443631</c:v>
                </c:pt>
                <c:pt idx="129">
                  <c:v>-20.954864307605071</c:v>
                </c:pt>
                <c:pt idx="130">
                  <c:v>-19.998902126566726</c:v>
                </c:pt>
                <c:pt idx="131">
                  <c:v>-19.037193415676953</c:v>
                </c:pt>
                <c:pt idx="132">
                  <c:v>-18.069935020626488</c:v>
                </c:pt>
                <c:pt idx="133">
                  <c:v>-17.097335874369328</c:v>
                </c:pt>
                <c:pt idx="134">
                  <c:v>-16.119616796843101</c:v>
                </c:pt>
                <c:pt idx="135">
                  <c:v>-15.137010240230827</c:v>
                </c:pt>
                <c:pt idx="136">
                  <c:v>-14.149759978911742</c:v>
                </c:pt>
                <c:pt idx="137">
                  <c:v>-13.158120743689055</c:v>
                </c:pt>
                <c:pt idx="138">
                  <c:v>-12.162357800344591</c:v>
                </c:pt>
                <c:pt idx="139">
                  <c:v>-11.162746473064507</c:v>
                </c:pt>
                <c:pt idx="140">
                  <c:v>-10.159571613785886</c:v>
                </c:pt>
                <c:pt idx="141">
                  <c:v>-9.153127019028803</c:v>
                </c:pt>
                <c:pt idx="142">
                  <c:v>-8.1437147963056979</c:v>
                </c:pt>
                <c:pt idx="143">
                  <c:v>-7.1316446827073863</c:v>
                </c:pt>
                <c:pt idx="144">
                  <c:v>-6.1172333187750887</c:v>
                </c:pt>
                <c:pt idx="145">
                  <c:v>-5.1008034812478664</c:v>
                </c:pt>
                <c:pt idx="146">
                  <c:v>-4.0826832787299825</c:v>
                </c:pt>
                <c:pt idx="147">
                  <c:v>-3.063205314733775</c:v>
                </c:pt>
                <c:pt idx="148">
                  <c:v>-2.0427058229372999</c:v>
                </c:pt>
                <c:pt idx="149">
                  <c:v>-1.0215237798052461</c:v>
                </c:pt>
                <c:pt idx="150">
                  <c:v>-1.0215814641510717E-3</c:v>
                </c:pt>
              </c:numCache>
            </c:numRef>
          </c:xVal>
          <c:yVal>
            <c:numRef>
              <c:f>TraySol!$P$40:$P$190</c:f>
              <c:numCache>
                <c:formatCode>0.00</c:formatCode>
                <c:ptCount val="151"/>
                <c:pt idx="0">
                  <c:v>-59.629505702376548</c:v>
                </c:pt>
                <c:pt idx="1">
                  <c:v>-58.935849935142386</c:v>
                </c:pt>
                <c:pt idx="2">
                  <c:v>-58.2360188608763</c:v>
                </c:pt>
                <c:pt idx="3">
                  <c:v>-57.530477762419792</c:v>
                </c:pt>
                <c:pt idx="4">
                  <c:v>-56.819657908188418</c:v>
                </c:pt>
                <c:pt idx="5">
                  <c:v>-56.103959429432564</c:v>
                </c:pt>
                <c:pt idx="6">
                  <c:v>-55.383753967437315</c:v>
                </c:pt>
                <c:pt idx="7">
                  <c:v>-54.659387103181132</c:v>
                </c:pt>
                <c:pt idx="8">
                  <c:v>-53.931180583142009</c:v>
                </c:pt>
                <c:pt idx="9">
                  <c:v>-53.199434355435557</c:v>
                </c:pt>
                <c:pt idx="10">
                  <c:v>-52.46442843047808</c:v>
                </c:pt>
                <c:pt idx="11">
                  <c:v>-51.72642458003844</c:v>
                </c:pt>
                <c:pt idx="12">
                  <c:v>-50.985667887985556</c:v>
                </c:pt>
                <c:pt idx="13">
                  <c:v>-50.242388165336081</c:v>
                </c:pt>
                <c:pt idx="14">
                  <c:v>-49.496801241421821</c:v>
                </c:pt>
                <c:pt idx="15">
                  <c:v>-48.74911014217389</c:v>
                </c:pt>
                <c:pt idx="16">
                  <c:v>-47.999506165689667</c:v>
                </c:pt>
                <c:pt idx="17">
                  <c:v>-47.248169864437358</c:v>
                </c:pt>
                <c:pt idx="18">
                  <c:v>-46.495271942668722</c:v>
                </c:pt>
                <c:pt idx="19">
                  <c:v>-45.740974076869662</c:v>
                </c:pt>
                <c:pt idx="20">
                  <c:v>-44.985429666383766</c:v>
                </c:pt>
                <c:pt idx="21">
                  <c:v>-44.228784520695029</c:v>
                </c:pt>
                <c:pt idx="22">
                  <c:v>-43.471177489260754</c:v>
                </c:pt>
                <c:pt idx="23">
                  <c:v>-42.71274103923588</c:v>
                </c:pt>
                <c:pt idx="24">
                  <c:v>-41.953601785927418</c:v>
                </c:pt>
                <c:pt idx="25">
                  <c:v>-41.193880980361769</c:v>
                </c:pt>
                <c:pt idx="26">
                  <c:v>-40.43369495792885</c:v>
                </c:pt>
                <c:pt idx="27">
                  <c:v>-39.673155551692474</c:v>
                </c:pt>
                <c:pt idx="28">
                  <c:v>-38.912370473611503</c:v>
                </c:pt>
                <c:pt idx="29">
                  <c:v>-38.151443666609623</c:v>
                </c:pt>
                <c:pt idx="30">
                  <c:v>-37.390475630150405</c:v>
                </c:pt>
                <c:pt idx="31">
                  <c:v>-36.629563721722931</c:v>
                </c:pt>
                <c:pt idx="32">
                  <c:v>-35.868802436415365</c:v>
                </c:pt>
                <c:pt idx="33">
                  <c:v>-35.108283666549085</c:v>
                </c:pt>
                <c:pt idx="34">
                  <c:v>-34.348096943160314</c:v>
                </c:pt>
                <c:pt idx="35">
                  <c:v>-33.58832966094927</c:v>
                </c:pt>
                <c:pt idx="36">
                  <c:v>-32.829067288167096</c:v>
                </c:pt>
                <c:pt idx="37">
                  <c:v>-32.070393562774328</c:v>
                </c:pt>
                <c:pt idx="38">
                  <c:v>-31.312390676082131</c:v>
                </c:pt>
                <c:pt idx="39">
                  <c:v>-30.555139444977669</c:v>
                </c:pt>
                <c:pt idx="40">
                  <c:v>-29.798719473734465</c:v>
                </c:pt>
                <c:pt idx="41">
                  <c:v>-29.043209306318403</c:v>
                </c:pt>
                <c:pt idx="42">
                  <c:v>-28.288686570018896</c:v>
                </c:pt>
                <c:pt idx="43">
                  <c:v>-27.535228111160293</c:v>
                </c:pt>
                <c:pt idx="44">
                  <c:v>-26.78291012358217</c:v>
                </c:pt>
                <c:pt idx="45">
                  <c:v>-26.031808270516393</c:v>
                </c:pt>
                <c:pt idx="46">
                  <c:v>-25.281997800433345</c:v>
                </c:pt>
                <c:pt idx="47">
                  <c:v>-24.533553657380722</c:v>
                </c:pt>
                <c:pt idx="48">
                  <c:v>-23.786550586291412</c:v>
                </c:pt>
                <c:pt idx="49">
                  <c:v>-23.041063233696775</c:v>
                </c:pt>
                <c:pt idx="50">
                  <c:v>-22.297166244243058</c:v>
                </c:pt>
                <c:pt idx="51">
                  <c:v>-21.554934353374108</c:v>
                </c:pt>
                <c:pt idx="52">
                  <c:v>-20.814442476512085</c:v>
                </c:pt>
                <c:pt idx="53">
                  <c:v>-20.075765795038791</c:v>
                </c:pt>
                <c:pt idx="54">
                  <c:v>-19.338979839352987</c:v>
                </c:pt>
                <c:pt idx="55">
                  <c:v>-18.604160569254645</c:v>
                </c:pt>
                <c:pt idx="56">
                  <c:v>-17.871384451884524</c:v>
                </c:pt>
                <c:pt idx="57">
                  <c:v>-17.140728537425289</c:v>
                </c:pt>
                <c:pt idx="58">
                  <c:v>-16.412270532751563</c:v>
                </c:pt>
                <c:pt idx="59">
                  <c:v>-15.686088873196809</c:v>
                </c:pt>
                <c:pt idx="60">
                  <c:v>-14.962262792588504</c:v>
                </c:pt>
                <c:pt idx="61">
                  <c:v>-14.240872391685485</c:v>
                </c:pt>
                <c:pt idx="62">
                  <c:v>-13.521998705136923</c:v>
                </c:pt>
                <c:pt idx="63">
                  <c:v>-12.805723767066226</c:v>
                </c:pt>
                <c:pt idx="64">
                  <c:v>-12.092130675370186</c:v>
                </c:pt>
                <c:pt idx="65">
                  <c:v>-11.381303654808576</c:v>
                </c:pt>
                <c:pt idx="66">
                  <c:v>-10.673328118947495</c:v>
                </c:pt>
                <c:pt idx="67">
                  <c:v>-9.9682907310052542</c:v>
                </c:pt>
                <c:pt idx="68">
                  <c:v>-9.2662794636380852</c:v>
                </c:pt>
                <c:pt idx="69">
                  <c:v>-8.5673836576896036</c:v>
                </c:pt>
                <c:pt idx="70">
                  <c:v>-7.8716940799156276</c:v>
                </c:pt>
                <c:pt idx="71">
                  <c:v>-7.179302979683797</c:v>
                </c:pt>
                <c:pt idx="72">
                  <c:v>-6.4903041446345497</c:v>
                </c:pt>
                <c:pt idx="73">
                  <c:v>-5.8047929552779323</c:v>
                </c:pt>
                <c:pt idx="74">
                  <c:v>-5.1228664384874918</c:v>
                </c:pt>
                <c:pt idx="75">
                  <c:v>-4.444623319840403</c:v>
                </c:pt>
                <c:pt idx="76">
                  <c:v>-3.7701640747393554</c:v>
                </c:pt>
                <c:pt idx="77">
                  <c:v>-3.0995909782386946</c:v>
                </c:pt>
                <c:pt idx="78">
                  <c:v>-2.4330081534839962</c:v>
                </c:pt>
                <c:pt idx="79">
                  <c:v>-1.7705216186599841</c:v>
                </c:pt>
                <c:pt idx="80">
                  <c:v>-1.1122393323278743</c:v>
                </c:pt>
                <c:pt idx="81">
                  <c:v>-0.45827123701879202</c:v>
                </c:pt>
                <c:pt idx="82">
                  <c:v>0.19127069906508609</c:v>
                </c:pt>
                <c:pt idx="83">
                  <c:v>0.83627244240523169</c:v>
                </c:pt>
                <c:pt idx="84">
                  <c:v>1.4766178567556807</c:v>
                </c:pt>
                <c:pt idx="85">
                  <c:v>2.1121886681613375</c:v>
                </c:pt>
                <c:pt idx="86">
                  <c:v>2.7428644326159599</c:v>
                </c:pt>
                <c:pt idx="87">
                  <c:v>3.3685225065867854</c:v>
                </c:pt>
                <c:pt idx="88">
                  <c:v>3.989038020649275</c:v>
                </c:pt>
                <c:pt idx="89">
                  <c:v>4.6042838564919464</c:v>
                </c:pt>
                <c:pt idx="90">
                  <c:v>5.2141306275678545</c:v>
                </c:pt>
                <c:pt idx="91">
                  <c:v>5.8184466636858474</c:v>
                </c:pt>
                <c:pt idx="92">
                  <c:v>6.4170979998515492</c:v>
                </c:pt>
                <c:pt idx="93">
                  <c:v>7.0099483696835563</c:v>
                </c:pt>
                <c:pt idx="94">
                  <c:v>7.5968592037467317</c:v>
                </c:pt>
                <c:pt idx="95">
                  <c:v>8.1776896331593036</c:v>
                </c:pt>
                <c:pt idx="96">
                  <c:v>8.7522964988450838</c:v>
                </c:pt>
                <c:pt idx="97">
                  <c:v>9.3205343668156218</c:v>
                </c:pt>
                <c:pt idx="98">
                  <c:v>9.8822555498793463</c:v>
                </c:pt>
                <c:pt idx="99">
                  <c:v>10.437310136186113</c:v>
                </c:pt>
                <c:pt idx="100">
                  <c:v>10.985546025023979</c:v>
                </c:pt>
                <c:pt idx="101">
                  <c:v>11.526808970293615</c:v>
                </c:pt>
                <c:pt idx="102">
                  <c:v>12.060942632089777</c:v>
                </c:pt>
                <c:pt idx="103">
                  <c:v>12.587788636822182</c:v>
                </c:pt>
                <c:pt idx="104">
                  <c:v>13.107186646308477</c:v>
                </c:pt>
                <c:pt idx="105">
                  <c:v>13.618974436266711</c:v>
                </c:pt>
                <c:pt idx="106">
                  <c:v>14.122987984629759</c:v>
                </c:pt>
                <c:pt idx="107">
                  <c:v>14.619061570090977</c:v>
                </c:pt>
                <c:pt idx="108">
                  <c:v>15.107027881276025</c:v>
                </c:pt>
                <c:pt idx="109">
                  <c:v>15.586718136915522</c:v>
                </c:pt>
                <c:pt idx="110">
                  <c:v>16.057962217367219</c:v>
                </c:pt>
                <c:pt idx="111">
                  <c:v>16.520588807806803</c:v>
                </c:pt>
                <c:pt idx="112">
                  <c:v>16.974425553368818</c:v>
                </c:pt>
                <c:pt idx="113">
                  <c:v>17.419299226477975</c:v>
                </c:pt>
                <c:pt idx="114">
                  <c:v>17.855035906561582</c:v>
                </c:pt>
                <c:pt idx="115">
                  <c:v>18.281461172279094</c:v>
                </c:pt>
                <c:pt idx="116">
                  <c:v>18.69840030634299</c:v>
                </c:pt>
                <c:pt idx="117">
                  <c:v>19.105678512936919</c:v>
                </c:pt>
                <c:pt idx="118">
                  <c:v>19.503121147661915</c:v>
                </c:pt>
                <c:pt idx="119">
                  <c:v>19.890553959860227</c:v>
                </c:pt>
                <c:pt idx="120">
                  <c:v>20.267803347078484</c:v>
                </c:pt>
                <c:pt idx="121">
                  <c:v>20.634696621338165</c:v>
                </c:pt>
                <c:pt idx="122">
                  <c:v>20.991062286782707</c:v>
                </c:pt>
                <c:pt idx="123">
                  <c:v>21.3367303281658</c:v>
                </c:pt>
                <c:pt idx="124">
                  <c:v>21.671532509538594</c:v>
                </c:pt>
                <c:pt idx="125">
                  <c:v>21.995302682381151</c:v>
                </c:pt>
                <c:pt idx="126">
                  <c:v>22.307877102310755</c:v>
                </c:pt>
                <c:pt idx="127">
                  <c:v>22.609094753385008</c:v>
                </c:pt>
                <c:pt idx="128">
                  <c:v>22.898797678903492</c:v>
                </c:pt>
                <c:pt idx="129">
                  <c:v>23.176831317499548</c:v>
                </c:pt>
                <c:pt idx="130">
                  <c:v>23.44304484320368</c:v>
                </c:pt>
                <c:pt idx="131">
                  <c:v>23.697291508057063</c:v>
                </c:pt>
                <c:pt idx="132">
                  <c:v>23.939428985754262</c:v>
                </c:pt>
                <c:pt idx="133">
                  <c:v>24.169319714705679</c:v>
                </c:pt>
                <c:pt idx="134">
                  <c:v>24.386831238830112</c:v>
                </c:pt>
                <c:pt idx="135">
                  <c:v>24.591836544320088</c:v>
                </c:pt>
                <c:pt idx="136">
                  <c:v>24.784214390567854</c:v>
                </c:pt>
                <c:pt idx="137">
                  <c:v>24.963849633399988</c:v>
                </c:pt>
                <c:pt idx="138">
                  <c:v>25.130633538745585</c:v>
                </c:pt>
                <c:pt idx="139">
                  <c:v>25.284464084856637</c:v>
                </c:pt>
                <c:pt idx="140">
                  <c:v>25.425246251211618</c:v>
                </c:pt>
                <c:pt idx="141">
                  <c:v>25.552892292265781</c:v>
                </c:pt>
                <c:pt idx="142">
                  <c:v>25.667321994262224</c:v>
                </c:pt>
                <c:pt idx="143">
                  <c:v>25.768462913390351</c:v>
                </c:pt>
                <c:pt idx="144">
                  <c:v>25.856250593668761</c:v>
                </c:pt>
                <c:pt idx="145">
                  <c:v>25.930628763040346</c:v>
                </c:pt>
                <c:pt idx="146">
                  <c:v>25.991549506296309</c:v>
                </c:pt>
                <c:pt idx="147">
                  <c:v>26.038973413591947</c:v>
                </c:pt>
                <c:pt idx="148">
                  <c:v>26.07286970347846</c:v>
                </c:pt>
                <c:pt idx="149">
                  <c:v>26.093216319550955</c:v>
                </c:pt>
                <c:pt idx="150">
                  <c:v>26.099999993215945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E17-4C91-BAD2-2F816FE83F53}"/>
            </c:ext>
          </c:extLst>
        </c:ser>
        <c:ser>
          <c:idx val="5"/>
          <c:order val="5"/>
          <c:tx>
            <c:strRef>
              <c:f>TraySol!$Y$9</c:f>
              <c:strCache>
                <c:ptCount val="1"/>
                <c:pt idx="0">
                  <c:v>w = -10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TraySol!$V$40:$V$74</c:f>
              <c:numCache>
                <c:formatCode>0.00</c:formatCode>
                <c:ptCount val="35"/>
                <c:pt idx="0">
                  <c:v>-150.72646176483875</c:v>
                </c:pt>
                <c:pt idx="1">
                  <c:v>-145.21470100381231</c:v>
                </c:pt>
                <c:pt idx="2">
                  <c:v>-138.33425314424704</c:v>
                </c:pt>
                <c:pt idx="3">
                  <c:v>-128.93318421989724</c:v>
                </c:pt>
                <c:pt idx="4">
                  <c:v>-114.86986546135728</c:v>
                </c:pt>
                <c:pt idx="15">
                  <c:v>-138.12771209680267</c:v>
                </c:pt>
                <c:pt idx="16">
                  <c:v>-131.09297235306937</c:v>
                </c:pt>
                <c:pt idx="17">
                  <c:v>-122.97487095385655</c:v>
                </c:pt>
                <c:pt idx="18">
                  <c:v>-113.04629928341829</c:v>
                </c:pt>
                <c:pt idx="19">
                  <c:v>-100.31299969864267</c:v>
                </c:pt>
                <c:pt idx="30">
                  <c:v>-127.07950433003251</c:v>
                </c:pt>
                <c:pt idx="31">
                  <c:v>-119.1153872926478</c:v>
                </c:pt>
                <c:pt idx="32">
                  <c:v>-110.5347311092675</c:v>
                </c:pt>
                <c:pt idx="33">
                  <c:v>-100.87995353609496</c:v>
                </c:pt>
                <c:pt idx="34">
                  <c:v>-89.622976416748969</c:v>
                </c:pt>
              </c:numCache>
            </c:numRef>
          </c:xVal>
          <c:yVal>
            <c:numRef>
              <c:f>TraySol!$Y$40:$Y$74</c:f>
              <c:numCache>
                <c:formatCode>0.00</c:formatCode>
                <c:ptCount val="3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17-4C91-BAD2-2F816FE83F53}"/>
            </c:ext>
          </c:extLst>
        </c:ser>
        <c:ser>
          <c:idx val="6"/>
          <c:order val="6"/>
          <c:tx>
            <c:strRef>
              <c:f>TraySol!$AB$9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TraySol!$V$85:$V$89</c:f>
              <c:numCache>
                <c:formatCode>0.00</c:formatCode>
                <c:ptCount val="5"/>
                <c:pt idx="0">
                  <c:v>-117.27456619016218</c:v>
                </c:pt>
                <c:pt idx="1">
                  <c:v>-108.64175667586379</c:v>
                </c:pt>
                <c:pt idx="2">
                  <c:v>-99.861811873146223</c:v>
                </c:pt>
                <c:pt idx="3">
                  <c:v>-90.59205652817846</c:v>
                </c:pt>
                <c:pt idx="4">
                  <c:v>-80.469268728260758</c:v>
                </c:pt>
              </c:numCache>
            </c:numRef>
          </c:xVal>
          <c:yVal>
            <c:numRef>
              <c:f>TraySol!$AB$85:$AB$89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E17-4C91-BAD2-2F816FE83F53}"/>
            </c:ext>
          </c:extLst>
        </c:ser>
        <c:ser>
          <c:idx val="7"/>
          <c:order val="7"/>
          <c:tx>
            <c:strRef>
              <c:f>TraySol!$AC$9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TraySol!$V$100:$V$104</c:f>
              <c:numCache>
                <c:formatCode>0.00</c:formatCode>
                <c:ptCount val="5"/>
                <c:pt idx="0">
                  <c:v>-108.26758666285335</c:v>
                </c:pt>
                <c:pt idx="1">
                  <c:v>-98.974940093683216</c:v>
                </c:pt>
                <c:pt idx="2">
                  <c:v>-90</c:v>
                </c:pt>
                <c:pt idx="3">
                  <c:v>-81.02505990631677</c:v>
                </c:pt>
                <c:pt idx="4">
                  <c:v>-71.732413337146653</c:v>
                </c:pt>
              </c:numCache>
            </c:numRef>
          </c:xVal>
          <c:yVal>
            <c:numRef>
              <c:f>TraySol!$AC$100:$AC$104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E17-4C91-BAD2-2F816FE83F53}"/>
            </c:ext>
          </c:extLst>
        </c:ser>
        <c:ser>
          <c:idx val="8"/>
          <c:order val="8"/>
          <c:tx>
            <c:strRef>
              <c:f>TraySol!$AD$9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TraySol!$V$115:$V$119</c:f>
              <c:numCache>
                <c:formatCode>0.00</c:formatCode>
                <c:ptCount val="5"/>
                <c:pt idx="0">
                  <c:v>-99.530731271739242</c:v>
                </c:pt>
                <c:pt idx="1">
                  <c:v>-89.407943471821554</c:v>
                </c:pt>
                <c:pt idx="2">
                  <c:v>-80.138188126853791</c:v>
                </c:pt>
                <c:pt idx="3">
                  <c:v>-71.358243324136211</c:v>
                </c:pt>
                <c:pt idx="4">
                  <c:v>-62.725433809837817</c:v>
                </c:pt>
              </c:numCache>
            </c:numRef>
          </c:xVal>
          <c:yVal>
            <c:numRef>
              <c:f>TraySol!$AD$115:$AD$119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E17-4C91-BAD2-2F816FE83F53}"/>
            </c:ext>
          </c:extLst>
        </c:ser>
        <c:ser>
          <c:idx val="9"/>
          <c:order val="9"/>
          <c:tx>
            <c:strRef>
              <c:f>TraySol!$AE$9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TraySol!$V$130:$V$134</c:f>
              <c:numCache>
                <c:formatCode>0.00</c:formatCode>
                <c:ptCount val="5"/>
                <c:pt idx="0">
                  <c:v>-90.377023583250988</c:v>
                </c:pt>
                <c:pt idx="1">
                  <c:v>-79.120046463905013</c:v>
                </c:pt>
                <c:pt idx="2">
                  <c:v>-69.465268890732489</c:v>
                </c:pt>
                <c:pt idx="3">
                  <c:v>-60.884612707352176</c:v>
                </c:pt>
                <c:pt idx="4">
                  <c:v>-52.92049566996748</c:v>
                </c:pt>
              </c:numCache>
            </c:numRef>
          </c:xVal>
          <c:yVal>
            <c:numRef>
              <c:f>TraySol!$AE$130:$AE$134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E17-4C91-BAD2-2F816FE83F53}"/>
            </c:ext>
          </c:extLst>
        </c:ser>
        <c:ser>
          <c:idx val="10"/>
          <c:order val="10"/>
          <c:tx>
            <c:strRef>
              <c:f>TraySol!$AF$9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TraySol!$V$145:$V$149</c:f>
              <c:numCache>
                <c:formatCode>0.00</c:formatCode>
                <c:ptCount val="5"/>
                <c:pt idx="0">
                  <c:v>-79.687000301357344</c:v>
                </c:pt>
                <c:pt idx="1">
                  <c:v>-66.953700716581693</c:v>
                </c:pt>
                <c:pt idx="2">
                  <c:v>-57.025129046143419</c:v>
                </c:pt>
                <c:pt idx="3">
                  <c:v>-48.907027646930629</c:v>
                </c:pt>
                <c:pt idx="4">
                  <c:v>-41.872287903197325</c:v>
                </c:pt>
              </c:numCache>
            </c:numRef>
          </c:xVal>
          <c:yVal>
            <c:numRef>
              <c:f>TraySol!$AF$145:$AF$149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E17-4C91-BAD2-2F816FE83F53}"/>
            </c:ext>
          </c:extLst>
        </c:ser>
        <c:ser>
          <c:idx val="11"/>
          <c:order val="11"/>
          <c:tx>
            <c:strRef>
              <c:f>TraySol!$AG$9</c:f>
              <c:strCache>
                <c:ptCount val="1"/>
                <c:pt idx="0">
                  <c:v>w = -2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TraySol!$V$160:$V$164</c:f>
              <c:numCache>
                <c:formatCode>0.00</c:formatCode>
                <c:ptCount val="5"/>
                <c:pt idx="0">
                  <c:v>-65.13013453864275</c:v>
                </c:pt>
                <c:pt idx="1">
                  <c:v>-51.066815780102715</c:v>
                </c:pt>
                <c:pt idx="2">
                  <c:v>-41.665746855752879</c:v>
                </c:pt>
                <c:pt idx="3">
                  <c:v>-34.785298996187692</c:v>
                </c:pt>
                <c:pt idx="4">
                  <c:v>-29.273538235161276</c:v>
                </c:pt>
              </c:numCache>
            </c:numRef>
          </c:xVal>
          <c:yVal>
            <c:numRef>
              <c:f>TraySol!$AG$160:$AG$164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E17-4C91-BAD2-2F816FE83F53}"/>
            </c:ext>
          </c:extLst>
        </c:ser>
        <c:ser>
          <c:idx val="12"/>
          <c:order val="12"/>
          <c:tx>
            <c:strRef>
              <c:f>TraySol!$AH$9</c:f>
              <c:strCache>
                <c:ptCount val="1"/>
                <c:pt idx="0">
                  <c:v>w = -1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TraySol!$V$175:$V$179</c:f>
              <c:numCache>
                <c:formatCode>0.00</c:formatCode>
                <c:ptCount val="5"/>
                <c:pt idx="0">
                  <c:v>-41.109884994402513</c:v>
                </c:pt>
                <c:pt idx="1">
                  <c:v>-28.90561494195439</c:v>
                </c:pt>
                <c:pt idx="2">
                  <c:v>-22.440724015068746</c:v>
                </c:pt>
                <c:pt idx="3">
                  <c:v>-18.256078601092888</c:v>
                </c:pt>
                <c:pt idx="4">
                  <c:v>-15.137010240230827</c:v>
                </c:pt>
              </c:numCache>
            </c:numRef>
          </c:xVal>
          <c:yVal>
            <c:numRef>
              <c:f>TraySol!$AH$175:$AH$179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E17-4C91-BAD2-2F816FE83F53}"/>
            </c:ext>
          </c:extLst>
        </c:ser>
        <c:ser>
          <c:idx val="13"/>
          <c:order val="13"/>
          <c:tx>
            <c:strRef>
              <c:f>TraySol!$AI$9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TraySol!$V$191:$V$195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TraySol!$AI$191:$AI$195</c:f>
              <c:numCache>
                <c:formatCode>0.00</c:formatCode>
                <c:ptCount val="5"/>
                <c:pt idx="0">
                  <c:v>72.999999979162595</c:v>
                </c:pt>
                <c:pt idx="1">
                  <c:v>61.274999986470881</c:v>
                </c:pt>
                <c:pt idx="2">
                  <c:v>49.549999989764338</c:v>
                </c:pt>
                <c:pt idx="3">
                  <c:v>37.82499999176823</c:v>
                </c:pt>
                <c:pt idx="4">
                  <c:v>26.099999993215945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E17-4C91-BAD2-2F816FE83F53}"/>
            </c:ext>
          </c:extLst>
        </c:ser>
        <c:ser>
          <c:idx val="14"/>
          <c:order val="14"/>
          <c:tx>
            <c:strRef>
              <c:f>TraySol!$AJ$9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TraySol!$V$206:$V$210</c:f>
              <c:numCache>
                <c:formatCode>0.00</c:formatCode>
                <c:ptCount val="5"/>
                <c:pt idx="0">
                  <c:v>41.109884994402513</c:v>
                </c:pt>
                <c:pt idx="1">
                  <c:v>28.90561494195439</c:v>
                </c:pt>
                <c:pt idx="2">
                  <c:v>22.440724015068746</c:v>
                </c:pt>
                <c:pt idx="3">
                  <c:v>18.256078601092888</c:v>
                </c:pt>
                <c:pt idx="4">
                  <c:v>15.137010240230827</c:v>
                </c:pt>
              </c:numCache>
            </c:numRef>
          </c:xVal>
          <c:yVal>
            <c:numRef>
              <c:f>TraySol!$AJ$206:$AJ$210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7E17-4C91-BAD2-2F816FE83F53}"/>
            </c:ext>
          </c:extLst>
        </c:ser>
        <c:ser>
          <c:idx val="15"/>
          <c:order val="15"/>
          <c:tx>
            <c:strRef>
              <c:f>TraySol!$AK$9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TraySol!$V$221:$V$225</c:f>
              <c:numCache>
                <c:formatCode>0.00</c:formatCode>
                <c:ptCount val="5"/>
                <c:pt idx="0">
                  <c:v>65.13013453864275</c:v>
                </c:pt>
                <c:pt idx="1">
                  <c:v>51.066815780102715</c:v>
                </c:pt>
                <c:pt idx="2">
                  <c:v>41.665746855752879</c:v>
                </c:pt>
                <c:pt idx="3">
                  <c:v>34.785298996187692</c:v>
                </c:pt>
                <c:pt idx="4">
                  <c:v>29.273538235161276</c:v>
                </c:pt>
              </c:numCache>
            </c:numRef>
          </c:xVal>
          <c:yVal>
            <c:numRef>
              <c:f>TraySol!$AK$221:$AK$225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7E17-4C91-BAD2-2F816FE83F53}"/>
            </c:ext>
          </c:extLst>
        </c:ser>
        <c:ser>
          <c:idx val="16"/>
          <c:order val="16"/>
          <c:tx>
            <c:strRef>
              <c:f>TraySol!$AL$9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TraySol!$V$236:$V$240</c:f>
              <c:numCache>
                <c:formatCode>0.00</c:formatCode>
                <c:ptCount val="5"/>
                <c:pt idx="0">
                  <c:v>79.687000301357344</c:v>
                </c:pt>
                <c:pt idx="1">
                  <c:v>66.953700716581693</c:v>
                </c:pt>
                <c:pt idx="2">
                  <c:v>57.025129046143419</c:v>
                </c:pt>
                <c:pt idx="3">
                  <c:v>48.907027646930629</c:v>
                </c:pt>
                <c:pt idx="4">
                  <c:v>41.872287903197325</c:v>
                </c:pt>
              </c:numCache>
            </c:numRef>
          </c:xVal>
          <c:yVal>
            <c:numRef>
              <c:f>TraySol!$AL$236:$AL$240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7E17-4C91-BAD2-2F816FE83F53}"/>
            </c:ext>
          </c:extLst>
        </c:ser>
        <c:ser>
          <c:idx val="17"/>
          <c:order val="17"/>
          <c:tx>
            <c:strRef>
              <c:f>TraySol!$AM$9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TraySol!$V$251:$V$255</c:f>
              <c:numCache>
                <c:formatCode>0.00</c:formatCode>
                <c:ptCount val="5"/>
                <c:pt idx="0">
                  <c:v>90.377023583250988</c:v>
                </c:pt>
                <c:pt idx="1">
                  <c:v>79.120046463905013</c:v>
                </c:pt>
                <c:pt idx="2">
                  <c:v>69.465268890732489</c:v>
                </c:pt>
                <c:pt idx="3">
                  <c:v>60.884612707352176</c:v>
                </c:pt>
                <c:pt idx="4">
                  <c:v>52.92049566996748</c:v>
                </c:pt>
              </c:numCache>
            </c:numRef>
          </c:xVal>
          <c:yVal>
            <c:numRef>
              <c:f>TraySol!$AM$251:$AM$255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7E17-4C91-BAD2-2F816FE83F53}"/>
            </c:ext>
          </c:extLst>
        </c:ser>
        <c:ser>
          <c:idx val="18"/>
          <c:order val="18"/>
          <c:tx>
            <c:strRef>
              <c:f>TraySol!$AN$9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TraySol!$V$266:$V$270</c:f>
              <c:numCache>
                <c:formatCode>0.00</c:formatCode>
                <c:ptCount val="5"/>
                <c:pt idx="0">
                  <c:v>99.530731271739242</c:v>
                </c:pt>
                <c:pt idx="1">
                  <c:v>89.407943471821554</c:v>
                </c:pt>
                <c:pt idx="2">
                  <c:v>80.138188126853791</c:v>
                </c:pt>
                <c:pt idx="3">
                  <c:v>71.358243324136211</c:v>
                </c:pt>
                <c:pt idx="4">
                  <c:v>62.725433809837817</c:v>
                </c:pt>
              </c:numCache>
            </c:numRef>
          </c:xVal>
          <c:yVal>
            <c:numRef>
              <c:f>TraySol!$AN$266:$AN$270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7E17-4C91-BAD2-2F816FE83F53}"/>
            </c:ext>
          </c:extLst>
        </c:ser>
        <c:ser>
          <c:idx val="19"/>
          <c:order val="19"/>
          <c:tx>
            <c:strRef>
              <c:f>TraySol!$AO$9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TraySol!$V$281:$V$285</c:f>
              <c:numCache>
                <c:formatCode>0.00</c:formatCode>
                <c:ptCount val="5"/>
                <c:pt idx="0">
                  <c:v>108.26758666285335</c:v>
                </c:pt>
                <c:pt idx="1">
                  <c:v>98.974940093683216</c:v>
                </c:pt>
                <c:pt idx="2">
                  <c:v>90</c:v>
                </c:pt>
                <c:pt idx="3">
                  <c:v>81.02505990631677</c:v>
                </c:pt>
                <c:pt idx="4">
                  <c:v>71.732413337146653</c:v>
                </c:pt>
              </c:numCache>
            </c:numRef>
          </c:xVal>
          <c:yVal>
            <c:numRef>
              <c:f>TraySol!$AO$281:$AO$285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7E17-4C91-BAD2-2F816FE83F53}"/>
            </c:ext>
          </c:extLst>
        </c:ser>
        <c:ser>
          <c:idx val="20"/>
          <c:order val="20"/>
          <c:tx>
            <c:strRef>
              <c:f>TraySol!$AP$9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TraySol!$V$296:$V$300</c:f>
              <c:numCache>
                <c:formatCode>0.00</c:formatCode>
                <c:ptCount val="5"/>
                <c:pt idx="0">
                  <c:v>117.27456619016218</c:v>
                </c:pt>
                <c:pt idx="1">
                  <c:v>108.64175667586379</c:v>
                </c:pt>
                <c:pt idx="2">
                  <c:v>99.861811873146223</c:v>
                </c:pt>
                <c:pt idx="3">
                  <c:v>90.59205652817846</c:v>
                </c:pt>
                <c:pt idx="4">
                  <c:v>80.469268728260758</c:v>
                </c:pt>
              </c:numCache>
            </c:numRef>
          </c:xVal>
          <c:yVal>
            <c:numRef>
              <c:f>TraySol!$AP$296:$AP$300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E17-4C91-BAD2-2F816FE83F53}"/>
            </c:ext>
          </c:extLst>
        </c:ser>
        <c:ser>
          <c:idx val="21"/>
          <c:order val="21"/>
          <c:tx>
            <c:strRef>
              <c:f>TraySol!$AQ$9</c:f>
              <c:strCache>
                <c:ptCount val="1"/>
                <c:pt idx="0">
                  <c:v>w = 8</c:v>
                </c:pt>
              </c:strCache>
            </c:strRef>
          </c:tx>
          <c:marker>
            <c:symbol val="none"/>
          </c:marker>
          <c:xVal>
            <c:numRef>
              <c:f>TraySol!$V$311:$V$315</c:f>
              <c:numCache>
                <c:formatCode>0.00</c:formatCode>
                <c:ptCount val="5"/>
                <c:pt idx="0">
                  <c:v>127.07950433003251</c:v>
                </c:pt>
                <c:pt idx="1">
                  <c:v>119.1153872926478</c:v>
                </c:pt>
                <c:pt idx="2">
                  <c:v>110.5347311092675</c:v>
                </c:pt>
                <c:pt idx="3">
                  <c:v>100.87995353609496</c:v>
                </c:pt>
                <c:pt idx="4">
                  <c:v>89.622976416748969</c:v>
                </c:pt>
              </c:numCache>
            </c:numRef>
          </c:xVal>
          <c:yVal>
            <c:numRef>
              <c:f>TraySol!$AQ$311:$AQ$315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E17-4C91-BAD2-2F816FE83F53}"/>
            </c:ext>
          </c:extLst>
        </c:ser>
        <c:ser>
          <c:idx val="28"/>
          <c:order val="28"/>
          <c:tx>
            <c:strRef>
              <c:f>PObs_V!$D$20</c:f>
              <c:strCache>
                <c:ptCount val="1"/>
                <c:pt idx="0">
                  <c:v>gP (º)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PObs_V!$C$213:$C$333</c:f>
              <c:numCache>
                <c:formatCode>0</c:formatCode>
                <c:ptCount val="121"/>
                <c:pt idx="0">
                  <c:v>1E-3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PObs_V!$D$213:$D$333</c:f>
              <c:numCache>
                <c:formatCode>0.00</c:formatCode>
                <c:ptCount val="121"/>
                <c:pt idx="0">
                  <c:v>68.872757361136891</c:v>
                </c:pt>
                <c:pt idx="1">
                  <c:v>68.869823043229815</c:v>
                </c:pt>
                <c:pt idx="2">
                  <c:v>68.861016306840654</c:v>
                </c:pt>
                <c:pt idx="3">
                  <c:v>68.846325822500972</c:v>
                </c:pt>
                <c:pt idx="4">
                  <c:v>68.825732666806005</c:v>
                </c:pt>
                <c:pt idx="5">
                  <c:v>68.799210271068645</c:v>
                </c:pt>
                <c:pt idx="6">
                  <c:v>68.766724344968353</c:v>
                </c:pt>
                <c:pt idx="7">
                  <c:v>68.728232777767005</c:v>
                </c:pt>
                <c:pt idx="8">
                  <c:v>68.683685516622845</c:v>
                </c:pt>
                <c:pt idx="9">
                  <c:v>68.633024421423031</c:v>
                </c:pt>
                <c:pt idx="10">
                  <c:v>68.576183095442133</c:v>
                </c:pt>
                <c:pt idx="11">
                  <c:v>68.513086691015289</c:v>
                </c:pt>
                <c:pt idx="12">
                  <c:v>68.443651689292153</c:v>
                </c:pt>
                <c:pt idx="13">
                  <c:v>68.367785653008298</c:v>
                </c:pt>
                <c:pt idx="14">
                  <c:v>68.285386951076404</c:v>
                </c:pt>
                <c:pt idx="15">
                  <c:v>68.196344453655456</c:v>
                </c:pt>
                <c:pt idx="16">
                  <c:v>68.100537196206645</c:v>
                </c:pt>
                <c:pt idx="17">
                  <c:v>67.997834010884091</c:v>
                </c:pt>
                <c:pt idx="18">
                  <c:v>67.888093123438779</c:v>
                </c:pt>
                <c:pt idx="19">
                  <c:v>67.771161713634143</c:v>
                </c:pt>
                <c:pt idx="20">
                  <c:v>67.646875436978846</c:v>
                </c:pt>
                <c:pt idx="21">
                  <c:v>67.515057905378555</c:v>
                </c:pt>
                <c:pt idx="22">
                  <c:v>67.375520124089277</c:v>
                </c:pt>
                <c:pt idx="23">
                  <c:v>67.228059882123233</c:v>
                </c:pt>
                <c:pt idx="24">
                  <c:v>67.072461093010162</c:v>
                </c:pt>
                <c:pt idx="25">
                  <c:v>66.908493082553818</c:v>
                </c:pt>
                <c:pt idx="26">
                  <c:v>66.735909819942862</c:v>
                </c:pt>
                <c:pt idx="27">
                  <c:v>66.55444908827954</c:v>
                </c:pt>
                <c:pt idx="28">
                  <c:v>66.363831590275069</c:v>
                </c:pt>
                <c:pt idx="29">
                  <c:v>66.163759984530216</c:v>
                </c:pt>
                <c:pt idx="30">
                  <c:v>65.953917847473178</c:v>
                </c:pt>
                <c:pt idx="31">
                  <c:v>65.733968555664859</c:v>
                </c:pt>
                <c:pt idx="32">
                  <c:v>65.503554082807469</c:v>
                </c:pt>
                <c:pt idx="33">
                  <c:v>65.262293705408069</c:v>
                </c:pt>
                <c:pt idx="34">
                  <c:v>65.009782610658817</c:v>
                </c:pt>
                <c:pt idx="35">
                  <c:v>64.745590399706785</c:v>
                </c:pt>
                <c:pt idx="36">
                  <c:v>64.46925947910519</c:v>
                </c:pt>
                <c:pt idx="37">
                  <c:v>64.180303332877017</c:v>
                </c:pt>
                <c:pt idx="38">
                  <c:v>63.87820466729319</c:v>
                </c:pt>
                <c:pt idx="39">
                  <c:v>63.562413420191234</c:v>
                </c:pt>
                <c:pt idx="40">
                  <c:v>63.232344626457667</c:v>
                </c:pt>
                <c:pt idx="41">
                  <c:v>62.887376131199268</c:v>
                </c:pt>
                <c:pt idx="42">
                  <c:v>62.526846142171962</c:v>
                </c:pt>
                <c:pt idx="43">
                  <c:v>62.150050613268633</c:v>
                </c:pt>
                <c:pt idx="44">
                  <c:v>61.756240451348397</c:v>
                </c:pt>
                <c:pt idx="45">
                  <c:v>61.34461853949383</c:v>
                </c:pt>
                <c:pt idx="46">
                  <c:v>60.914336571002387</c:v>
                </c:pt>
                <c:pt idx="47">
                  <c:v>60.4644916901673</c:v>
                </c:pt>
                <c:pt idx="48">
                  <c:v>59.994122938325397</c:v>
                </c:pt>
                <c:pt idx="49">
                  <c:v>59.502207506916271</c:v>
                </c:pt>
                <c:pt idx="50">
                  <c:v>58.987656803624745</c:v>
                </c:pt>
                <c:pt idx="51">
                  <c:v>58.449312343324749</c:v>
                </c:pt>
                <c:pt idx="52">
                  <c:v>57.885941482824443</c:v>
                </c:pt>
                <c:pt idx="53">
                  <c:v>57.29623302770743</c:v>
                </c:pt>
                <c:pt idx="54">
                  <c:v>56.678792751328658</c:v>
                </c:pt>
                <c:pt idx="55">
                  <c:v>56.032138880792921</c:v>
                </c:pt>
                <c:pt idx="56">
                  <c:v>55.354697623150329</c:v>
                </c:pt>
                <c:pt idx="57">
                  <c:v>54.644798827818036</c:v>
                </c:pt>
                <c:pt idx="58">
                  <c:v>53.900671909211596</c:v>
                </c:pt>
                <c:pt idx="59">
                  <c:v>53.120442187673163</c:v>
                </c:pt>
                <c:pt idx="60">
                  <c:v>52.302127848018472</c:v>
                </c:pt>
                <c:pt idx="61">
                  <c:v>51.443637764436005</c:v>
                </c:pt>
                <c:pt idx="62">
                  <c:v>50.542770499069348</c:v>
                </c:pt>
                <c:pt idx="63">
                  <c:v>49.597214850275392</c:v>
                </c:pt>
                <c:pt idx="64">
                  <c:v>48.604552405845403</c:v>
                </c:pt>
                <c:pt idx="65">
                  <c:v>47.562262646431158</c:v>
                </c:pt>
                <c:pt idx="66">
                  <c:v>46.467731244175567</c:v>
                </c:pt>
                <c:pt idx="67">
                  <c:v>45.31826230890362</c:v>
                </c:pt>
                <c:pt idx="68">
                  <c:v>44.111095445037407</c:v>
                </c:pt>
                <c:pt idx="69">
                  <c:v>42.843428589810593</c:v>
                </c:pt>
                <c:pt idx="70">
                  <c:v>41.512447696941472</c:v>
                </c:pt>
                <c:pt idx="71">
                  <c:v>40.115364394689621</c:v>
                </c:pt>
                <c:pt idx="72">
                  <c:v>38.649462762690312</c:v>
                </c:pt>
                <c:pt idx="73">
                  <c:v>37.112156311489912</c:v>
                </c:pt>
                <c:pt idx="74">
                  <c:v>35.501056079421332</c:v>
                </c:pt>
                <c:pt idx="75">
                  <c:v>33.814050445300815</c:v>
                </c:pt>
                <c:pt idx="76">
                  <c:v>32.049396751964792</c:v>
                </c:pt>
                <c:pt idx="77">
                  <c:v>30.205824107411807</c:v>
                </c:pt>
                <c:pt idx="78">
                  <c:v>28.282645751194714</c:v>
                </c:pt>
                <c:pt idx="79">
                  <c:v>26.279878140941275</c:v>
                </c:pt>
                <c:pt idx="80">
                  <c:v>24.198362462654053</c:v>
                </c:pt>
                <c:pt idx="81">
                  <c:v>22.039882687378885</c:v>
                </c:pt>
                <c:pt idx="82">
                  <c:v>19.807272740367193</c:v>
                </c:pt>
                <c:pt idx="83">
                  <c:v>17.504504040657476</c:v>
                </c:pt>
                <c:pt idx="84">
                  <c:v>15.136743889542844</c:v>
                </c:pt>
                <c:pt idx="85">
                  <c:v>12.710375238637932</c:v>
                </c:pt>
                <c:pt idx="86">
                  <c:v>10.23296951963915</c:v>
                </c:pt>
                <c:pt idx="87">
                  <c:v>7.7132066245649495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</c:v>
                </c:pt>
                <c:pt idx="94">
                  <c:v>90</c:v>
                </c:pt>
                <c:pt idx="95">
                  <c:v>90</c:v>
                </c:pt>
                <c:pt idx="96">
                  <c:v>90</c:v>
                </c:pt>
                <c:pt idx="97">
                  <c:v>90</c:v>
                </c:pt>
                <c:pt idx="98">
                  <c:v>90</c:v>
                </c:pt>
                <c:pt idx="99">
                  <c:v>90</c:v>
                </c:pt>
                <c:pt idx="100">
                  <c:v>90</c:v>
                </c:pt>
                <c:pt idx="101">
                  <c:v>90</c:v>
                </c:pt>
                <c:pt idx="102">
                  <c:v>90</c:v>
                </c:pt>
                <c:pt idx="103">
                  <c:v>90</c:v>
                </c:pt>
                <c:pt idx="104">
                  <c:v>90</c:v>
                </c:pt>
                <c:pt idx="105">
                  <c:v>90</c:v>
                </c:pt>
                <c:pt idx="106">
                  <c:v>90</c:v>
                </c:pt>
                <c:pt idx="107">
                  <c:v>90</c:v>
                </c:pt>
                <c:pt idx="108">
                  <c:v>90</c:v>
                </c:pt>
                <c:pt idx="109">
                  <c:v>90</c:v>
                </c:pt>
                <c:pt idx="110">
                  <c:v>90</c:v>
                </c:pt>
                <c:pt idx="111">
                  <c:v>90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E17-4C91-BAD2-2F816FE83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313536"/>
        <c:axId val="251074048"/>
      </c:scatterChart>
      <c:scatterChart>
        <c:scatterStyle val="lineMarker"/>
        <c:varyColors val="0"/>
        <c:ser>
          <c:idx val="22"/>
          <c:order val="22"/>
          <c:tx>
            <c:strRef>
              <c:f>TraySol!$C$3</c:f>
              <c:strCache>
                <c:ptCount val="1"/>
                <c:pt idx="0">
                  <c:v>SOLSTICIO DE 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TraySol!$E$191:$E$311</c:f>
              <c:numCache>
                <c:formatCode>0.00</c:formatCode>
                <c:ptCount val="121"/>
                <c:pt idx="0">
                  <c:v>3.1378138733201516E-3</c:v>
                </c:pt>
                <c:pt idx="1">
                  <c:v>3.13549292226784</c:v>
                </c:pt>
                <c:pt idx="2">
                  <c:v>6.257147848211539</c:v>
                </c:pt>
                <c:pt idx="3">
                  <c:v>9.3515290370814697</c:v>
                </c:pt>
                <c:pt idx="4">
                  <c:v>12.40597653030861</c:v>
                </c:pt>
                <c:pt idx="5">
                  <c:v>15.40892597593769</c:v>
                </c:pt>
                <c:pt idx="6">
                  <c:v>18.350156518646141</c:v>
                </c:pt>
                <c:pt idx="7">
                  <c:v>21.220956933774321</c:v>
                </c:pt>
                <c:pt idx="8">
                  <c:v>24.01420876635963</c:v>
                </c:pt>
                <c:pt idx="9">
                  <c:v>26.724392678511297</c:v>
                </c:pt>
                <c:pt idx="10">
                  <c:v>29.347529640723778</c:v>
                </c:pt>
                <c:pt idx="11">
                  <c:v>31.881071688261308</c:v>
                </c:pt>
                <c:pt idx="12">
                  <c:v>34.323757837776064</c:v>
                </c:pt>
                <c:pt idx="13">
                  <c:v>36.675449873929125</c:v>
                </c:pt>
                <c:pt idx="14">
                  <c:v>38.936960661463367</c:v>
                </c:pt>
                <c:pt idx="15">
                  <c:v>41.109884994402513</c:v>
                </c:pt>
                <c:pt idx="16">
                  <c:v>43.196440234664735</c:v>
                </c:pt>
                <c:pt idx="17">
                  <c:v>45.199321446446717</c:v>
                </c:pt>
                <c:pt idx="18">
                  <c:v>47.12157358728912</c:v>
                </c:pt>
                <c:pt idx="19">
                  <c:v>48.966481643407519</c:v>
                </c:pt>
                <c:pt idx="20">
                  <c:v>50.737478387006291</c:v>
                </c:pt>
                <c:pt idx="21">
                  <c:v>52.438068631019092</c:v>
                </c:pt>
                <c:pt idx="22">
                  <c:v>54.071768385162081</c:v>
                </c:pt>
                <c:pt idx="23">
                  <c:v>55.642057096282635</c:v>
                </c:pt>
                <c:pt idx="24">
                  <c:v>57.152341113033863</c:v>
                </c:pt>
                <c:pt idx="25">
                  <c:v>58.605926589384609</c:v>
                </c:pt>
                <c:pt idx="26">
                  <c:v>60.006000186366123</c:v>
                </c:pt>
                <c:pt idx="27">
                  <c:v>61.355616112198412</c:v>
                </c:pt>
                <c:pt idx="28">
                  <c:v>62.65768823360041</c:v>
                </c:pt>
                <c:pt idx="29">
                  <c:v>63.914986180046505</c:v>
                </c:pt>
                <c:pt idx="30">
                  <c:v>65.13013453864275</c:v>
                </c:pt>
                <c:pt idx="31">
                  <c:v>66.305614395240937</c:v>
                </c:pt>
                <c:pt idx="32">
                  <c:v>67.443766615499143</c:v>
                </c:pt>
                <c:pt idx="33">
                  <c:v>68.546796377868276</c:v>
                </c:pt>
                <c:pt idx="34">
                  <c:v>69.61677857013305</c:v>
                </c:pt>
                <c:pt idx="35">
                  <c:v>70.655663743959181</c:v>
                </c:pt>
                <c:pt idx="36">
                  <c:v>71.665284389952888</c:v>
                </c:pt>
                <c:pt idx="37">
                  <c:v>72.647361351095554</c:v>
                </c:pt>
                <c:pt idx="38">
                  <c:v>73.603510237032765</c:v>
                </c:pt>
                <c:pt idx="39">
                  <c:v>74.535247737357906</c:v>
                </c:pt>
                <c:pt idx="40">
                  <c:v>75.443997760291168</c:v>
                </c:pt>
                <c:pt idx="41">
                  <c:v>76.331097345368562</c:v>
                </c:pt>
                <c:pt idx="42">
                  <c:v>77.19780231606012</c:v>
                </c:pt>
                <c:pt idx="43">
                  <c:v>78.045292651586038</c:v>
                </c:pt>
                <c:pt idx="44">
                  <c:v>78.874677567385334</c:v>
                </c:pt>
                <c:pt idx="45">
                  <c:v>79.687000301357344</c:v>
                </c:pt>
                <c:pt idx="46">
                  <c:v>80.48324260867372</c:v>
                </c:pt>
                <c:pt idx="47">
                  <c:v>81.264328972071112</c:v>
                </c:pt>
                <c:pt idx="48">
                  <c:v>82.031130537426307</c:v>
                </c:pt>
                <c:pt idx="49">
                  <c:v>82.78446878636214</c:v>
                </c:pt>
                <c:pt idx="50">
                  <c:v>83.52511895885236</c:v>
                </c:pt>
                <c:pt idx="51">
                  <c:v>84.253813239459788</c:v>
                </c:pt>
                <c:pt idx="52">
                  <c:v>84.971243721094154</c:v>
                </c:pt>
                <c:pt idx="53">
                  <c:v>85.678065160117939</c:v>
                </c:pt>
                <c:pt idx="54">
                  <c:v>86.374897536349408</c:v>
                </c:pt>
                <c:pt idx="55">
                  <c:v>87.062328431072615</c:v>
                </c:pt>
                <c:pt idx="56">
                  <c:v>87.740915235618701</c:v>
                </c:pt>
                <c:pt idx="57">
                  <c:v>88.411187202468184</c:v>
                </c:pt>
                <c:pt idx="58">
                  <c:v>89.073647350170745</c:v>
                </c:pt>
                <c:pt idx="59">
                  <c:v>89.728774232707508</c:v>
                </c:pt>
                <c:pt idx="60">
                  <c:v>90.377023583250988</c:v>
                </c:pt>
                <c:pt idx="61">
                  <c:v>91.018829841617659</c:v>
                </c:pt>
                <c:pt idx="62">
                  <c:v>91.654607574068137</c:v>
                </c:pt>
                <c:pt idx="63">
                  <c:v>92.284752793497262</c:v>
                </c:pt>
                <c:pt idx="64">
                  <c:v>92.909644187470334</c:v>
                </c:pt>
                <c:pt idx="65">
                  <c:v>93.529644261010446</c:v>
                </c:pt>
                <c:pt idx="66">
                  <c:v>94.145100400520647</c:v>
                </c:pt>
                <c:pt idx="67">
                  <c:v>94.756345864738122</c:v>
                </c:pt>
                <c:pt idx="68">
                  <c:v>95.363700708161915</c:v>
                </c:pt>
                <c:pt idx="69">
                  <c:v>95.967472641972577</c:v>
                </c:pt>
                <c:pt idx="70">
                  <c:v>96.567957837067993</c:v>
                </c:pt>
                <c:pt idx="71">
                  <c:v>97.165441673475613</c:v>
                </c:pt>
                <c:pt idx="72">
                  <c:v>97.760199440061896</c:v>
                </c:pt>
                <c:pt idx="73">
                  <c:v>98.352496988149085</c:v>
                </c:pt>
                <c:pt idx="74">
                  <c:v>98.942591342359194</c:v>
                </c:pt>
                <c:pt idx="75">
                  <c:v>99.530731271739242</c:v>
                </c:pt>
                <c:pt idx="76">
                  <c:v>100.11715782397576</c:v>
                </c:pt>
                <c:pt idx="77">
                  <c:v>100.70210482527884</c:v>
                </c:pt>
                <c:pt idx="78">
                  <c:v>101.28579934830731</c:v>
                </c:pt>
                <c:pt idx="79">
                  <c:v>101.86846215031299</c:v>
                </c:pt>
                <c:pt idx="80">
                  <c:v>102.45030808350309</c:v>
                </c:pt>
                <c:pt idx="81">
                  <c:v>103.03154647945588</c:v>
                </c:pt>
                <c:pt idx="82">
                  <c:v>103.61238150927194</c:v>
                </c:pt>
                <c:pt idx="83">
                  <c:v>104.19301252100308</c:v>
                </c:pt>
                <c:pt idx="84">
                  <c:v>104.77363435577023</c:v>
                </c:pt>
                <c:pt idx="85">
                  <c:v>105.35443764386193</c:v>
                </c:pt>
                <c:pt idx="86">
                  <c:v>105.93560908199277</c:v>
                </c:pt>
                <c:pt idx="87">
                  <c:v>106.51733169279753</c:v>
                </c:pt>
                <c:pt idx="88">
                  <c:v>107.09978506754079</c:v>
                </c:pt>
                <c:pt idx="89">
                  <c:v>107.68314559293212</c:v>
                </c:pt>
                <c:pt idx="90">
                  <c:v>108.26758666285335</c:v>
                </c:pt>
                <c:pt idx="91">
                  <c:v>108.8532788757267</c:v>
                </c:pt>
                <c:pt idx="92">
                  <c:v>109.44039021818013</c:v>
                </c:pt>
                <c:pt idx="93">
                  <c:v>110.02908623559742</c:v>
                </c:pt>
                <c:pt idx="94">
                  <c:v>110.61953019007791</c:v>
                </c:pt>
                <c:pt idx="95">
                  <c:v>111.21188320626956</c:v>
                </c:pt>
                <c:pt idx="96">
                  <c:v>111.8063044054838</c:v>
                </c:pt>
                <c:pt idx="97">
                  <c:v>112.40295102844676</c:v>
                </c:pt>
                <c:pt idx="98">
                  <c:v>113.00197854699236</c:v>
                </c:pt>
                <c:pt idx="99">
                  <c:v>113.60354076495409</c:v>
                </c:pt>
                <c:pt idx="100">
                  <c:v>114.20778990846931</c:v>
                </c:pt>
                <c:pt idx="101">
                  <c:v>114.81487670586623</c:v>
                </c:pt>
                <c:pt idx="102">
                  <c:v>115.42495045726469</c:v>
                </c:pt>
                <c:pt idx="103">
                  <c:v>116.03815909398328</c:v>
                </c:pt>
                <c:pt idx="104">
                  <c:v>116.65464922781041</c:v>
                </c:pt>
                <c:pt idx="105">
                  <c:v>117.27456619016218</c:v>
                </c:pt>
                <c:pt idx="106">
                  <c:v>117.89805406111864</c:v>
                </c:pt>
                <c:pt idx="107">
                  <c:v>118.52525568830031</c:v>
                </c:pt>
                <c:pt idx="108">
                  <c:v>119.15631269551814</c:v>
                </c:pt>
                <c:pt idx="109">
                  <c:v>119.79136548110462</c:v>
                </c:pt>
                <c:pt idx="110">
                  <c:v>120.43055320580943</c:v>
                </c:pt>
                <c:pt idx="111">
                  <c:v>121.07401377012177</c:v>
                </c:pt>
                <c:pt idx="112">
                  <c:v>121.72188378086094</c:v>
                </c:pt>
                <c:pt idx="113">
                  <c:v>122.37429850686038</c:v>
                </c:pt>
                <c:pt idx="114">
                  <c:v>123.03139182355487</c:v>
                </c:pt>
                <c:pt idx="115">
                  <c:v>123.69329614626908</c:v>
                </c:pt>
                <c:pt idx="116">
                  <c:v>124.36014235199674</c:v>
                </c:pt>
                <c:pt idx="117">
                  <c:v>125.03205968945294</c:v>
                </c:pt>
                <c:pt idx="118">
                  <c:v>125.70917567718031</c:v>
                </c:pt>
                <c:pt idx="119">
                  <c:v>126.39161598949117</c:v>
                </c:pt>
                <c:pt idx="120">
                  <c:v>127.07950433003251</c:v>
                </c:pt>
              </c:numCache>
            </c:numRef>
          </c:xVal>
          <c:yVal>
            <c:numRef>
              <c:f>TraySol!$D$191:$D$311</c:f>
              <c:numCache>
                <c:formatCode>0.00</c:formatCode>
                <c:ptCount val="121"/>
                <c:pt idx="0">
                  <c:v>72.999999979162595</c:v>
                </c:pt>
                <c:pt idx="1">
                  <c:v>72.979175516053232</c:v>
                </c:pt>
                <c:pt idx="2">
                  <c:v>72.916856189892371</c:v>
                </c:pt>
                <c:pt idx="3">
                  <c:v>72.813498817786282</c:v>
                </c:pt>
                <c:pt idx="4">
                  <c:v>72.669846590265536</c:v>
                </c:pt>
                <c:pt idx="5">
                  <c:v>72.486903449432646</c:v>
                </c:pt>
                <c:pt idx="6">
                  <c:v>72.265901081663372</c:v>
                </c:pt>
                <c:pt idx="7">
                  <c:v>72.00826094919627</c:v>
                </c:pt>
                <c:pt idx="8">
                  <c:v>71.715553870047017</c:v>
                </c:pt>
                <c:pt idx="9">
                  <c:v>71.389459493909868</c:v>
                </c:pt>
                <c:pt idx="10">
                  <c:v>71.031727658781108</c:v>
                </c:pt>
                <c:pt idx="11">
                  <c:v>70.644143133345494</c:v>
                </c:pt>
                <c:pt idx="12">
                  <c:v>70.22849473611609</c:v>
                </c:pt>
                <c:pt idx="13">
                  <c:v>69.78654934027243</c:v>
                </c:pt>
                <c:pt idx="14">
                  <c:v>69.320030866760547</c:v>
                </c:pt>
                <c:pt idx="15">
                  <c:v>68.830604058393178</c:v>
                </c:pt>
                <c:pt idx="16">
                  <c:v>68.319862616757675</c:v>
                </c:pt>
                <c:pt idx="17">
                  <c:v>67.789321161505086</c:v>
                </c:pt>
                <c:pt idx="18">
                  <c:v>67.240410421222862</c:v>
                </c:pt>
                <c:pt idx="19">
                  <c:v>66.674475067810377</c:v>
                </c:pt>
                <c:pt idx="20">
                  <c:v>66.092773644480275</c:v>
                </c:pt>
                <c:pt idx="21">
                  <c:v>65.496480096458143</c:v>
                </c:pt>
                <c:pt idx="22">
                  <c:v>64.886686481846823</c:v>
                </c:pt>
                <c:pt idx="23">
                  <c:v>64.264406509984042</c:v>
                </c:pt>
                <c:pt idx="24">
                  <c:v>63.630579620800368</c:v>
                </c:pt>
                <c:pt idx="25">
                  <c:v>62.986075378252323</c:v>
                </c:pt>
                <c:pt idx="26">
                  <c:v>62.331698002516966</c:v>
                </c:pt>
                <c:pt idx="27">
                  <c:v>61.668190909043432</c:v>
                </c:pt>
                <c:pt idx="28">
                  <c:v>60.996241158164715</c:v>
                </c:pt>
                <c:pt idx="29">
                  <c:v>60.316483747562017</c:v>
                </c:pt>
                <c:pt idx="30">
                  <c:v>59.629505702376541</c:v>
                </c:pt>
                <c:pt idx="31">
                  <c:v>58.9358499351424</c:v>
                </c:pt>
                <c:pt idx="32">
                  <c:v>58.2360188608763</c:v>
                </c:pt>
                <c:pt idx="33">
                  <c:v>57.530477762419785</c:v>
                </c:pt>
                <c:pt idx="34">
                  <c:v>56.819657908188425</c:v>
                </c:pt>
                <c:pt idx="35">
                  <c:v>56.103959429432564</c:v>
                </c:pt>
                <c:pt idx="36">
                  <c:v>55.383753967437343</c:v>
                </c:pt>
                <c:pt idx="37">
                  <c:v>54.659387103181146</c:v>
                </c:pt>
                <c:pt idx="38">
                  <c:v>53.931180583142002</c:v>
                </c:pt>
                <c:pt idx="39">
                  <c:v>53.19943435543555</c:v>
                </c:pt>
                <c:pt idx="40">
                  <c:v>52.464428430478058</c:v>
                </c:pt>
                <c:pt idx="41">
                  <c:v>51.726424580038426</c:v>
                </c:pt>
                <c:pt idx="42">
                  <c:v>50.985667887985556</c:v>
                </c:pt>
                <c:pt idx="43">
                  <c:v>50.242388165336067</c:v>
                </c:pt>
                <c:pt idx="44">
                  <c:v>49.496801241421842</c:v>
                </c:pt>
                <c:pt idx="45">
                  <c:v>48.749110142173883</c:v>
                </c:pt>
                <c:pt idx="46">
                  <c:v>47.999506165689652</c:v>
                </c:pt>
                <c:pt idx="47">
                  <c:v>47.248169864437365</c:v>
                </c:pt>
                <c:pt idx="48">
                  <c:v>46.495271942668708</c:v>
                </c:pt>
                <c:pt idx="49">
                  <c:v>45.740974076869669</c:v>
                </c:pt>
                <c:pt idx="50">
                  <c:v>44.98542966638378</c:v>
                </c:pt>
                <c:pt idx="51">
                  <c:v>44.228784520695029</c:v>
                </c:pt>
                <c:pt idx="52">
                  <c:v>43.471177489260761</c:v>
                </c:pt>
                <c:pt idx="53">
                  <c:v>42.712741039235873</c:v>
                </c:pt>
                <c:pt idx="54">
                  <c:v>41.953601785927432</c:v>
                </c:pt>
                <c:pt idx="55">
                  <c:v>41.193880980361769</c:v>
                </c:pt>
                <c:pt idx="56">
                  <c:v>40.43369495792885</c:v>
                </c:pt>
                <c:pt idx="57">
                  <c:v>39.673155551692474</c:v>
                </c:pt>
                <c:pt idx="58">
                  <c:v>38.912370473611482</c:v>
                </c:pt>
                <c:pt idx="59">
                  <c:v>38.151443666609623</c:v>
                </c:pt>
                <c:pt idx="60">
                  <c:v>37.390475630150441</c:v>
                </c:pt>
                <c:pt idx="61">
                  <c:v>36.629563721722946</c:v>
                </c:pt>
                <c:pt idx="62">
                  <c:v>35.868802436415365</c:v>
                </c:pt>
                <c:pt idx="63">
                  <c:v>35.108283666549099</c:v>
                </c:pt>
                <c:pt idx="64">
                  <c:v>34.348096943160314</c:v>
                </c:pt>
                <c:pt idx="65">
                  <c:v>33.588329660949263</c:v>
                </c:pt>
                <c:pt idx="66">
                  <c:v>32.82906728816711</c:v>
                </c:pt>
                <c:pt idx="67">
                  <c:v>32.070393562774335</c:v>
                </c:pt>
                <c:pt idx="68">
                  <c:v>31.312390676082131</c:v>
                </c:pt>
                <c:pt idx="69">
                  <c:v>30.555139444977662</c:v>
                </c:pt>
                <c:pt idx="70">
                  <c:v>29.798719473734465</c:v>
                </c:pt>
                <c:pt idx="71">
                  <c:v>29.04320930631841</c:v>
                </c:pt>
                <c:pt idx="72">
                  <c:v>28.288686570018896</c:v>
                </c:pt>
                <c:pt idx="73">
                  <c:v>27.535228111160286</c:v>
                </c:pt>
                <c:pt idx="74">
                  <c:v>26.782910123582177</c:v>
                </c:pt>
                <c:pt idx="75">
                  <c:v>26.031808270516386</c:v>
                </c:pt>
                <c:pt idx="76">
                  <c:v>25.281997800433359</c:v>
                </c:pt>
                <c:pt idx="77">
                  <c:v>24.533553657380722</c:v>
                </c:pt>
                <c:pt idx="78">
                  <c:v>23.786550586291412</c:v>
                </c:pt>
                <c:pt idx="79">
                  <c:v>23.041063233696789</c:v>
                </c:pt>
                <c:pt idx="80">
                  <c:v>22.297166244243073</c:v>
                </c:pt>
                <c:pt idx="81">
                  <c:v>21.554934353374108</c:v>
                </c:pt>
                <c:pt idx="82">
                  <c:v>20.814442476512085</c:v>
                </c:pt>
                <c:pt idx="83">
                  <c:v>20.075765795038805</c:v>
                </c:pt>
                <c:pt idx="84">
                  <c:v>19.338979839352987</c:v>
                </c:pt>
                <c:pt idx="85">
                  <c:v>18.604160569254631</c:v>
                </c:pt>
                <c:pt idx="86">
                  <c:v>17.871384451884524</c:v>
                </c:pt>
                <c:pt idx="87">
                  <c:v>17.140728537425304</c:v>
                </c:pt>
                <c:pt idx="88">
                  <c:v>16.412270532751563</c:v>
                </c:pt>
                <c:pt idx="89">
                  <c:v>15.686088873196823</c:v>
                </c:pt>
                <c:pt idx="90">
                  <c:v>14.962262792588504</c:v>
                </c:pt>
                <c:pt idx="91">
                  <c:v>14.2408723916855</c:v>
                </c:pt>
                <c:pt idx="92">
                  <c:v>13.521998705136923</c:v>
                </c:pt>
                <c:pt idx="93">
                  <c:v>12.80572376706624</c:v>
                </c:pt>
                <c:pt idx="94">
                  <c:v>12.092130675370186</c:v>
                </c:pt>
                <c:pt idx="95">
                  <c:v>11.381303654808576</c:v>
                </c:pt>
                <c:pt idx="96">
                  <c:v>10.673328118947481</c:v>
                </c:pt>
                <c:pt idx="97">
                  <c:v>9.9682907310052542</c:v>
                </c:pt>
                <c:pt idx="98">
                  <c:v>9.2662794636380994</c:v>
                </c:pt>
                <c:pt idx="99">
                  <c:v>8.5673836576896036</c:v>
                </c:pt>
                <c:pt idx="100">
                  <c:v>7.8716940799156419</c:v>
                </c:pt>
                <c:pt idx="101">
                  <c:v>7.179302979683797</c:v>
                </c:pt>
                <c:pt idx="102">
                  <c:v>6.4903041446345497</c:v>
                </c:pt>
                <c:pt idx="103">
                  <c:v>5.8047929552779323</c:v>
                </c:pt>
                <c:pt idx="104">
                  <c:v>5.1228664384874918</c:v>
                </c:pt>
                <c:pt idx="105">
                  <c:v>4.444623319840403</c:v>
                </c:pt>
                <c:pt idx="106">
                  <c:v>3.7701640747393554</c:v>
                </c:pt>
                <c:pt idx="107">
                  <c:v>3.0995909782386946</c:v>
                </c:pt>
                <c:pt idx="108">
                  <c:v>2.4330081534840104</c:v>
                </c:pt>
                <c:pt idx="109">
                  <c:v>1.7705216186599841</c:v>
                </c:pt>
                <c:pt idx="110">
                  <c:v>1.1122393323278743</c:v>
                </c:pt>
                <c:pt idx="111">
                  <c:v>0.45827123701879202</c:v>
                </c:pt>
                <c:pt idx="112">
                  <c:v>-0.19127069906508609</c:v>
                </c:pt>
                <c:pt idx="113">
                  <c:v>-0.83627244240523169</c:v>
                </c:pt>
                <c:pt idx="114">
                  <c:v>-1.4766178567556807</c:v>
                </c:pt>
                <c:pt idx="115">
                  <c:v>-2.1121886681613375</c:v>
                </c:pt>
                <c:pt idx="116">
                  <c:v>-2.7428644326159741</c:v>
                </c:pt>
                <c:pt idx="117">
                  <c:v>-3.3685225065867854</c:v>
                </c:pt>
                <c:pt idx="118">
                  <c:v>-3.989038020649275</c:v>
                </c:pt>
                <c:pt idx="119">
                  <c:v>-4.6042838564919464</c:v>
                </c:pt>
                <c:pt idx="120">
                  <c:v>-5.2141306275678403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7E17-4C91-BAD2-2F816FE83F53}"/>
            </c:ext>
          </c:extLst>
        </c:ser>
        <c:ser>
          <c:idx val="23"/>
          <c:order val="23"/>
          <c:tx>
            <c:strRef>
              <c:f>TraySol!$G$8</c:f>
              <c:strCache>
                <c:ptCount val="1"/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TraySol!$H$191:$H$311</c:f>
              <c:numCache>
                <c:formatCode>0.00</c:formatCode>
                <c:ptCount val="121"/>
                <c:pt idx="0">
                  <c:v>2.0372914124334421E-3</c:v>
                </c:pt>
                <c:pt idx="1">
                  <c:v>2.0367385709851633</c:v>
                </c:pt>
                <c:pt idx="2">
                  <c:v>4.0701752325224332</c:v>
                </c:pt>
                <c:pt idx="3">
                  <c:v>6.0970456941544278</c:v>
                </c:pt>
                <c:pt idx="4">
                  <c:v>8.1141598481488728</c:v>
                </c:pt>
                <c:pt idx="5">
                  <c:v>10.118436277573247</c:v>
                </c:pt>
                <c:pt idx="6">
                  <c:v>12.106933813455912</c:v>
                </c:pt>
                <c:pt idx="7">
                  <c:v>14.076879392710099</c:v>
                </c:pt>
                <c:pt idx="8">
                  <c:v>16.025691645688113</c:v>
                </c:pt>
                <c:pt idx="9">
                  <c:v>17.950999836443017</c:v>
                </c:pt>
                <c:pt idx="10">
                  <c:v>19.850657976505463</c:v>
                </c:pt>
                <c:pt idx="11">
                  <c:v>21.722754121706924</c:v>
                </c:pt>
                <c:pt idx="12">
                  <c:v>23.565615030816673</c:v>
                </c:pt>
                <c:pt idx="13">
                  <c:v>25.377806506797167</c:v>
                </c:pt>
                <c:pt idx="14">
                  <c:v>27.158129851605167</c:v>
                </c:pt>
                <c:pt idx="15">
                  <c:v>28.90561494195439</c:v>
                </c:pt>
                <c:pt idx="16">
                  <c:v>30.619510477195615</c:v>
                </c:pt>
                <c:pt idx="17">
                  <c:v>32.299271964406309</c:v>
                </c:pt>
                <c:pt idx="18">
                  <c:v>33.94454799429527</c:v>
                </c:pt>
                <c:pt idx="19">
                  <c:v>35.555165329783293</c:v>
                </c:pt>
                <c:pt idx="20">
                  <c:v>37.131113282511883</c:v>
                </c:pt>
                <c:pt idx="21">
                  <c:v>38.672527796233027</c:v>
                </c:pt>
                <c:pt idx="22">
                  <c:v>40.179675594656885</c:v>
                </c:pt>
                <c:pt idx="23">
                  <c:v>41.652938688764571</c:v>
                </c:pt>
                <c:pt idx="24">
                  <c:v>43.092799477885585</c:v>
                </c:pt>
                <c:pt idx="25">
                  <c:v>44.499826622222287</c:v>
                </c:pt>
                <c:pt idx="26">
                  <c:v>45.874661813467519</c:v>
                </c:pt>
                <c:pt idx="27">
                  <c:v>47.218007525531583</c:v>
                </c:pt>
                <c:pt idx="28">
                  <c:v>48.530615789491399</c:v>
                </c:pt>
                <c:pt idx="29">
                  <c:v>49.813278005591705</c:v>
                </c:pt>
                <c:pt idx="30">
                  <c:v>51.066815780102715</c:v>
                </c:pt>
                <c:pt idx="31">
                  <c:v>52.292072755491759</c:v>
                </c:pt>
                <c:pt idx="32">
                  <c:v>53.489907388040173</c:v>
                </c:pt>
                <c:pt idx="33">
                  <c:v>54.661186617017584</c:v>
                </c:pt>
                <c:pt idx="34">
                  <c:v>55.806780363114143</c:v>
                </c:pt>
                <c:pt idx="35">
                  <c:v>56.927556790366715</c:v>
                </c:pt>
                <c:pt idx="36">
                  <c:v>58.024378264693127</c:v>
                </c:pt>
                <c:pt idx="37">
                  <c:v>59.098097942841612</c:v>
                </c:pt>
                <c:pt idx="38">
                  <c:v>60.149556927609737</c:v>
                </c:pt>
                <c:pt idx="39">
                  <c:v>61.179581928204243</c:v>
                </c:pt>
                <c:pt idx="40">
                  <c:v>62.188983368286451</c:v>
                </c:pt>
                <c:pt idx="41">
                  <c:v>63.178553888316685</c:v>
                </c:pt>
                <c:pt idx="42">
                  <c:v>64.149067193080484</c:v>
                </c:pt>
                <c:pt idx="43">
                  <c:v>65.101277199589376</c:v>
                </c:pt>
                <c:pt idx="44">
                  <c:v>66.035917444788055</c:v>
                </c:pt>
                <c:pt idx="45">
                  <c:v>66.953700716581693</c:v>
                </c:pt>
                <c:pt idx="46">
                  <c:v>67.855318875567022</c:v>
                </c:pt>
                <c:pt idx="47">
                  <c:v>68.741442838470093</c:v>
                </c:pt>
                <c:pt idx="48">
                  <c:v>69.612722697643434</c:v>
                </c:pt>
                <c:pt idx="49">
                  <c:v>70.469787954047163</c:v>
                </c:pt>
                <c:pt idx="50">
                  <c:v>71.313247843932487</c:v>
                </c:pt>
                <c:pt idx="51">
                  <c:v>72.143691741972219</c:v>
                </c:pt>
                <c:pt idx="52">
                  <c:v>72.961689625851491</c:v>
                </c:pt>
                <c:pt idx="53">
                  <c:v>73.767792589358109</c:v>
                </c:pt>
                <c:pt idx="54">
                  <c:v>74.56253339281615</c:v>
                </c:pt>
                <c:pt idx="55">
                  <c:v>75.346427041301126</c:v>
                </c:pt>
                <c:pt idx="56">
                  <c:v>76.119971382483911</c:v>
                </c:pt>
                <c:pt idx="57">
                  <c:v>76.883647717186761</c:v>
                </c:pt>
                <c:pt idx="58">
                  <c:v>77.637921416818216</c:v>
                </c:pt>
                <c:pt idx="59">
                  <c:v>78.383242542797845</c:v>
                </c:pt>
                <c:pt idx="60">
                  <c:v>79.120046463905013</c:v>
                </c:pt>
                <c:pt idx="61">
                  <c:v>79.84875446819693</c:v>
                </c:pt>
                <c:pt idx="62">
                  <c:v>80.569774366757642</c:v>
                </c:pt>
                <c:pt idx="63">
                  <c:v>81.283501087070206</c:v>
                </c:pt>
                <c:pt idx="64">
                  <c:v>81.990317254258656</c:v>
                </c:pt>
                <c:pt idx="65">
                  <c:v>82.690593758836016</c:v>
                </c:pt>
                <c:pt idx="66">
                  <c:v>83.384690309926242</c:v>
                </c:pt>
                <c:pt idx="67">
                  <c:v>84.072955973208508</c:v>
                </c:pt>
                <c:pt idx="68">
                  <c:v>84.755729693070563</c:v>
                </c:pt>
                <c:pt idx="69">
                  <c:v>85.433340798655991</c:v>
                </c:pt>
                <c:pt idx="70">
                  <c:v>86.106109493656874</c:v>
                </c:pt>
                <c:pt idx="71">
                  <c:v>86.774347329841333</c:v>
                </c:pt>
                <c:pt idx="72">
                  <c:v>87.438357664417083</c:v>
                </c:pt>
                <c:pt idx="73">
                  <c:v>88.098436101424852</c:v>
                </c:pt>
                <c:pt idx="74">
                  <c:v>88.754870917427851</c:v>
                </c:pt>
                <c:pt idx="75">
                  <c:v>89.407943471821554</c:v>
                </c:pt>
                <c:pt idx="76">
                  <c:v>90.057928602130957</c:v>
                </c:pt>
                <c:pt idx="77">
                  <c:v>90.705095004696418</c:v>
                </c:pt>
                <c:pt idx="78">
                  <c:v>91.349705601169788</c:v>
                </c:pt>
                <c:pt idx="79">
                  <c:v>91.99201789125803</c:v>
                </c:pt>
                <c:pt idx="80">
                  <c:v>92.632284292157465</c:v>
                </c:pt>
                <c:pt idx="81">
                  <c:v>93.270752465122911</c:v>
                </c:pt>
                <c:pt idx="82">
                  <c:v>93.907665629611017</c:v>
                </c:pt>
                <c:pt idx="83">
                  <c:v>94.543262865428431</c:v>
                </c:pt>
                <c:pt idx="84">
                  <c:v>95.177779403302608</c:v>
                </c:pt>
                <c:pt idx="85">
                  <c:v>95.811446904276366</c:v>
                </c:pt>
                <c:pt idx="86">
                  <c:v>96.444493728309567</c:v>
                </c:pt>
                <c:pt idx="87">
                  <c:v>97.077145192448739</c:v>
                </c:pt>
                <c:pt idx="88">
                  <c:v>97.709623818903154</c:v>
                </c:pt>
                <c:pt idx="89">
                  <c:v>98.342149573339796</c:v>
                </c:pt>
                <c:pt idx="90">
                  <c:v>98.974940093683216</c:v>
                </c:pt>
                <c:pt idx="91">
                  <c:v>99.608210909678121</c:v>
                </c:pt>
                <c:pt idx="92">
                  <c:v>100.24217565344168</c:v>
                </c:pt>
                <c:pt idx="93">
                  <c:v>100.87704626120296</c:v>
                </c:pt>
                <c:pt idx="94">
                  <c:v>101.51303316639357</c:v>
                </c:pt>
                <c:pt idx="95">
                  <c:v>102.15034548421997</c:v>
                </c:pt>
                <c:pt idx="96">
                  <c:v>102.7891911878143</c:v>
                </c:pt>
                <c:pt idx="97">
                  <c:v>103.4297772760232</c:v>
                </c:pt>
                <c:pt idx="98">
                  <c:v>104.07230993285792</c:v>
                </c:pt>
                <c:pt idx="99">
                  <c:v>104.71699467859004</c:v>
                </c:pt>
                <c:pt idx="100">
                  <c:v>105.36403651243791</c:v>
                </c:pt>
                <c:pt idx="101">
                  <c:v>106.01364004674681</c:v>
                </c:pt>
                <c:pt idx="102">
                  <c:v>106.66600963252432</c:v>
                </c:pt>
                <c:pt idx="103">
                  <c:v>107.3213494761478</c:v>
                </c:pt>
                <c:pt idx="104">
                  <c:v>107.97986374701517</c:v>
                </c:pt>
                <c:pt idx="105">
                  <c:v>108.64175667586379</c:v>
                </c:pt>
                <c:pt idx="106">
                  <c:v>109.30723264343261</c:v>
                </c:pt>
                <c:pt idx="107">
                  <c:v>109.97649625909327</c:v>
                </c:pt>
                <c:pt idx="108">
                  <c:v>110.64975242902329</c:v>
                </c:pt>
                <c:pt idx="109">
                  <c:v>111.32720641344166</c:v>
                </c:pt>
                <c:pt idx="110">
                  <c:v>112.00906387237104</c:v>
                </c:pt>
                <c:pt idx="111">
                  <c:v>112.69553089933557</c:v>
                </c:pt>
                <c:pt idx="112">
                  <c:v>113.38681404234407</c:v>
                </c:pt>
                <c:pt idx="113">
                  <c:v>114.08312031145054</c:v>
                </c:pt>
                <c:pt idx="114">
                  <c:v>114.78465717212292</c:v>
                </c:pt>
                <c:pt idx="115">
                  <c:v>115.49163252359072</c:v>
                </c:pt>
                <c:pt idx="116">
                  <c:v>116.20425466128111</c:v>
                </c:pt>
                <c:pt idx="117">
                  <c:v>116.92273222239137</c:v>
                </c:pt>
                <c:pt idx="118">
                  <c:v>117.64727411358622</c:v>
                </c:pt>
                <c:pt idx="119">
                  <c:v>118.37808941974751</c:v>
                </c:pt>
                <c:pt idx="120">
                  <c:v>119.1153872926478</c:v>
                </c:pt>
              </c:numCache>
            </c:numRef>
          </c:xVal>
          <c:yVal>
            <c:numRef>
              <c:f>TraySol!$G$191:$G$311</c:f>
              <c:numCache>
                <c:formatCode>0.00</c:formatCode>
                <c:ptCount val="121"/>
                <c:pt idx="0">
                  <c:v>61.274999986470881</c:v>
                </c:pt>
                <c:pt idx="1">
                  <c:v>61.261474147957607</c:v>
                </c:pt>
                <c:pt idx="2">
                  <c:v>61.220935595326267</c:v>
                </c:pt>
                <c:pt idx="3">
                  <c:v>61.153500805292005</c:v>
                </c:pt>
                <c:pt idx="4">
                  <c:v>61.059362076748585</c:v>
                </c:pt>
                <c:pt idx="5">
                  <c:v>60.938784896351507</c:v>
                </c:pt>
                <c:pt idx="6">
                  <c:v>60.792104351070144</c:v>
                </c:pt>
                <c:pt idx="7">
                  <c:v>60.61972071266527</c:v>
                </c:pt>
                <c:pt idx="8">
                  <c:v>60.422094326395722</c:v>
                </c:pt>
                <c:pt idx="9">
                  <c:v>60.199739950246197</c:v>
                </c:pt>
                <c:pt idx="10">
                  <c:v>59.95322069780778</c:v>
                </c:pt>
                <c:pt idx="11">
                  <c:v>59.683141737891177</c:v>
                </c:pt>
                <c:pt idx="12">
                  <c:v>59.390143897703709</c:v>
                </c:pt>
                <c:pt idx="13">
                  <c:v>59.074897304998032</c:v>
                </c:pt>
                <c:pt idx="14">
                  <c:v>58.738095189227806</c:v>
                </c:pt>
                <c:pt idx="15">
                  <c:v>58.380447943724477</c:v>
                </c:pt>
                <c:pt idx="16">
                  <c:v>58.002677531501114</c:v>
                </c:pt>
                <c:pt idx="17">
                  <c:v>57.605512297635528</c:v>
                </c:pt>
                <c:pt idx="18">
                  <c:v>57.189682232236578</c:v>
                </c:pt>
                <c:pt idx="19">
                  <c:v>56.755914710494601</c:v>
                </c:pt>
                <c:pt idx="20">
                  <c:v>56.304930720772063</c:v>
                </c:pt>
                <c:pt idx="21">
                  <c:v>55.837441578408715</c:v>
                </c:pt>
                <c:pt idx="22">
                  <c:v>55.354146112018157</c:v>
                </c:pt>
                <c:pt idx="23">
                  <c:v>54.855728300512396</c:v>
                </c:pt>
                <c:pt idx="24">
                  <c:v>54.342855332767371</c:v>
                </c:pt>
                <c:pt idx="25">
                  <c:v>53.816176057520728</c:v>
                </c:pt>
                <c:pt idx="26">
                  <c:v>53.276319788511309</c:v>
                </c:pt>
                <c:pt idx="27">
                  <c:v>52.723895428750374</c:v>
                </c:pt>
                <c:pt idx="28">
                  <c:v>52.15949087787542</c:v>
                </c:pt>
                <c:pt idx="29">
                  <c:v>51.583672687522416</c:v>
                </c:pt>
                <c:pt idx="30">
                  <c:v>50.996985931317411</c:v>
                </c:pt>
                <c:pt idx="31">
                  <c:v>50.399954258233464</c:v>
                </c:pt>
                <c:pt idx="32">
                  <c:v>49.793080100505584</c:v>
                </c:pt>
                <c:pt idx="33">
                  <c:v>49.176845009904028</c:v>
                </c:pt>
                <c:pt idx="34">
                  <c:v>48.551710098822554</c:v>
                </c:pt>
                <c:pt idx="35">
                  <c:v>47.918116565255829</c:v>
                </c:pt>
                <c:pt idx="36">
                  <c:v>47.276486283257753</c:v>
                </c:pt>
                <c:pt idx="37">
                  <c:v>46.62722244284425</c:v>
                </c:pt>
                <c:pt idx="38">
                  <c:v>45.970710225504099</c:v>
                </c:pt>
                <c:pt idx="39">
                  <c:v>45.307317503492946</c:v>
                </c:pt>
                <c:pt idx="40">
                  <c:v>44.637395552903655</c:v>
                </c:pt>
                <c:pt idx="41">
                  <c:v>43.961279772131732</c:v>
                </c:pt>
                <c:pt idx="42">
                  <c:v>43.279290398794878</c:v>
                </c:pt>
                <c:pt idx="43">
                  <c:v>42.591733219430509</c:v>
                </c:pt>
                <c:pt idx="44">
                  <c:v>41.898900267397423</c:v>
                </c:pt>
                <c:pt idx="45">
                  <c:v>41.20107050536074</c:v>
                </c:pt>
                <c:pt idx="46">
                  <c:v>40.498510489557454</c:v>
                </c:pt>
                <c:pt idx="47">
                  <c:v>39.791475013737276</c:v>
                </c:pt>
                <c:pt idx="48">
                  <c:v>39.080207731263037</c:v>
                </c:pt>
                <c:pt idx="49">
                  <c:v>38.364941754350646</c:v>
                </c:pt>
                <c:pt idx="50">
                  <c:v>37.645900229840862</c:v>
                </c:pt>
                <c:pt idx="51">
                  <c:v>36.923296891235687</c:v>
                </c:pt>
                <c:pt idx="52">
                  <c:v>36.197336587010795</c:v>
                </c:pt>
                <c:pt idx="53">
                  <c:v>35.46821578544052</c:v>
                </c:pt>
                <c:pt idx="54">
                  <c:v>34.736123056351282</c:v>
                </c:pt>
                <c:pt idx="55">
                  <c:v>34.001239530360273</c:v>
                </c:pt>
                <c:pt idx="56">
                  <c:v>33.263739336264386</c:v>
                </c:pt>
                <c:pt idx="57">
                  <c:v>32.523790017325119</c:v>
                </c:pt>
                <c:pt idx="58">
                  <c:v>31.78155292725269</c:v>
                </c:pt>
                <c:pt idx="59">
                  <c:v>31.037183606732114</c:v>
                </c:pt>
                <c:pt idx="60">
                  <c:v>30.290832141356375</c:v>
                </c:pt>
                <c:pt idx="61">
                  <c:v>29.542643501843095</c:v>
                </c:pt>
                <c:pt idx="62">
                  <c:v>28.792757867410977</c:v>
                </c:pt>
                <c:pt idx="63">
                  <c:v>28.041310933184072</c:v>
                </c:pt>
                <c:pt idx="64">
                  <c:v>27.288434202477802</c:v>
                </c:pt>
                <c:pt idx="65">
                  <c:v>26.534255264800805</c:v>
                </c:pt>
                <c:pt idx="66">
                  <c:v>25.778898060383725</c:v>
                </c:pt>
                <c:pt idx="67">
                  <c:v>25.022483132019289</c:v>
                </c:pt>
                <c:pt idx="68">
                  <c:v>24.26512786497058</c:v>
                </c:pt>
                <c:pt idx="69">
                  <c:v>23.506946715674744</c:v>
                </c:pt>
                <c:pt idx="70">
                  <c:v>22.748051429939323</c:v>
                </c:pt>
                <c:pt idx="71">
                  <c:v>21.988551251298119</c:v>
                </c:pt>
                <c:pt idx="72">
                  <c:v>21.228553120163355</c:v>
                </c:pt>
                <c:pt idx="73">
                  <c:v>20.468161864381088</c:v>
                </c:pt>
                <c:pt idx="74">
                  <c:v>19.707480381767411</c:v>
                </c:pt>
                <c:pt idx="75">
                  <c:v>18.946609815174924</c:v>
                </c:pt>
                <c:pt idx="76">
                  <c:v>18.185649720611266</c:v>
                </c:pt>
                <c:pt idx="77">
                  <c:v>17.424698228904589</c:v>
                </c:pt>
                <c:pt idx="78">
                  <c:v>16.663852201386263</c:v>
                </c:pt>
                <c:pt idx="79">
                  <c:v>15.903207380035639</c:v>
                </c:pt>
                <c:pt idx="80">
                  <c:v>15.142858532509067</c:v>
                </c:pt>
                <c:pt idx="81">
                  <c:v>14.38289959245283</c:v>
                </c:pt>
                <c:pt idx="82">
                  <c:v>13.623423795478274</c:v>
                </c:pt>
                <c:pt idx="83">
                  <c:v>12.864523811157568</c:v>
                </c:pt>
                <c:pt idx="84">
                  <c:v>12.106291871378801</c:v>
                </c:pt>
                <c:pt idx="85">
                  <c:v>11.34881989538134</c:v>
                </c:pt>
                <c:pt idx="86">
                  <c:v>10.592199611774291</c:v>
                </c:pt>
                <c:pt idx="87">
                  <c:v>9.8365226778249024</c:v>
                </c:pt>
                <c:pt idx="88">
                  <c:v>9.0818807962871801</c:v>
                </c:pt>
                <c:pt idx="89">
                  <c:v>8.3283658300265415</c:v>
                </c:pt>
                <c:pt idx="90">
                  <c:v>7.5760699146809571</c:v>
                </c:pt>
                <c:pt idx="91">
                  <c:v>6.8250855695852266</c:v>
                </c:pt>
                <c:pt idx="92">
                  <c:v>6.0755058071720214</c:v>
                </c:pt>
                <c:pt idx="93">
                  <c:v>5.3274242410489165</c:v>
                </c:pt>
                <c:pt idx="94">
                  <c:v>4.5809351929388811</c:v>
                </c:pt>
                <c:pt idx="95">
                  <c:v>3.8361337986585511</c:v>
                </c:pt>
                <c:pt idx="96">
                  <c:v>3.0931161132957499</c:v>
                </c:pt>
                <c:pt idx="97">
                  <c:v>2.351979215736236</c:v>
                </c:pt>
                <c:pt idx="98">
                  <c:v>1.6128213126762461</c:v>
                </c:pt>
                <c:pt idx="99">
                  <c:v>0.8757418422456027</c:v>
                </c:pt>
                <c:pt idx="100">
                  <c:v>0.14084157735281622</c:v>
                </c:pt>
                <c:pt idx="101">
                  <c:v>-0.59177727114867196</c:v>
                </c:pt>
                <c:pt idx="102">
                  <c:v>-1.3220109513879379</c:v>
                </c:pt>
                <c:pt idx="103">
                  <c:v>-2.0497540674261927</c:v>
                </c:pt>
                <c:pt idx="104">
                  <c:v>-2.7748994761710435</c:v>
                </c:pt>
                <c:pt idx="105">
                  <c:v>-3.4973381842137456</c:v>
                </c:pt>
                <c:pt idx="106">
                  <c:v>-4.2169592445628439</c:v>
                </c:pt>
                <c:pt idx="107">
                  <c:v>-4.9336496532648511</c:v>
                </c:pt>
                <c:pt idx="108">
                  <c:v>-5.64729424592025</c:v>
                </c:pt>
                <c:pt idx="109">
                  <c:v>-6.3577755941218044</c:v>
                </c:pt>
                <c:pt idx="110">
                  <c:v>-7.0649739018626008</c:v>
                </c:pt>
                <c:pt idx="111">
                  <c:v>-7.768766901982417</c:v>
                </c:pt>
                <c:pt idx="112">
                  <c:v>-8.4690297527441203</c:v>
                </c:pt>
                <c:pt idx="113">
                  <c:v>-9.1656349346565662</c:v>
                </c:pt>
                <c:pt idx="114">
                  <c:v>-9.8584521476862932</c:v>
                </c:pt>
                <c:pt idx="115">
                  <c:v>-10.547348209028954</c:v>
                </c:pt>
                <c:pt idx="116">
                  <c:v>-11.232186951641495</c:v>
                </c:pt>
                <c:pt idx="117">
                  <c:v>-11.912829123767835</c:v>
                </c:pt>
                <c:pt idx="118">
                  <c:v>-12.589132289726095</c:v>
                </c:pt>
                <c:pt idx="119">
                  <c:v>-13.260950732261179</c:v>
                </c:pt>
                <c:pt idx="120">
                  <c:v>-13.92813535680645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7E17-4C91-BAD2-2F816FE83F53}"/>
            </c:ext>
          </c:extLst>
        </c:ser>
        <c:ser>
          <c:idx val="24"/>
          <c:order val="24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TraySol!$K$191:$K$311</c:f>
              <c:numCache>
                <c:formatCode>0.00</c:formatCode>
                <c:ptCount val="121"/>
                <c:pt idx="0">
                  <c:v>1.5413447353594351E-3</c:v>
                </c:pt>
                <c:pt idx="1">
                  <c:v>1.5411292666668182</c:v>
                </c:pt>
                <c:pt idx="2">
                  <c:v>3.0809686692833047</c:v>
                </c:pt>
                <c:pt idx="3">
                  <c:v>4.6182363737591707</c:v>
                </c:pt>
                <c:pt idx="4">
                  <c:v>6.1516664841947666</c:v>
                </c:pt>
                <c:pt idx="5">
                  <c:v>7.6800167111045026</c:v>
                </c:pt>
                <c:pt idx="6">
                  <c:v>9.2020756880470653</c:v>
                </c:pt>
                <c:pt idx="7">
                  <c:v>10.716669834794835</c:v>
                </c:pt>
                <c:pt idx="8">
                  <c:v>12.222669677417878</c:v>
                </c:pt>
                <c:pt idx="9">
                  <c:v>13.718995549944374</c:v>
                </c:pt>
                <c:pt idx="10">
                  <c:v>15.20462261798572</c:v>
                </c:pt>
                <c:pt idx="11">
                  <c:v>16.678585181266207</c:v>
                </c:pt>
                <c:pt idx="12">
                  <c:v>18.139980228747671</c:v>
                </c:pt>
                <c:pt idx="13">
                  <c:v>19.587970236412133</c:v>
                </c:pt>
                <c:pt idx="14">
                  <c:v>21.021785213241433</c:v>
                </c:pt>
                <c:pt idx="15">
                  <c:v>22.440724015068746</c:v>
                </c:pt>
                <c:pt idx="16">
                  <c:v>23.844154958431638</c:v>
                </c:pt>
                <c:pt idx="17">
                  <c:v>25.231515777097272</c:v>
                </c:pt>
                <c:pt idx="18">
                  <c:v>26.602312972414374</c:v>
                </c:pt>
                <c:pt idx="19">
                  <c:v>27.95612061503272</c:v>
                </c:pt>
                <c:pt idx="20">
                  <c:v>29.292578659872721</c:v>
                </c:pt>
                <c:pt idx="21">
                  <c:v>30.61139083862939</c:v>
                </c:pt>
                <c:pt idx="22">
                  <c:v>31.912322194741147</c:v>
                </c:pt>
                <c:pt idx="23">
                  <c:v>33.195196324846698</c:v>
                </c:pt>
                <c:pt idx="24">
                  <c:v>34.459892388536041</c:v>
                </c:pt>
                <c:pt idx="25">
                  <c:v>35.706341944918158</c:v>
                </c:pt>
                <c:pt idx="26">
                  <c:v>36.934525670421507</c:v>
                </c:pt>
                <c:pt idx="27">
                  <c:v>38.144470007550417</c:v>
                </c:pt>
                <c:pt idx="28">
                  <c:v>39.336243789250901</c:v>
                </c:pt>
                <c:pt idx="29">
                  <c:v>40.509954878287154</c:v>
                </c:pt>
                <c:pt idx="30">
                  <c:v>41.665746855752879</c:v>
                </c:pt>
                <c:pt idx="31">
                  <c:v>42.803795787680201</c:v>
                </c:pt>
                <c:pt idx="32">
                  <c:v>43.92430709376525</c:v>
                </c:pt>
                <c:pt idx="33">
                  <c:v>45.027512537588109</c:v>
                </c:pt>
                <c:pt idx="34">
                  <c:v>46.113667353422798</c:v>
                </c:pt>
                <c:pt idx="35">
                  <c:v>47.183047520843807</c:v>
                </c:pt>
                <c:pt idx="36">
                  <c:v>48.235947194862078</c:v>
                </c:pt>
                <c:pt idx="37">
                  <c:v>49.272676296266461</c:v>
                </c:pt>
                <c:pt idx="38">
                  <c:v>50.293558264197195</c:v>
                </c:pt>
                <c:pt idx="39">
                  <c:v>51.298927970723433</c:v>
                </c:pt>
                <c:pt idx="40">
                  <c:v>52.289129795306422</c:v>
                </c:pt>
                <c:pt idx="41">
                  <c:v>53.264515855481719</c:v>
                </c:pt>
                <c:pt idx="42">
                  <c:v>54.225444388853411</c:v>
                </c:pt>
                <c:pt idx="43">
                  <c:v>55.172278280527308</c:v>
                </c:pt>
                <c:pt idx="44">
                  <c:v>56.105383729391718</c:v>
                </c:pt>
                <c:pt idx="45">
                  <c:v>57.025129046143419</c:v>
                </c:pt>
                <c:pt idx="46">
                  <c:v>57.931883575634238</c:v>
                </c:pt>
                <c:pt idx="47">
                  <c:v>58.826016735940712</c:v>
                </c:pt>
                <c:pt idx="48">
                  <c:v>59.707897166520169</c:v>
                </c:pt>
                <c:pt idx="49">
                  <c:v>60.577891977881563</c:v>
                </c:pt>
                <c:pt idx="50">
                  <c:v>61.436366095350223</c:v>
                </c:pt>
                <c:pt idx="51">
                  <c:v>62.283681689726301</c:v>
                </c:pt>
                <c:pt idx="52">
                  <c:v>63.120197687905922</c:v>
                </c:pt>
                <c:pt idx="53">
                  <c:v>63.946269356844923</c:v>
                </c:pt>
                <c:pt idx="54">
                  <c:v>64.762247954579621</c:v>
                </c:pt>
                <c:pt idx="55">
                  <c:v>65.568480442373186</c:v>
                </c:pt>
                <c:pt idx="56">
                  <c:v>66.365309252417248</c:v>
                </c:pt>
                <c:pt idx="57">
                  <c:v>67.153072105881947</c:v>
                </c:pt>
                <c:pt idx="58">
                  <c:v>67.932101876469645</c:v>
                </c:pt>
                <c:pt idx="59">
                  <c:v>68.702726494979316</c:v>
                </c:pt>
                <c:pt idx="60">
                  <c:v>69.465268890732489</c:v>
                </c:pt>
                <c:pt idx="61">
                  <c:v>70.220046966040769</c:v>
                </c:pt>
                <c:pt idx="62">
                  <c:v>70.967373600209257</c:v>
                </c:pt>
                <c:pt idx="63">
                  <c:v>71.707556679869313</c:v>
                </c:pt>
                <c:pt idx="64">
                  <c:v>72.440899152715417</c:v>
                </c:pt>
                <c:pt idx="65">
                  <c:v>73.167699101985633</c:v>
                </c:pt>
                <c:pt idx="66">
                  <c:v>73.888249839272106</c:v>
                </c:pt>
                <c:pt idx="67">
                  <c:v>74.602840013478996</c:v>
                </c:pt>
                <c:pt idx="68">
                  <c:v>75.311753733958568</c:v>
                </c:pt>
                <c:pt idx="69">
                  <c:v>76.01527070605384</c:v>
                </c:pt>
                <c:pt idx="70">
                  <c:v>76.71366637745939</c:v>
                </c:pt>
                <c:pt idx="71">
                  <c:v>77.407212093978046</c:v>
                </c:pt>
                <c:pt idx="72">
                  <c:v>78.096175263407233</c:v>
                </c:pt>
                <c:pt idx="73">
                  <c:v>78.780819526427152</c:v>
                </c:pt>
                <c:pt idx="74">
                  <c:v>79.461404933493668</c:v>
                </c:pt>
                <c:pt idx="75">
                  <c:v>80.138188126853791</c:v>
                </c:pt>
                <c:pt idx="76">
                  <c:v>80.811422526909467</c:v>
                </c:pt>
                <c:pt idx="77">
                  <c:v>81.481358522250432</c:v>
                </c:pt>
                <c:pt idx="78">
                  <c:v>82.148243662764926</c:v>
                </c:pt>
                <c:pt idx="79">
                  <c:v>82.812322855314093</c:v>
                </c:pt>
                <c:pt idx="80">
                  <c:v>83.473838561527728</c:v>
                </c:pt>
                <c:pt idx="81">
                  <c:v>84.133030997340924</c:v>
                </c:pt>
                <c:pt idx="82">
                  <c:v>84.790138333947411</c:v>
                </c:pt>
                <c:pt idx="83">
                  <c:v>85.44539689989567</c:v>
                </c:pt>
                <c:pt idx="84">
                  <c:v>86.099041384097163</c:v>
                </c:pt>
                <c:pt idx="85">
                  <c:v>86.751305039554367</c:v>
                </c:pt>
                <c:pt idx="86">
                  <c:v>87.402419887649685</c:v>
                </c:pt>
                <c:pt idx="87">
                  <c:v>88.052616922864786</c:v>
                </c:pt>
                <c:pt idx="88">
                  <c:v>88.70212631782276</c:v>
                </c:pt>
                <c:pt idx="89">
                  <c:v>89.351177628566433</c:v>
                </c:pt>
                <c:pt idx="90">
                  <c:v>90</c:v>
                </c:pt>
                <c:pt idx="91">
                  <c:v>90.648822371433553</c:v>
                </c:pt>
                <c:pt idx="92">
                  <c:v>91.29787368217724</c:v>
                </c:pt>
                <c:pt idx="93">
                  <c:v>91.947383077135214</c:v>
                </c:pt>
                <c:pt idx="94">
                  <c:v>92.597580112350315</c:v>
                </c:pt>
                <c:pt idx="95">
                  <c:v>93.248694960445661</c:v>
                </c:pt>
                <c:pt idx="96">
                  <c:v>93.900958615902852</c:v>
                </c:pt>
                <c:pt idx="97">
                  <c:v>94.55460310010433</c:v>
                </c:pt>
                <c:pt idx="98">
                  <c:v>95.209861666052589</c:v>
                </c:pt>
                <c:pt idx="99">
                  <c:v>95.866969002659062</c:v>
                </c:pt>
                <c:pt idx="100">
                  <c:v>96.526161438472258</c:v>
                </c:pt>
                <c:pt idx="101">
                  <c:v>97.187677144685907</c:v>
                </c:pt>
                <c:pt idx="102">
                  <c:v>97.851756337235074</c:v>
                </c:pt>
                <c:pt idx="103">
                  <c:v>98.518641477749568</c:v>
                </c:pt>
                <c:pt idx="104">
                  <c:v>99.188577473090547</c:v>
                </c:pt>
                <c:pt idx="105">
                  <c:v>99.861811873146223</c:v>
                </c:pt>
                <c:pt idx="106">
                  <c:v>100.53859506650633</c:v>
                </c:pt>
                <c:pt idx="107">
                  <c:v>101.21918047357285</c:v>
                </c:pt>
                <c:pt idx="108">
                  <c:v>101.90382473659277</c:v>
                </c:pt>
                <c:pt idx="109">
                  <c:v>102.59278790602195</c:v>
                </c:pt>
                <c:pt idx="110">
                  <c:v>103.28633362254061</c:v>
                </c:pt>
                <c:pt idx="111">
                  <c:v>103.98472929394615</c:v>
                </c:pt>
                <c:pt idx="112">
                  <c:v>104.68824626604145</c:v>
                </c:pt>
                <c:pt idx="113">
                  <c:v>105.397159986521</c:v>
                </c:pt>
                <c:pt idx="114">
                  <c:v>106.11175016072789</c:v>
                </c:pt>
                <c:pt idx="115">
                  <c:v>106.83230089801437</c:v>
                </c:pt>
                <c:pt idx="116">
                  <c:v>107.55910084728458</c:v>
                </c:pt>
                <c:pt idx="117">
                  <c:v>108.29244332013069</c:v>
                </c:pt>
                <c:pt idx="118">
                  <c:v>109.03262639979074</c:v>
                </c:pt>
                <c:pt idx="119">
                  <c:v>109.77995303395922</c:v>
                </c:pt>
                <c:pt idx="120">
                  <c:v>110.5347311092675</c:v>
                </c:pt>
              </c:numCache>
            </c:numRef>
          </c:xVal>
          <c:yVal>
            <c:numRef>
              <c:f>TraySol!$J$191:$J$311</c:f>
              <c:numCache>
                <c:formatCode>0.00</c:formatCode>
                <c:ptCount val="121"/>
                <c:pt idx="0">
                  <c:v>49.549999989764338</c:v>
                </c:pt>
                <c:pt idx="1">
                  <c:v>49.539765668063559</c:v>
                </c:pt>
                <c:pt idx="2">
                  <c:v>49.509078638609118</c:v>
                </c:pt>
                <c:pt idx="3">
                  <c:v>49.457986690195796</c:v>
                </c:pt>
                <c:pt idx="4">
                  <c:v>49.386569054205779</c:v>
                </c:pt>
                <c:pt idx="5">
                  <c:v>49.294935822924373</c:v>
                </c:pt>
                <c:pt idx="6">
                  <c:v>49.183227135421028</c:v>
                </c:pt>
                <c:pt idx="7">
                  <c:v>49.051612155250567</c:v>
                </c:pt>
                <c:pt idx="8">
                  <c:v>48.900287857244422</c:v>
                </c:pt>
                <c:pt idx="9">
                  <c:v>48.729477643397075</c:v>
                </c:pt>
                <c:pt idx="10">
                  <c:v>48.539429810009942</c:v>
                </c:pt>
                <c:pt idx="11">
                  <c:v>48.330415889796676</c:v>
                </c:pt>
                <c:pt idx="12">
                  <c:v>48.102728893569015</c:v>
                </c:pt>
                <c:pt idx="13">
                  <c:v>47.856681476423809</c:v>
                </c:pt>
                <c:pt idx="14">
                  <c:v>47.592604053074794</c:v>
                </c:pt>
                <c:pt idx="15">
                  <c:v>47.310842886169894</c:v>
                </c:pt>
                <c:pt idx="16">
                  <c:v>47.011758170175227</c:v>
                </c:pt>
                <c:pt idx="17">
                  <c:v>46.695722131766949</c:v>
                </c:pt>
                <c:pt idx="18">
                  <c:v>46.363117165734288</c:v>
                </c:pt>
                <c:pt idx="19">
                  <c:v>46.014334023247052</c:v>
                </c:pt>
                <c:pt idx="20">
                  <c:v>45.649770067057382</c:v>
                </c:pt>
                <c:pt idx="21">
                  <c:v>45.269827605867107</c:v>
                </c:pt>
                <c:pt idx="22">
                  <c:v>44.874912317763396</c:v>
                </c:pt>
                <c:pt idx="23">
                  <c:v>44.465431770367623</c:v>
                </c:pt>
                <c:pt idx="24">
                  <c:v>44.041794043201243</c:v>
                </c:pt>
                <c:pt idx="25">
                  <c:v>43.604406455786012</c:v>
                </c:pt>
                <c:pt idx="26">
                  <c:v>43.153674403191005</c:v>
                </c:pt>
                <c:pt idx="27">
                  <c:v>42.690000299132713</c:v>
                </c:pt>
                <c:pt idx="28">
                  <c:v>42.213782625336002</c:v>
                </c:pt>
                <c:pt idx="29">
                  <c:v>41.725415084673031</c:v>
                </c:pt>
                <c:pt idx="30">
                  <c:v>41.225285854611791</c:v>
                </c:pt>
                <c:pt idx="31">
                  <c:v>40.713776936713202</c:v>
                </c:pt>
                <c:pt idx="32">
                  <c:v>40.191263597304768</c:v>
                </c:pt>
                <c:pt idx="33">
                  <c:v>39.658113894012601</c:v>
                </c:pt>
                <c:pt idx="34">
                  <c:v>39.114688282534487</c:v>
                </c:pt>
                <c:pt idx="35">
                  <c:v>38.561339297868315</c:v>
                </c:pt>
                <c:pt idx="36">
                  <c:v>37.998411304152661</c:v>
                </c:pt>
                <c:pt idx="37">
                  <c:v>37.426240307313002</c:v>
                </c:pt>
                <c:pt idx="38">
                  <c:v>36.845153824822546</c:v>
                </c:pt>
                <c:pt idx="39">
                  <c:v>36.255470807063197</c:v>
                </c:pt>
                <c:pt idx="40">
                  <c:v>35.657501604998821</c:v>
                </c:pt>
                <c:pt idx="41">
                  <c:v>35.051547979135727</c:v>
                </c:pt>
                <c:pt idx="42">
                  <c:v>34.43790314503287</c:v>
                </c:pt>
                <c:pt idx="43">
                  <c:v>33.816851850930227</c:v>
                </c:pt>
                <c:pt idx="44">
                  <c:v>33.188670483375894</c:v>
                </c:pt>
                <c:pt idx="45">
                  <c:v>32.553627197049394</c:v>
                </c:pt>
                <c:pt idx="46">
                  <c:v>31.911982065289664</c:v>
                </c:pt>
                <c:pt idx="47">
                  <c:v>31.263987248142172</c:v>
                </c:pt>
                <c:pt idx="48">
                  <c:v>30.609887175033165</c:v>
                </c:pt>
                <c:pt idx="49">
                  <c:v>29.949918739460188</c:v>
                </c:pt>
                <c:pt idx="50">
                  <c:v>29.284311503354871</c:v>
                </c:pt>
                <c:pt idx="51">
                  <c:v>28.613287909023093</c:v>
                </c:pt>
                <c:pt idx="52">
                  <c:v>27.937063496802381</c:v>
                </c:pt>
                <c:pt idx="53">
                  <c:v>27.255847126792254</c:v>
                </c:pt>
                <c:pt idx="54">
                  <c:v>26.569841203213969</c:v>
                </c:pt>
                <c:pt idx="55">
                  <c:v>25.879241900139206</c:v>
                </c:pt>
                <c:pt idx="56">
                  <c:v>25.184239387495126</c:v>
                </c:pt>
                <c:pt idx="57">
                  <c:v>24.485018056406304</c:v>
                </c:pt>
                <c:pt idx="58">
                  <c:v>23.781756743071426</c:v>
                </c:pt>
                <c:pt idx="59">
                  <c:v>23.074628950498337</c:v>
                </c:pt>
                <c:pt idx="60">
                  <c:v>22.363803067532643</c:v>
                </c:pt>
                <c:pt idx="61">
                  <c:v>21.649442584715388</c:v>
                </c:pt>
                <c:pt idx="62">
                  <c:v>20.931706306595743</c:v>
                </c:pt>
                <c:pt idx="63">
                  <c:v>20.210748560203385</c:v>
                </c:pt>
                <c:pt idx="64">
                  <c:v>19.486719399456817</c:v>
                </c:pt>
                <c:pt idx="65">
                  <c:v>18.759764805345668</c:v>
                </c:pt>
                <c:pt idx="66">
                  <c:v>18.030026881780515</c:v>
                </c:pt>
                <c:pt idx="67">
                  <c:v>17.297644047051435</c:v>
                </c:pt>
                <c:pt idx="68">
                  <c:v>16.562751220879164</c:v>
                </c:pt>
                <c:pt idx="69">
                  <c:v>15.825480007079065</c:v>
                </c:pt>
                <c:pt idx="70">
                  <c:v>15.085958871889858</c:v>
                </c:pt>
                <c:pt idx="71">
                  <c:v>14.344313318047384</c:v>
                </c:pt>
                <c:pt idx="72">
                  <c:v>13.600666054705769</c:v>
                </c:pt>
                <c:pt idx="73">
                  <c:v>12.855137163330497</c:v>
                </c:pt>
                <c:pt idx="74">
                  <c:v>12.107844259703342</c:v>
                </c:pt>
                <c:pt idx="75">
                  <c:v>11.358902652195297</c:v>
                </c:pt>
                <c:pt idx="76">
                  <c:v>10.608425496474894</c:v>
                </c:pt>
                <c:pt idx="77">
                  <c:v>9.8565239468300518</c:v>
                </c:pt>
                <c:pt idx="78">
                  <c:v>9.1033073042901833</c:v>
                </c:pt>
                <c:pt idx="79">
                  <c:v>8.3488831617426627</c:v>
                </c:pt>
                <c:pt idx="80">
                  <c:v>7.5933575462427569</c:v>
                </c:pt>
                <c:pt idx="81">
                  <c:v>6.8368350587218742</c:v>
                </c:pt>
                <c:pt idx="82">
                  <c:v>6.0794190113021926</c:v>
                </c:pt>
                <c:pt idx="83">
                  <c:v>5.3212115624287577</c:v>
                </c:pt>
                <c:pt idx="84">
                  <c:v>4.5623138500328793</c:v>
                </c:pt>
                <c:pt idx="85">
                  <c:v>3.8028261229421929</c:v>
                </c:pt>
                <c:pt idx="86">
                  <c:v>3.0428478707544002</c:v>
                </c:pt>
                <c:pt idx="87">
                  <c:v>2.2824779523925116</c:v>
                </c:pt>
                <c:pt idx="88">
                  <c:v>1.5218147235605954</c:v>
                </c:pt>
                <c:pt idx="89">
                  <c:v>0.76095616331915039</c:v>
                </c:pt>
                <c:pt idx="90">
                  <c:v>0</c:v>
                </c:pt>
                <c:pt idx="91">
                  <c:v>-0.76095616331913618</c:v>
                </c:pt>
                <c:pt idx="92">
                  <c:v>-1.5218147235605954</c:v>
                </c:pt>
                <c:pt idx="93">
                  <c:v>-2.2824779523925116</c:v>
                </c:pt>
                <c:pt idx="94">
                  <c:v>-3.0428478707544002</c:v>
                </c:pt>
                <c:pt idx="95">
                  <c:v>-3.8028261229422071</c:v>
                </c:pt>
                <c:pt idx="96">
                  <c:v>-4.5623138500328935</c:v>
                </c:pt>
                <c:pt idx="97">
                  <c:v>-5.3212115624287577</c:v>
                </c:pt>
                <c:pt idx="98">
                  <c:v>-6.0794190113021926</c:v>
                </c:pt>
                <c:pt idx="99">
                  <c:v>-6.83683505872186</c:v>
                </c:pt>
                <c:pt idx="100">
                  <c:v>-7.5933575462427427</c:v>
                </c:pt>
                <c:pt idx="101">
                  <c:v>-8.3488831617426484</c:v>
                </c:pt>
                <c:pt idx="102">
                  <c:v>-9.1033073042901833</c:v>
                </c:pt>
                <c:pt idx="103">
                  <c:v>-9.8565239468300518</c:v>
                </c:pt>
                <c:pt idx="104">
                  <c:v>-10.608425496474908</c:v>
                </c:pt>
                <c:pt idx="105">
                  <c:v>-11.358902652195312</c:v>
                </c:pt>
                <c:pt idx="106">
                  <c:v>-12.107844259703327</c:v>
                </c:pt>
                <c:pt idx="107">
                  <c:v>-12.855137163330497</c:v>
                </c:pt>
                <c:pt idx="108">
                  <c:v>-13.600666054705769</c:v>
                </c:pt>
                <c:pt idx="109">
                  <c:v>-14.344313318047384</c:v>
                </c:pt>
                <c:pt idx="110">
                  <c:v>-15.085958871889858</c:v>
                </c:pt>
                <c:pt idx="111">
                  <c:v>-15.825480007079051</c:v>
                </c:pt>
                <c:pt idx="112">
                  <c:v>-16.562751220879179</c:v>
                </c:pt>
                <c:pt idx="113">
                  <c:v>-17.297644047051435</c:v>
                </c:pt>
                <c:pt idx="114">
                  <c:v>-18.030026881780515</c:v>
                </c:pt>
                <c:pt idx="115">
                  <c:v>-18.759764805345668</c:v>
                </c:pt>
                <c:pt idx="116">
                  <c:v>-19.486719399456817</c:v>
                </c:pt>
                <c:pt idx="117">
                  <c:v>-20.210748560203385</c:v>
                </c:pt>
                <c:pt idx="118">
                  <c:v>-20.931706306595743</c:v>
                </c:pt>
                <c:pt idx="119">
                  <c:v>-21.649442584715388</c:v>
                </c:pt>
                <c:pt idx="120">
                  <c:v>-22.363803067532629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7E17-4C91-BAD2-2F816FE83F53}"/>
            </c:ext>
          </c:extLst>
        </c:ser>
        <c:ser>
          <c:idx val="25"/>
          <c:order val="25"/>
          <c:tx>
            <c:strRef>
              <c:f>TraySol!$M$8</c:f>
              <c:strCache>
                <c:ptCount val="1"/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TraySol!$N$191:$N$311</c:f>
              <c:numCache>
                <c:formatCode>0.00</c:formatCode>
                <c:ptCount val="121"/>
                <c:pt idx="0">
                  <c:v>1.2395870151954635E-3</c:v>
                </c:pt>
                <c:pt idx="1">
                  <c:v>1.2394824590905875</c:v>
                </c:pt>
                <c:pt idx="2">
                  <c:v>2.4783385422886233</c:v>
                </c:pt>
                <c:pt idx="3">
                  <c:v>3.7159443494472151</c:v>
                </c:pt>
                <c:pt idx="4">
                  <c:v>4.9516809085330387</c:v>
                </c:pt>
                <c:pt idx="5">
                  <c:v>6.1849365816495974</c:v>
                </c:pt>
                <c:pt idx="6">
                  <c:v>7.4151094025643536</c:v>
                </c:pt>
                <c:pt idx="7">
                  <c:v>8.641609324784552</c:v>
                </c:pt>
                <c:pt idx="8">
                  <c:v>9.8638603607619402</c:v>
                </c:pt>
                <c:pt idx="9">
                  <c:v>11.081302594650388</c:v>
                </c:pt>
                <c:pt idx="10">
                  <c:v>12.293394053136455</c:v>
                </c:pt>
                <c:pt idx="11">
                  <c:v>13.499612421159807</c:v>
                </c:pt>
                <c:pt idx="12">
                  <c:v>14.699456591774208</c:v>
                </c:pt>
                <c:pt idx="13">
                  <c:v>15.892448041921787</c:v>
                </c:pt>
                <c:pt idx="14">
                  <c:v>17.078132028435672</c:v>
                </c:pt>
                <c:pt idx="15">
                  <c:v>18.256078601092888</c:v>
                </c:pt>
                <c:pt idx="16">
                  <c:v>19.425883431971748</c:v>
                </c:pt>
                <c:pt idx="17">
                  <c:v>20.587168462661108</c:v>
                </c:pt>
                <c:pt idx="18">
                  <c:v>21.739582373001991</c:v>
                </c:pt>
                <c:pt idx="19">
                  <c:v>22.882800876966307</c:v>
                </c:pt>
                <c:pt idx="20">
                  <c:v>24.016526852987489</c:v>
                </c:pt>
                <c:pt idx="21">
                  <c:v>25.14049031751777</c:v>
                </c:pt>
                <c:pt idx="22">
                  <c:v>26.254448251805723</c:v>
                </c:pt>
                <c:pt idx="23">
                  <c:v>27.358184292847202</c:v>
                </c:pt>
                <c:pt idx="24">
                  <c:v>28.451508300184653</c:v>
                </c:pt>
                <c:pt idx="25">
                  <c:v>29.534255810706785</c:v>
                </c:pt>
                <c:pt idx="26">
                  <c:v>30.606287393860786</c:v>
                </c:pt>
                <c:pt idx="27">
                  <c:v>31.667487919741522</c:v>
                </c:pt>
                <c:pt idx="28">
                  <c:v>32.717765752394257</c:v>
                </c:pt>
                <c:pt idx="29">
                  <c:v>33.757051880375521</c:v>
                </c:pt>
                <c:pt idx="30">
                  <c:v>34.785298996187692</c:v>
                </c:pt>
                <c:pt idx="31">
                  <c:v>35.802480535660493</c:v>
                </c:pt>
                <c:pt idx="32">
                  <c:v>36.808589687717102</c:v>
                </c:pt>
                <c:pt idx="33">
                  <c:v>37.803638384257589</c:v>
                </c:pt>
                <c:pt idx="34">
                  <c:v>38.787656279139348</c:v>
                </c:pt>
                <c:pt idx="35">
                  <c:v>39.760689724448433</c:v>
                </c:pt>
                <c:pt idx="36">
                  <c:v>40.722800751457854</c:v>
                </c:pt>
                <c:pt idx="37">
                  <c:v>41.674066062870615</c:v>
                </c:pt>
                <c:pt idx="38">
                  <c:v>42.614576042161097</c:v>
                </c:pt>
                <c:pt idx="39">
                  <c:v>43.544433785066474</c:v>
                </c:pt>
                <c:pt idx="40">
                  <c:v>44.463754157552714</c:v>
                </c:pt>
                <c:pt idx="41">
                  <c:v>45.372662883888161</c:v>
                </c:pt>
                <c:pt idx="42">
                  <c:v>46.271295667812829</c:v>
                </c:pt>
                <c:pt idx="43">
                  <c:v>47.159797349192267</c:v>
                </c:pt>
                <c:pt idx="44">
                  <c:v>48.038321097994611</c:v>
                </c:pt>
                <c:pt idx="45">
                  <c:v>48.907027646930629</c:v>
                </c:pt>
                <c:pt idx="46">
                  <c:v>49.766084563645563</c:v>
                </c:pt>
                <c:pt idx="47">
                  <c:v>50.615665562951605</c:v>
                </c:pt>
                <c:pt idx="48">
                  <c:v>51.455949859235574</c:v>
                </c:pt>
                <c:pt idx="49">
                  <c:v>52.2871215588684</c:v>
                </c:pt>
                <c:pt idx="50">
                  <c:v>53.109369092176252</c:v>
                </c:pt>
                <c:pt idx="51">
                  <c:v>53.922884684308528</c:v>
                </c:pt>
                <c:pt idx="52">
                  <c:v>54.727863864147388</c:v>
                </c:pt>
                <c:pt idx="53">
                  <c:v>55.524505010249449</c:v>
                </c:pt>
                <c:pt idx="54">
                  <c:v>56.313008932684987</c:v>
                </c:pt>
                <c:pt idx="55">
                  <c:v>57.09357848954371</c:v>
                </c:pt>
                <c:pt idx="56">
                  <c:v>57.86641823680462</c:v>
                </c:pt>
                <c:pt idx="57">
                  <c:v>58.631734110216996</c:v>
                </c:pt>
                <c:pt idx="58">
                  <c:v>59.389733137810367</c:v>
                </c:pt>
                <c:pt idx="59">
                  <c:v>60.140623181636947</c:v>
                </c:pt>
                <c:pt idx="60">
                  <c:v>60.884612707352176</c:v>
                </c:pt>
                <c:pt idx="61">
                  <c:v>61.621910580252461</c:v>
                </c:pt>
                <c:pt idx="62">
                  <c:v>62.352725886413772</c:v>
                </c:pt>
                <c:pt idx="63">
                  <c:v>63.077267777608625</c:v>
                </c:pt>
                <c:pt idx="64">
                  <c:v>63.795745338718902</c:v>
                </c:pt>
                <c:pt idx="65">
                  <c:v>64.508367476409262</c:v>
                </c:pt>
                <c:pt idx="66">
                  <c:v>65.21534282787708</c:v>
                </c:pt>
                <c:pt idx="67">
                  <c:v>65.916879688549443</c:v>
                </c:pt>
                <c:pt idx="68">
                  <c:v>66.613185957655929</c:v>
                </c:pt>
                <c:pt idx="69">
                  <c:v>67.304469100664434</c:v>
                </c:pt>
                <c:pt idx="70">
                  <c:v>67.990936127628942</c:v>
                </c:pt>
                <c:pt idx="71">
                  <c:v>68.672793586558342</c:v>
                </c:pt>
                <c:pt idx="72">
                  <c:v>69.350247570976705</c:v>
                </c:pt>
                <c:pt idx="73">
                  <c:v>70.023503740906747</c:v>
                </c:pt>
                <c:pt idx="74">
                  <c:v>70.692767356567387</c:v>
                </c:pt>
                <c:pt idx="75">
                  <c:v>71.358243324136211</c:v>
                </c:pt>
                <c:pt idx="76">
                  <c:v>72.020136252984827</c:v>
                </c:pt>
                <c:pt idx="77">
                  <c:v>72.678650523852198</c:v>
                </c:pt>
                <c:pt idx="78">
                  <c:v>73.333990367475664</c:v>
                </c:pt>
                <c:pt idx="79">
                  <c:v>73.986359953253185</c:v>
                </c:pt>
                <c:pt idx="80">
                  <c:v>74.635963487562066</c:v>
                </c:pt>
                <c:pt idx="81">
                  <c:v>75.283005321409959</c:v>
                </c:pt>
                <c:pt idx="82">
                  <c:v>75.92769006714208</c:v>
                </c:pt>
                <c:pt idx="83">
                  <c:v>76.570222723976798</c:v>
                </c:pt>
                <c:pt idx="84">
                  <c:v>77.210808812185704</c:v>
                </c:pt>
                <c:pt idx="85">
                  <c:v>77.849654515780031</c:v>
                </c:pt>
                <c:pt idx="86">
                  <c:v>78.486966833606445</c:v>
                </c:pt>
                <c:pt idx="87">
                  <c:v>79.122953738797023</c:v>
                </c:pt>
                <c:pt idx="88">
                  <c:v>79.757824346558309</c:v>
                </c:pt>
                <c:pt idx="89">
                  <c:v>80.391789090321879</c:v>
                </c:pt>
                <c:pt idx="90">
                  <c:v>81.02505990631677</c:v>
                </c:pt>
                <c:pt idx="91">
                  <c:v>81.657850426660204</c:v>
                </c:pt>
                <c:pt idx="92">
                  <c:v>82.290376181096832</c:v>
                </c:pt>
                <c:pt idx="93">
                  <c:v>82.922854807551246</c:v>
                </c:pt>
                <c:pt idx="94">
                  <c:v>83.555506271690433</c:v>
                </c:pt>
                <c:pt idx="95">
                  <c:v>84.188553095723648</c:v>
                </c:pt>
                <c:pt idx="96">
                  <c:v>84.822220596697392</c:v>
                </c:pt>
                <c:pt idx="97">
                  <c:v>85.456737134571554</c:v>
                </c:pt>
                <c:pt idx="98">
                  <c:v>86.092334370388983</c:v>
                </c:pt>
                <c:pt idx="99">
                  <c:v>86.729247534877089</c:v>
                </c:pt>
                <c:pt idx="100">
                  <c:v>87.367715707842535</c:v>
                </c:pt>
                <c:pt idx="101">
                  <c:v>88.007982108741956</c:v>
                </c:pt>
                <c:pt idx="102">
                  <c:v>88.650294398830212</c:v>
                </c:pt>
                <c:pt idx="103">
                  <c:v>89.294904995303582</c:v>
                </c:pt>
                <c:pt idx="104">
                  <c:v>89.942071397869043</c:v>
                </c:pt>
                <c:pt idx="105">
                  <c:v>90.59205652817846</c:v>
                </c:pt>
                <c:pt idx="106">
                  <c:v>91.245129082572134</c:v>
                </c:pt>
                <c:pt idx="107">
                  <c:v>91.901563898575148</c:v>
                </c:pt>
                <c:pt idx="108">
                  <c:v>92.561642335582917</c:v>
                </c:pt>
                <c:pt idx="109">
                  <c:v>93.225652670158667</c:v>
                </c:pt>
                <c:pt idx="110">
                  <c:v>93.893890506343126</c:v>
                </c:pt>
                <c:pt idx="111">
                  <c:v>94.566659201344009</c:v>
                </c:pt>
                <c:pt idx="112">
                  <c:v>95.244270306929437</c:v>
                </c:pt>
                <c:pt idx="113">
                  <c:v>95.927044026791492</c:v>
                </c:pt>
                <c:pt idx="114">
                  <c:v>96.615309690073772</c:v>
                </c:pt>
                <c:pt idx="115">
                  <c:v>97.30940624116397</c:v>
                </c:pt>
                <c:pt idx="116">
                  <c:v>98.009682745741344</c:v>
                </c:pt>
                <c:pt idx="117">
                  <c:v>98.716498912929794</c:v>
                </c:pt>
                <c:pt idx="118">
                  <c:v>99.430225633242358</c:v>
                </c:pt>
                <c:pt idx="119">
                  <c:v>100.15124553180306</c:v>
                </c:pt>
                <c:pt idx="120">
                  <c:v>100.87995353609496</c:v>
                </c:pt>
              </c:numCache>
            </c:numRef>
          </c:xVal>
          <c:yVal>
            <c:numRef>
              <c:f>TraySol!$M$191:$M$311</c:f>
              <c:numCache>
                <c:formatCode>0.00</c:formatCode>
                <c:ptCount val="121"/>
                <c:pt idx="0">
                  <c:v>37.82499999176823</c:v>
                </c:pt>
                <c:pt idx="1">
                  <c:v>37.816768896893876</c:v>
                </c:pt>
                <c:pt idx="2">
                  <c:v>37.792083598026721</c:v>
                </c:pt>
                <c:pt idx="3">
                  <c:v>37.750968097071734</c:v>
                </c:pt>
                <c:pt idx="4">
                  <c:v>37.693462258300293</c:v>
                </c:pt>
                <c:pt idx="5">
                  <c:v>37.619621630258969</c:v>
                </c:pt>
                <c:pt idx="6">
                  <c:v>37.529517187793694</c:v>
                </c:pt>
                <c:pt idx="7">
                  <c:v>37.42323500522938</c:v>
                </c:pt>
                <c:pt idx="8">
                  <c:v>37.300875864220345</c:v>
                </c:pt>
                <c:pt idx="9">
                  <c:v>37.162554800427365</c:v>
                </c:pt>
                <c:pt idx="10">
                  <c:v>37.008400593739218</c:v>
                </c:pt>
                <c:pt idx="11">
                  <c:v>36.838555207232297</c:v>
                </c:pt>
                <c:pt idx="12">
                  <c:v>36.653173180445698</c:v>
                </c:pt>
                <c:pt idx="13">
                  <c:v>36.4524209828365</c:v>
                </c:pt>
                <c:pt idx="14">
                  <c:v>36.236476333470939</c:v>
                </c:pt>
                <c:pt idx="15">
                  <c:v>36.005527493102079</c:v>
                </c:pt>
                <c:pt idx="16">
                  <c:v>35.759772534788098</c:v>
                </c:pt>
                <c:pt idx="17">
                  <c:v>35.499418599121427</c:v>
                </c:pt>
                <c:pt idx="18">
                  <c:v>35.22468113997602</c:v>
                </c:pt>
                <c:pt idx="19">
                  <c:v>34.9357831664462</c:v>
                </c:pt>
                <c:pt idx="20">
                  <c:v>34.632954486354095</c:v>
                </c:pt>
                <c:pt idx="21">
                  <c:v>34.316430956355234</c:v>
                </c:pt>
                <c:pt idx="22">
                  <c:v>33.986453743282141</c:v>
                </c:pt>
                <c:pt idx="23">
                  <c:v>33.643268600945341</c:v>
                </c:pt>
                <c:pt idx="24">
                  <c:v>33.287125166168614</c:v>
                </c:pt>
                <c:pt idx="25">
                  <c:v>32.918276277381409</c:v>
                </c:pt>
                <c:pt idx="26">
                  <c:v>32.536977318633276</c:v>
                </c:pt>
                <c:pt idx="27">
                  <c:v>32.143485591442612</c:v>
                </c:pt>
                <c:pt idx="28">
                  <c:v>31.738059716449847</c:v>
                </c:pt>
                <c:pt idx="29">
                  <c:v>31.320959066420798</c:v>
                </c:pt>
                <c:pt idx="30">
                  <c:v>30.892443231743741</c:v>
                </c:pt>
                <c:pt idx="31">
                  <c:v>30.452771519187046</c:v>
                </c:pt>
                <c:pt idx="32">
                  <c:v>30.002202484336692</c:v>
                </c:pt>
                <c:pt idx="33">
                  <c:v>29.540993497816352</c:v>
                </c:pt>
                <c:pt idx="34">
                  <c:v>29.069400345107134</c:v>
                </c:pt>
                <c:pt idx="35">
                  <c:v>28.587676859532259</c:v>
                </c:pt>
                <c:pt idx="36">
                  <c:v>28.096074587750593</c:v>
                </c:pt>
                <c:pt idx="37">
                  <c:v>27.594842486914033</c:v>
                </c:pt>
                <c:pt idx="38">
                  <c:v>27.084226652484226</c:v>
                </c:pt>
                <c:pt idx="39">
                  <c:v>26.564470075573482</c:v>
                </c:pt>
                <c:pt idx="40">
                  <c:v>26.035812428570026</c:v>
                </c:pt>
                <c:pt idx="41">
                  <c:v>25.498489877728744</c:v>
                </c:pt>
                <c:pt idx="42">
                  <c:v>24.952734921350824</c:v>
                </c:pt>
                <c:pt idx="43">
                  <c:v>24.398776252138916</c:v>
                </c:pt>
                <c:pt idx="44">
                  <c:v>23.836838642295533</c:v>
                </c:pt>
                <c:pt idx="45">
                  <c:v>23.267142849929328</c:v>
                </c:pt>
                <c:pt idx="46">
                  <c:v>22.689905545344757</c:v>
                </c:pt>
                <c:pt idx="47">
                  <c:v>22.105339255812964</c:v>
                </c:pt>
                <c:pt idx="48">
                  <c:v>21.513652327454764</c:v>
                </c:pt>
                <c:pt idx="49">
                  <c:v>20.915048902906662</c:v>
                </c:pt>
                <c:pt idx="50">
                  <c:v>20.30972891348938</c:v>
                </c:pt>
                <c:pt idx="51">
                  <c:v>19.697888084649875</c:v>
                </c:pt>
                <c:pt idx="52">
                  <c:v>19.079717953505593</c:v>
                </c:pt>
                <c:pt idx="53">
                  <c:v>18.455405897378313</c:v>
                </c:pt>
                <c:pt idx="54">
                  <c:v>17.82513517226694</c:v>
                </c:pt>
                <c:pt idx="55">
                  <c:v>17.189084960270492</c:v>
                </c:pt>
                <c:pt idx="56">
                  <c:v>16.547430425034705</c:v>
                </c:pt>
                <c:pt idx="57">
                  <c:v>15.90034277435862</c:v>
                </c:pt>
                <c:pt idx="58">
                  <c:v>15.247989329157519</c:v>
                </c:pt>
                <c:pt idx="59">
                  <c:v>14.590533598038959</c:v>
                </c:pt>
                <c:pt idx="60">
                  <c:v>13.928135356806465</c:v>
                </c:pt>
                <c:pt idx="61">
                  <c:v>13.260950732261193</c:v>
                </c:pt>
                <c:pt idx="62">
                  <c:v>12.589132289726095</c:v>
                </c:pt>
                <c:pt idx="63">
                  <c:v>11.912829123767835</c:v>
                </c:pt>
                <c:pt idx="64">
                  <c:v>11.232186951641495</c:v>
                </c:pt>
                <c:pt idx="65">
                  <c:v>10.547348209028954</c:v>
                </c:pt>
                <c:pt idx="66">
                  <c:v>9.858452147686279</c:v>
                </c:pt>
                <c:pt idx="67">
                  <c:v>9.1656349346565662</c:v>
                </c:pt>
                <c:pt idx="68">
                  <c:v>8.4690297527441203</c:v>
                </c:pt>
                <c:pt idx="69">
                  <c:v>7.768766901982417</c:v>
                </c:pt>
                <c:pt idx="70">
                  <c:v>7.064973901862615</c:v>
                </c:pt>
                <c:pt idx="71">
                  <c:v>6.3577755941218044</c:v>
                </c:pt>
                <c:pt idx="72">
                  <c:v>5.64729424592025</c:v>
                </c:pt>
                <c:pt idx="73">
                  <c:v>4.9336496532648511</c:v>
                </c:pt>
                <c:pt idx="74">
                  <c:v>4.2169592445628439</c:v>
                </c:pt>
                <c:pt idx="75">
                  <c:v>3.4973381842137456</c:v>
                </c:pt>
                <c:pt idx="76">
                  <c:v>2.7748994761710435</c:v>
                </c:pt>
                <c:pt idx="77">
                  <c:v>2.0497540674261927</c:v>
                </c:pt>
                <c:pt idx="78">
                  <c:v>1.3220109513879521</c:v>
                </c:pt>
                <c:pt idx="79">
                  <c:v>0.59177727114867196</c:v>
                </c:pt>
                <c:pt idx="80">
                  <c:v>-0.14084157735280201</c:v>
                </c:pt>
                <c:pt idx="81">
                  <c:v>-0.8757418422456027</c:v>
                </c:pt>
                <c:pt idx="82">
                  <c:v>-1.6128213126762461</c:v>
                </c:pt>
                <c:pt idx="83">
                  <c:v>-2.351979215736236</c:v>
                </c:pt>
                <c:pt idx="84">
                  <c:v>-3.0931161132957499</c:v>
                </c:pt>
                <c:pt idx="85">
                  <c:v>-3.8361337986585511</c:v>
                </c:pt>
                <c:pt idx="86">
                  <c:v>-4.5809351929388953</c:v>
                </c:pt>
                <c:pt idx="87">
                  <c:v>-5.3274242410489023</c:v>
                </c:pt>
                <c:pt idx="88">
                  <c:v>-6.0755058071720072</c:v>
                </c:pt>
                <c:pt idx="89">
                  <c:v>-6.8250855695852266</c:v>
                </c:pt>
                <c:pt idx="90">
                  <c:v>-7.5760699146809429</c:v>
                </c:pt>
                <c:pt idx="91">
                  <c:v>-8.3283658300265415</c:v>
                </c:pt>
                <c:pt idx="92">
                  <c:v>-9.0818807962871659</c:v>
                </c:pt>
                <c:pt idx="93">
                  <c:v>-9.8365226778248882</c:v>
                </c:pt>
                <c:pt idx="94">
                  <c:v>-10.592199611774291</c:v>
                </c:pt>
                <c:pt idx="95">
                  <c:v>-11.348819895381354</c:v>
                </c:pt>
                <c:pt idx="96">
                  <c:v>-12.106291871378801</c:v>
                </c:pt>
                <c:pt idx="97">
                  <c:v>-12.864523811157554</c:v>
                </c:pt>
                <c:pt idx="98">
                  <c:v>-13.623423795478274</c:v>
                </c:pt>
                <c:pt idx="99">
                  <c:v>-14.38289959245283</c:v>
                </c:pt>
                <c:pt idx="100">
                  <c:v>-15.142858532509067</c:v>
                </c:pt>
                <c:pt idx="101">
                  <c:v>-15.903207380035624</c:v>
                </c:pt>
                <c:pt idx="102">
                  <c:v>-16.663852201386263</c:v>
                </c:pt>
                <c:pt idx="103">
                  <c:v>-17.424698228904589</c:v>
                </c:pt>
                <c:pt idx="104">
                  <c:v>-18.185649720611266</c:v>
                </c:pt>
                <c:pt idx="105">
                  <c:v>-18.946609815174938</c:v>
                </c:pt>
                <c:pt idx="106">
                  <c:v>-19.707480381767397</c:v>
                </c:pt>
                <c:pt idx="107">
                  <c:v>-20.468161864381074</c:v>
                </c:pt>
                <c:pt idx="108">
                  <c:v>-21.228553120163355</c:v>
                </c:pt>
                <c:pt idx="109">
                  <c:v>-21.988551251298119</c:v>
                </c:pt>
                <c:pt idx="110">
                  <c:v>-22.748051429939323</c:v>
                </c:pt>
                <c:pt idx="111">
                  <c:v>-23.506946715674744</c:v>
                </c:pt>
                <c:pt idx="112">
                  <c:v>-24.26512786497058</c:v>
                </c:pt>
                <c:pt idx="113">
                  <c:v>-25.022483132019289</c:v>
                </c:pt>
                <c:pt idx="114">
                  <c:v>-25.778898060383739</c:v>
                </c:pt>
                <c:pt idx="115">
                  <c:v>-26.534255264800805</c:v>
                </c:pt>
                <c:pt idx="116">
                  <c:v>-27.288434202477802</c:v>
                </c:pt>
                <c:pt idx="117">
                  <c:v>-28.041310933184079</c:v>
                </c:pt>
                <c:pt idx="118">
                  <c:v>-28.79275786741097</c:v>
                </c:pt>
                <c:pt idx="119">
                  <c:v>-29.542643501843074</c:v>
                </c:pt>
                <c:pt idx="120">
                  <c:v>-30.290832141356347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7E17-4C91-BAD2-2F816FE83F53}"/>
            </c:ext>
          </c:extLst>
        </c:ser>
        <c:ser>
          <c:idx val="26"/>
          <c:order val="26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TraySol!$Q$191:$Q$311</c:f>
              <c:numCache>
                <c:formatCode>0.00</c:formatCode>
                <c:ptCount val="121"/>
                <c:pt idx="0">
                  <c:v>1.0215814641510717E-3</c:v>
                </c:pt>
                <c:pt idx="1">
                  <c:v>1.0215237798052461</c:v>
                </c:pt>
                <c:pt idx="2">
                  <c:v>2.0427058229372999</c:v>
                </c:pt>
                <c:pt idx="3">
                  <c:v>3.063205314733775</c:v>
                </c:pt>
                <c:pt idx="4">
                  <c:v>4.0826832787299825</c:v>
                </c:pt>
                <c:pt idx="5">
                  <c:v>5.1008034812478664</c:v>
                </c:pt>
                <c:pt idx="6">
                  <c:v>6.1172333187750887</c:v>
                </c:pt>
                <c:pt idx="7">
                  <c:v>7.1316446827073863</c:v>
                </c:pt>
                <c:pt idx="8">
                  <c:v>8.1437147963056979</c:v>
                </c:pt>
                <c:pt idx="9">
                  <c:v>9.153127019028803</c:v>
                </c:pt>
                <c:pt idx="10">
                  <c:v>10.159571613785886</c:v>
                </c:pt>
                <c:pt idx="11">
                  <c:v>11.162746473064507</c:v>
                </c:pt>
                <c:pt idx="12">
                  <c:v>12.162357800344591</c:v>
                </c:pt>
                <c:pt idx="13">
                  <c:v>13.158120743689055</c:v>
                </c:pt>
                <c:pt idx="14">
                  <c:v>14.149759978911742</c:v>
                </c:pt>
                <c:pt idx="15">
                  <c:v>15.137010240230827</c:v>
                </c:pt>
                <c:pt idx="16">
                  <c:v>16.119616796843101</c:v>
                </c:pt>
                <c:pt idx="17">
                  <c:v>17.097335874369328</c:v>
                </c:pt>
                <c:pt idx="18">
                  <c:v>18.069935020626488</c:v>
                </c:pt>
                <c:pt idx="19">
                  <c:v>19.037193415676953</c:v>
                </c:pt>
                <c:pt idx="20">
                  <c:v>19.998902126566726</c:v>
                </c:pt>
                <c:pt idx="21">
                  <c:v>20.954864307605071</c:v>
                </c:pt>
                <c:pt idx="22">
                  <c:v>21.904895347443631</c:v>
                </c:pt>
                <c:pt idx="23">
                  <c:v>22.848822964579785</c:v>
                </c:pt>
                <c:pt idx="24">
                  <c:v>23.786487253242122</c:v>
                </c:pt>
                <c:pt idx="25">
                  <c:v>24.717740681899052</c:v>
                </c:pt>
                <c:pt idx="26">
                  <c:v>25.642448046884358</c:v>
                </c:pt>
                <c:pt idx="27">
                  <c:v>26.560486383833311</c:v>
                </c:pt>
                <c:pt idx="28">
                  <c:v>27.471744839787981</c:v>
                </c:pt>
                <c:pt idx="29">
                  <c:v>28.37612450895233</c:v>
                </c:pt>
                <c:pt idx="30">
                  <c:v>29.273538235161276</c:v>
                </c:pt>
                <c:pt idx="31">
                  <c:v>30.163910384174883</c:v>
                </c:pt>
                <c:pt idx="32">
                  <c:v>31.047176588920873</c:v>
                </c:pt>
                <c:pt idx="33">
                  <c:v>31.923283470792565</c:v>
                </c:pt>
                <c:pt idx="34">
                  <c:v>32.792188340060179</c:v>
                </c:pt>
                <c:pt idx="35">
                  <c:v>33.653858878383978</c:v>
                </c:pt>
                <c:pt idx="36">
                  <c:v>34.50827280632393</c:v>
                </c:pt>
                <c:pt idx="37">
                  <c:v>35.355417538628167</c:v>
                </c:pt>
                <c:pt idx="38">
                  <c:v>36.195289829956778</c:v>
                </c:pt>
                <c:pt idx="39">
                  <c:v>37.027895413556443</c:v>
                </c:pt>
                <c:pt idx="40">
                  <c:v>37.853248635254126</c:v>
                </c:pt>
                <c:pt idx="41">
                  <c:v>38.671372084980504</c:v>
                </c:pt>
                <c:pt idx="42">
                  <c:v>39.482296227875871</c:v>
                </c:pt>
                <c:pt idx="43">
                  <c:v>40.286059036866874</c:v>
                </c:pt>
                <c:pt idx="44">
                  <c:v>41.08270562844271</c:v>
                </c:pt>
                <c:pt idx="45">
                  <c:v>41.872287903197325</c:v>
                </c:pt>
                <c:pt idx="46">
                  <c:v>42.654864192548267</c:v>
                </c:pt>
                <c:pt idx="47">
                  <c:v>43.430498912889846</c:v>
                </c:pt>
                <c:pt idx="48">
                  <c:v>44.199262228292064</c:v>
                </c:pt>
                <c:pt idx="49">
                  <c:v>44.961229722717434</c:v>
                </c:pt>
                <c:pt idx="50">
                  <c:v>45.716482082593124</c:v>
                </c:pt>
                <c:pt idx="51">
                  <c:v>46.465104790454376</c:v>
                </c:pt>
                <c:pt idx="52">
                  <c:v>47.207187830255577</c:v>
                </c:pt>
                <c:pt idx="53">
                  <c:v>47.942825404839517</c:v>
                </c:pt>
                <c:pt idx="54">
                  <c:v>48.672115665955133</c:v>
                </c:pt>
                <c:pt idx="55">
                  <c:v>49.395160457122799</c:v>
                </c:pt>
                <c:pt idx="56">
                  <c:v>50.112065069565197</c:v>
                </c:pt>
                <c:pt idx="57">
                  <c:v>50.822938011345904</c:v>
                </c:pt>
                <c:pt idx="58">
                  <c:v>51.527890789793538</c:v>
                </c:pt>
                <c:pt idx="59">
                  <c:v>52.227037707229478</c:v>
                </c:pt>
                <c:pt idx="60">
                  <c:v>52.92049566996748</c:v>
                </c:pt>
                <c:pt idx="61">
                  <c:v>53.608384010508821</c:v>
                </c:pt>
                <c:pt idx="62">
                  <c:v>54.290824322819688</c:v>
                </c:pt>
                <c:pt idx="63">
                  <c:v>54.967940310547071</c:v>
                </c:pt>
                <c:pt idx="64">
                  <c:v>55.639857648003279</c:v>
                </c:pt>
                <c:pt idx="65">
                  <c:v>56.306703853730937</c:v>
                </c:pt>
                <c:pt idx="66">
                  <c:v>56.968608176445123</c:v>
                </c:pt>
                <c:pt idx="67">
                  <c:v>57.625701493139601</c:v>
                </c:pt>
                <c:pt idx="68">
                  <c:v>58.278116219139051</c:v>
                </c:pt>
                <c:pt idx="69">
                  <c:v>58.925986229878234</c:v>
                </c:pt>
                <c:pt idx="70">
                  <c:v>59.569446794190583</c:v>
                </c:pt>
                <c:pt idx="71">
                  <c:v>60.208634518895373</c:v>
                </c:pt>
                <c:pt idx="72">
                  <c:v>60.843687304481833</c:v>
                </c:pt>
                <c:pt idx="73">
                  <c:v>61.474744311699702</c:v>
                </c:pt>
                <c:pt idx="74">
                  <c:v>62.101945938881371</c:v>
                </c:pt>
                <c:pt idx="75">
                  <c:v>62.725433809837817</c:v>
                </c:pt>
                <c:pt idx="76">
                  <c:v>63.345350772189569</c:v>
                </c:pt>
                <c:pt idx="77">
                  <c:v>63.961840906016711</c:v>
                </c:pt>
                <c:pt idx="78">
                  <c:v>64.575049542735314</c:v>
                </c:pt>
                <c:pt idx="79">
                  <c:v>65.185123294133774</c:v>
                </c:pt>
                <c:pt idx="80">
                  <c:v>65.792210091530677</c:v>
                </c:pt>
                <c:pt idx="81">
                  <c:v>66.396459235045896</c:v>
                </c:pt>
                <c:pt idx="82">
                  <c:v>66.998021453007624</c:v>
                </c:pt>
                <c:pt idx="83">
                  <c:v>67.597048971553235</c:v>
                </c:pt>
                <c:pt idx="84">
                  <c:v>68.193695594516214</c:v>
                </c:pt>
                <c:pt idx="85">
                  <c:v>68.788116793730438</c:v>
                </c:pt>
                <c:pt idx="86">
                  <c:v>69.38046980992209</c:v>
                </c:pt>
                <c:pt idx="87">
                  <c:v>69.970913764402567</c:v>
                </c:pt>
                <c:pt idx="88">
                  <c:v>70.559609781819873</c:v>
                </c:pt>
                <c:pt idx="89">
                  <c:v>71.146721124273284</c:v>
                </c:pt>
                <c:pt idx="90">
                  <c:v>71.732413337146653</c:v>
                </c:pt>
                <c:pt idx="91">
                  <c:v>72.316854407067865</c:v>
                </c:pt>
                <c:pt idx="92">
                  <c:v>72.900214932459207</c:v>
                </c:pt>
                <c:pt idx="93">
                  <c:v>73.482668307202459</c:v>
                </c:pt>
                <c:pt idx="94">
                  <c:v>74.064390918007234</c:v>
                </c:pt>
                <c:pt idx="95">
                  <c:v>74.645562356138072</c:v>
                </c:pt>
                <c:pt idx="96">
                  <c:v>75.226365644229773</c:v>
                </c:pt>
                <c:pt idx="97">
                  <c:v>75.806987478996916</c:v>
                </c:pt>
                <c:pt idx="98">
                  <c:v>76.387618490728045</c:v>
                </c:pt>
                <c:pt idx="99">
                  <c:v>76.968453520544116</c:v>
                </c:pt>
                <c:pt idx="100">
                  <c:v>77.549691916496897</c:v>
                </c:pt>
                <c:pt idx="101">
                  <c:v>78.131537849686993</c:v>
                </c:pt>
                <c:pt idx="102">
                  <c:v>78.714200651692693</c:v>
                </c:pt>
                <c:pt idx="103">
                  <c:v>79.297895174721162</c:v>
                </c:pt>
                <c:pt idx="104">
                  <c:v>79.882842176024226</c:v>
                </c:pt>
                <c:pt idx="105">
                  <c:v>80.469268728260758</c:v>
                </c:pt>
                <c:pt idx="106">
                  <c:v>81.057408657640792</c:v>
                </c:pt>
                <c:pt idx="107">
                  <c:v>81.647503011850915</c:v>
                </c:pt>
                <c:pt idx="108">
                  <c:v>82.239800559938104</c:v>
                </c:pt>
                <c:pt idx="109">
                  <c:v>82.834558326524387</c:v>
                </c:pt>
                <c:pt idx="110">
                  <c:v>83.432042162932007</c:v>
                </c:pt>
                <c:pt idx="111">
                  <c:v>84.032527358027437</c:v>
                </c:pt>
                <c:pt idx="112">
                  <c:v>84.636299291838085</c:v>
                </c:pt>
                <c:pt idx="113">
                  <c:v>85.243654135261863</c:v>
                </c:pt>
                <c:pt idx="114">
                  <c:v>85.854899599479353</c:v>
                </c:pt>
                <c:pt idx="115">
                  <c:v>86.470355738989568</c:v>
                </c:pt>
                <c:pt idx="116">
                  <c:v>87.090355812529666</c:v>
                </c:pt>
                <c:pt idx="117">
                  <c:v>87.715247206502724</c:v>
                </c:pt>
                <c:pt idx="118">
                  <c:v>88.345392425931863</c:v>
                </c:pt>
                <c:pt idx="119">
                  <c:v>88.981170158382341</c:v>
                </c:pt>
                <c:pt idx="120">
                  <c:v>89.622976416748969</c:v>
                </c:pt>
              </c:numCache>
            </c:numRef>
          </c:xVal>
          <c:yVal>
            <c:numRef>
              <c:f>TraySol!$P$191:$P$311</c:f>
              <c:numCache>
                <c:formatCode>0.00</c:formatCode>
                <c:ptCount val="121"/>
                <c:pt idx="0">
                  <c:v>26.099999993215945</c:v>
                </c:pt>
                <c:pt idx="1">
                  <c:v>26.093216319550955</c:v>
                </c:pt>
                <c:pt idx="2">
                  <c:v>26.07286970347846</c:v>
                </c:pt>
                <c:pt idx="3">
                  <c:v>26.038973413591947</c:v>
                </c:pt>
                <c:pt idx="4">
                  <c:v>25.991549506296309</c:v>
                </c:pt>
                <c:pt idx="5">
                  <c:v>25.930628763040346</c:v>
                </c:pt>
                <c:pt idx="6">
                  <c:v>25.856250593668761</c:v>
                </c:pt>
                <c:pt idx="7">
                  <c:v>25.768462913390351</c:v>
                </c:pt>
                <c:pt idx="8">
                  <c:v>25.667321994262224</c:v>
                </c:pt>
                <c:pt idx="9">
                  <c:v>25.552892292265781</c:v>
                </c:pt>
                <c:pt idx="10">
                  <c:v>25.425246251211618</c:v>
                </c:pt>
                <c:pt idx="11">
                  <c:v>25.284464084856637</c:v>
                </c:pt>
                <c:pt idx="12">
                  <c:v>25.130633538745585</c:v>
                </c:pt>
                <c:pt idx="13">
                  <c:v>24.963849633399988</c:v>
                </c:pt>
                <c:pt idx="14">
                  <c:v>24.784214390567854</c:v>
                </c:pt>
                <c:pt idx="15">
                  <c:v>24.591836544320088</c:v>
                </c:pt>
                <c:pt idx="16">
                  <c:v>24.386831238830112</c:v>
                </c:pt>
                <c:pt idx="17">
                  <c:v>24.169319714705679</c:v>
                </c:pt>
                <c:pt idx="18">
                  <c:v>23.939428985754262</c:v>
                </c:pt>
                <c:pt idx="19">
                  <c:v>23.697291508057063</c:v>
                </c:pt>
                <c:pt idx="20">
                  <c:v>23.44304484320368</c:v>
                </c:pt>
                <c:pt idx="21">
                  <c:v>23.176831317499548</c:v>
                </c:pt>
                <c:pt idx="22">
                  <c:v>22.898797678903492</c:v>
                </c:pt>
                <c:pt idx="23">
                  <c:v>22.609094753385008</c:v>
                </c:pt>
                <c:pt idx="24">
                  <c:v>22.307877102310755</c:v>
                </c:pt>
                <c:pt idx="25">
                  <c:v>21.995302682381151</c:v>
                </c:pt>
                <c:pt idx="26">
                  <c:v>21.671532509538594</c:v>
                </c:pt>
                <c:pt idx="27">
                  <c:v>21.3367303281658</c:v>
                </c:pt>
                <c:pt idx="28">
                  <c:v>20.991062286782707</c:v>
                </c:pt>
                <c:pt idx="29">
                  <c:v>20.634696621338165</c:v>
                </c:pt>
                <c:pt idx="30">
                  <c:v>20.267803347078484</c:v>
                </c:pt>
                <c:pt idx="31">
                  <c:v>19.890553959860227</c:v>
                </c:pt>
                <c:pt idx="32">
                  <c:v>19.503121147661915</c:v>
                </c:pt>
                <c:pt idx="33">
                  <c:v>19.105678512936919</c:v>
                </c:pt>
                <c:pt idx="34">
                  <c:v>18.69840030634299</c:v>
                </c:pt>
                <c:pt idx="35">
                  <c:v>18.281461172279094</c:v>
                </c:pt>
                <c:pt idx="36">
                  <c:v>17.855035906561582</c:v>
                </c:pt>
                <c:pt idx="37">
                  <c:v>17.419299226477975</c:v>
                </c:pt>
                <c:pt idx="38">
                  <c:v>16.974425553368818</c:v>
                </c:pt>
                <c:pt idx="39">
                  <c:v>16.520588807806803</c:v>
                </c:pt>
                <c:pt idx="40">
                  <c:v>16.057962217367219</c:v>
                </c:pt>
                <c:pt idx="41">
                  <c:v>15.586718136915522</c:v>
                </c:pt>
                <c:pt idx="42">
                  <c:v>15.107027881276025</c:v>
                </c:pt>
                <c:pt idx="43">
                  <c:v>14.619061570090977</c:v>
                </c:pt>
                <c:pt idx="44">
                  <c:v>14.122987984629759</c:v>
                </c:pt>
                <c:pt idx="45">
                  <c:v>13.618974436266711</c:v>
                </c:pt>
                <c:pt idx="46">
                  <c:v>13.107186646308477</c:v>
                </c:pt>
                <c:pt idx="47">
                  <c:v>12.587788636822182</c:v>
                </c:pt>
                <c:pt idx="48">
                  <c:v>12.060942632089777</c:v>
                </c:pt>
                <c:pt idx="49">
                  <c:v>11.526808970293615</c:v>
                </c:pt>
                <c:pt idx="50">
                  <c:v>10.985546025023979</c:v>
                </c:pt>
                <c:pt idx="51">
                  <c:v>10.437310136186113</c:v>
                </c:pt>
                <c:pt idx="52">
                  <c:v>9.8822555498793463</c:v>
                </c:pt>
                <c:pt idx="53">
                  <c:v>9.3205343668156218</c:v>
                </c:pt>
                <c:pt idx="54">
                  <c:v>8.7522964988450838</c:v>
                </c:pt>
                <c:pt idx="55">
                  <c:v>8.1776896331593036</c:v>
                </c:pt>
                <c:pt idx="56">
                  <c:v>7.5968592037467317</c:v>
                </c:pt>
                <c:pt idx="57">
                  <c:v>7.0099483696835563</c:v>
                </c:pt>
                <c:pt idx="58">
                  <c:v>6.4170979998515492</c:v>
                </c:pt>
                <c:pt idx="59">
                  <c:v>5.8184466636858474</c:v>
                </c:pt>
                <c:pt idx="60">
                  <c:v>5.2141306275678545</c:v>
                </c:pt>
                <c:pt idx="61">
                  <c:v>4.6042838564919464</c:v>
                </c:pt>
                <c:pt idx="62">
                  <c:v>3.989038020649275</c:v>
                </c:pt>
                <c:pt idx="63">
                  <c:v>3.3685225065867854</c:v>
                </c:pt>
                <c:pt idx="64">
                  <c:v>2.7428644326159599</c:v>
                </c:pt>
                <c:pt idx="65">
                  <c:v>2.1121886681613375</c:v>
                </c:pt>
                <c:pt idx="66">
                  <c:v>1.4766178567556807</c:v>
                </c:pt>
                <c:pt idx="67">
                  <c:v>0.83627244240523169</c:v>
                </c:pt>
                <c:pt idx="68">
                  <c:v>0.19127069906508609</c:v>
                </c:pt>
                <c:pt idx="69">
                  <c:v>-0.45827123701879202</c:v>
                </c:pt>
                <c:pt idx="70">
                  <c:v>-1.1122393323278743</c:v>
                </c:pt>
                <c:pt idx="71">
                  <c:v>-1.7705216186599841</c:v>
                </c:pt>
                <c:pt idx="72">
                  <c:v>-2.4330081534839962</c:v>
                </c:pt>
                <c:pt idx="73">
                  <c:v>-3.0995909782386946</c:v>
                </c:pt>
                <c:pt idx="74">
                  <c:v>-3.7701640747393554</c:v>
                </c:pt>
                <c:pt idx="75">
                  <c:v>-4.444623319840403</c:v>
                </c:pt>
                <c:pt idx="76">
                  <c:v>-5.1228664384874918</c:v>
                </c:pt>
                <c:pt idx="77">
                  <c:v>-5.8047929552779323</c:v>
                </c:pt>
                <c:pt idx="78">
                  <c:v>-6.4903041446345497</c:v>
                </c:pt>
                <c:pt idx="79">
                  <c:v>-7.179302979683797</c:v>
                </c:pt>
                <c:pt idx="80">
                  <c:v>-7.8716940799156276</c:v>
                </c:pt>
                <c:pt idx="81">
                  <c:v>-8.5673836576896036</c:v>
                </c:pt>
                <c:pt idx="82">
                  <c:v>-9.2662794636380852</c:v>
                </c:pt>
                <c:pt idx="83">
                  <c:v>-9.9682907310052542</c:v>
                </c:pt>
                <c:pt idx="84">
                  <c:v>-10.673328118947495</c:v>
                </c:pt>
                <c:pt idx="85">
                  <c:v>-11.381303654808576</c:v>
                </c:pt>
                <c:pt idx="86">
                  <c:v>-12.092130675370186</c:v>
                </c:pt>
                <c:pt idx="87">
                  <c:v>-12.805723767066226</c:v>
                </c:pt>
                <c:pt idx="88">
                  <c:v>-13.521998705136923</c:v>
                </c:pt>
                <c:pt idx="89">
                  <c:v>-14.240872391685485</c:v>
                </c:pt>
                <c:pt idx="90">
                  <c:v>-14.962262792588504</c:v>
                </c:pt>
                <c:pt idx="91">
                  <c:v>-15.686088873196809</c:v>
                </c:pt>
                <c:pt idx="92">
                  <c:v>-16.412270532751563</c:v>
                </c:pt>
                <c:pt idx="93">
                  <c:v>-17.140728537425289</c:v>
                </c:pt>
                <c:pt idx="94">
                  <c:v>-17.871384451884524</c:v>
                </c:pt>
                <c:pt idx="95">
                  <c:v>-18.604160569254645</c:v>
                </c:pt>
                <c:pt idx="96">
                  <c:v>-19.338979839352987</c:v>
                </c:pt>
                <c:pt idx="97">
                  <c:v>-20.075765795038791</c:v>
                </c:pt>
                <c:pt idx="98">
                  <c:v>-20.814442476512085</c:v>
                </c:pt>
                <c:pt idx="99">
                  <c:v>-21.554934353374108</c:v>
                </c:pt>
                <c:pt idx="100">
                  <c:v>-22.297166244243058</c:v>
                </c:pt>
                <c:pt idx="101">
                  <c:v>-23.041063233696775</c:v>
                </c:pt>
                <c:pt idx="102">
                  <c:v>-23.786550586291412</c:v>
                </c:pt>
                <c:pt idx="103">
                  <c:v>-24.533553657380722</c:v>
                </c:pt>
                <c:pt idx="104">
                  <c:v>-25.281997800433345</c:v>
                </c:pt>
                <c:pt idx="105">
                  <c:v>-26.031808270516393</c:v>
                </c:pt>
                <c:pt idx="106">
                  <c:v>-26.78291012358217</c:v>
                </c:pt>
                <c:pt idx="107">
                  <c:v>-27.535228111160293</c:v>
                </c:pt>
                <c:pt idx="108">
                  <c:v>-28.288686570018896</c:v>
                </c:pt>
                <c:pt idx="109">
                  <c:v>-29.043209306318403</c:v>
                </c:pt>
                <c:pt idx="110">
                  <c:v>-29.798719473734465</c:v>
                </c:pt>
                <c:pt idx="111">
                  <c:v>-30.555139444977669</c:v>
                </c:pt>
                <c:pt idx="112">
                  <c:v>-31.312390676082131</c:v>
                </c:pt>
                <c:pt idx="113">
                  <c:v>-32.070393562774328</c:v>
                </c:pt>
                <c:pt idx="114">
                  <c:v>-32.829067288167096</c:v>
                </c:pt>
                <c:pt idx="115">
                  <c:v>-33.58832966094927</c:v>
                </c:pt>
                <c:pt idx="116">
                  <c:v>-34.348096943160314</c:v>
                </c:pt>
                <c:pt idx="117">
                  <c:v>-35.108283666549085</c:v>
                </c:pt>
                <c:pt idx="118">
                  <c:v>-35.868802436415365</c:v>
                </c:pt>
                <c:pt idx="119">
                  <c:v>-36.629563721722931</c:v>
                </c:pt>
                <c:pt idx="120">
                  <c:v>-37.390475630150405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7E17-4C91-BAD2-2F816FE83F53}"/>
            </c:ext>
          </c:extLst>
        </c:ser>
        <c:ser>
          <c:idx val="27"/>
          <c:order val="27"/>
          <c:tx>
            <c:strRef>
              <c:f>PObs_V!$D$20</c:f>
              <c:strCache>
                <c:ptCount val="1"/>
                <c:pt idx="0">
                  <c:v>gP (º)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PObs_V!$C$21:$C$212</c:f>
              <c:numCache>
                <c:formatCode>0</c:formatCode>
                <c:ptCount val="192"/>
                <c:pt idx="0">
                  <c:v>-179.99</c:v>
                </c:pt>
                <c:pt idx="1">
                  <c:v>-179</c:v>
                </c:pt>
                <c:pt idx="2">
                  <c:v>-178</c:v>
                </c:pt>
                <c:pt idx="3">
                  <c:v>-177.006666666667</c:v>
                </c:pt>
                <c:pt idx="4">
                  <c:v>-176.011666666667</c:v>
                </c:pt>
                <c:pt idx="5">
                  <c:v>-175.01666666666699</c:v>
                </c:pt>
                <c:pt idx="6">
                  <c:v>-174.02166666666699</c:v>
                </c:pt>
                <c:pt idx="7">
                  <c:v>-173.02666666666701</c:v>
                </c:pt>
                <c:pt idx="8">
                  <c:v>-172.03166666666701</c:v>
                </c:pt>
                <c:pt idx="9">
                  <c:v>-171.036666666667</c:v>
                </c:pt>
                <c:pt idx="10">
                  <c:v>-170.041666666667</c:v>
                </c:pt>
                <c:pt idx="11">
                  <c:v>-169.04666666666699</c:v>
                </c:pt>
                <c:pt idx="12">
                  <c:v>-168.05166666666699</c:v>
                </c:pt>
                <c:pt idx="13">
                  <c:v>-167.05666666666701</c:v>
                </c:pt>
                <c:pt idx="14">
                  <c:v>-166.06166666666701</c:v>
                </c:pt>
                <c:pt idx="15">
                  <c:v>-165.066666666667</c:v>
                </c:pt>
                <c:pt idx="16">
                  <c:v>-164.071666666667</c:v>
                </c:pt>
                <c:pt idx="17">
                  <c:v>-163.07666666666699</c:v>
                </c:pt>
                <c:pt idx="18">
                  <c:v>-162.08166666666699</c:v>
                </c:pt>
                <c:pt idx="19">
                  <c:v>-161.08666666666701</c:v>
                </c:pt>
                <c:pt idx="20">
                  <c:v>-160.09166666666701</c:v>
                </c:pt>
                <c:pt idx="21">
                  <c:v>-159.09666666666701</c:v>
                </c:pt>
                <c:pt idx="22">
                  <c:v>-158.101666666667</c:v>
                </c:pt>
                <c:pt idx="23">
                  <c:v>-157.106666666667</c:v>
                </c:pt>
                <c:pt idx="24">
                  <c:v>-156.11166666666699</c:v>
                </c:pt>
                <c:pt idx="25">
                  <c:v>-155.11666666666699</c:v>
                </c:pt>
                <c:pt idx="26">
                  <c:v>-154.12166666666701</c:v>
                </c:pt>
                <c:pt idx="27">
                  <c:v>-153.12666666666701</c:v>
                </c:pt>
                <c:pt idx="28">
                  <c:v>-152.131666666667</c:v>
                </c:pt>
                <c:pt idx="29">
                  <c:v>-151.136666666667</c:v>
                </c:pt>
                <c:pt idx="30">
                  <c:v>-150.14166666666699</c:v>
                </c:pt>
                <c:pt idx="31">
                  <c:v>-149.14666666666699</c:v>
                </c:pt>
                <c:pt idx="32">
                  <c:v>-148.15166666666701</c:v>
                </c:pt>
                <c:pt idx="33">
                  <c:v>-147.15666666666601</c:v>
                </c:pt>
                <c:pt idx="34">
                  <c:v>-146.16166666666601</c:v>
                </c:pt>
                <c:pt idx="35">
                  <c:v>-145.166666666666</c:v>
                </c:pt>
                <c:pt idx="36">
                  <c:v>-144.171666666666</c:v>
                </c:pt>
                <c:pt idx="37">
                  <c:v>-143.17666666666599</c:v>
                </c:pt>
                <c:pt idx="38">
                  <c:v>-142.18166666666599</c:v>
                </c:pt>
                <c:pt idx="39">
                  <c:v>-141.18666666666601</c:v>
                </c:pt>
                <c:pt idx="40">
                  <c:v>-140.19166666666601</c:v>
                </c:pt>
                <c:pt idx="41">
                  <c:v>-139.196666666666</c:v>
                </c:pt>
                <c:pt idx="42">
                  <c:v>-138.201666666666</c:v>
                </c:pt>
                <c:pt idx="43">
                  <c:v>-137.206666666666</c:v>
                </c:pt>
                <c:pt idx="44">
                  <c:v>-136.21166666666599</c:v>
                </c:pt>
                <c:pt idx="45">
                  <c:v>-135.21666666666599</c:v>
                </c:pt>
                <c:pt idx="46">
                  <c:v>-134.22166666666601</c:v>
                </c:pt>
                <c:pt idx="47">
                  <c:v>-133.22666666666601</c:v>
                </c:pt>
                <c:pt idx="48">
                  <c:v>-132.231666666666</c:v>
                </c:pt>
                <c:pt idx="49">
                  <c:v>-131.236666666666</c:v>
                </c:pt>
                <c:pt idx="50">
                  <c:v>-130.24166666666599</c:v>
                </c:pt>
                <c:pt idx="51">
                  <c:v>-129.24666666666599</c:v>
                </c:pt>
                <c:pt idx="52">
                  <c:v>-128.25166666666601</c:v>
                </c:pt>
                <c:pt idx="53">
                  <c:v>-127.25666666666601</c:v>
                </c:pt>
                <c:pt idx="54">
                  <c:v>-126.261666666666</c:v>
                </c:pt>
                <c:pt idx="55">
                  <c:v>-125.266666666666</c:v>
                </c:pt>
                <c:pt idx="56">
                  <c:v>-124.27166666666599</c:v>
                </c:pt>
                <c:pt idx="57">
                  <c:v>-123.276666666666</c:v>
                </c:pt>
                <c:pt idx="58">
                  <c:v>-122.281666666666</c:v>
                </c:pt>
                <c:pt idx="59">
                  <c:v>-121.28666666666599</c:v>
                </c:pt>
                <c:pt idx="60">
                  <c:v>-120.291666666666</c:v>
                </c:pt>
                <c:pt idx="61">
                  <c:v>-119.296666666666</c:v>
                </c:pt>
                <c:pt idx="62">
                  <c:v>-118.30166666666599</c:v>
                </c:pt>
                <c:pt idx="63">
                  <c:v>-117.306666666666</c:v>
                </c:pt>
                <c:pt idx="64">
                  <c:v>-116.311666666666</c:v>
                </c:pt>
                <c:pt idx="65">
                  <c:v>-115.31666666666599</c:v>
                </c:pt>
                <c:pt idx="66">
                  <c:v>-114.321666666666</c:v>
                </c:pt>
                <c:pt idx="67">
                  <c:v>-113.326666666666</c:v>
                </c:pt>
                <c:pt idx="68">
                  <c:v>-112.331666666666</c:v>
                </c:pt>
                <c:pt idx="69">
                  <c:v>-111.33666666666601</c:v>
                </c:pt>
                <c:pt idx="70">
                  <c:v>-110.341666666666</c:v>
                </c:pt>
                <c:pt idx="71">
                  <c:v>-109.346666666666</c:v>
                </c:pt>
                <c:pt idx="72">
                  <c:v>-119</c:v>
                </c:pt>
                <c:pt idx="73">
                  <c:v>-118</c:v>
                </c:pt>
                <c:pt idx="74">
                  <c:v>-117</c:v>
                </c:pt>
                <c:pt idx="75">
                  <c:v>-116</c:v>
                </c:pt>
                <c:pt idx="76">
                  <c:v>-115</c:v>
                </c:pt>
                <c:pt idx="77">
                  <c:v>-114</c:v>
                </c:pt>
                <c:pt idx="78">
                  <c:v>-113</c:v>
                </c:pt>
                <c:pt idx="79">
                  <c:v>-112</c:v>
                </c:pt>
                <c:pt idx="80">
                  <c:v>-111</c:v>
                </c:pt>
                <c:pt idx="81">
                  <c:v>-110</c:v>
                </c:pt>
                <c:pt idx="82">
                  <c:v>-109</c:v>
                </c:pt>
                <c:pt idx="83">
                  <c:v>-108</c:v>
                </c:pt>
                <c:pt idx="84">
                  <c:v>-107</c:v>
                </c:pt>
                <c:pt idx="85">
                  <c:v>-106</c:v>
                </c:pt>
                <c:pt idx="86">
                  <c:v>-105</c:v>
                </c:pt>
                <c:pt idx="87">
                  <c:v>-104</c:v>
                </c:pt>
                <c:pt idx="88">
                  <c:v>-103</c:v>
                </c:pt>
                <c:pt idx="89">
                  <c:v>-102</c:v>
                </c:pt>
                <c:pt idx="90">
                  <c:v>-101</c:v>
                </c:pt>
                <c:pt idx="91">
                  <c:v>-100</c:v>
                </c:pt>
                <c:pt idx="92">
                  <c:v>-99</c:v>
                </c:pt>
                <c:pt idx="93">
                  <c:v>-98</c:v>
                </c:pt>
                <c:pt idx="94">
                  <c:v>-97</c:v>
                </c:pt>
                <c:pt idx="95">
                  <c:v>-96</c:v>
                </c:pt>
                <c:pt idx="96">
                  <c:v>-95</c:v>
                </c:pt>
                <c:pt idx="97">
                  <c:v>-94</c:v>
                </c:pt>
                <c:pt idx="98">
                  <c:v>-93</c:v>
                </c:pt>
                <c:pt idx="99">
                  <c:v>-92</c:v>
                </c:pt>
                <c:pt idx="100">
                  <c:v>-91</c:v>
                </c:pt>
                <c:pt idx="101">
                  <c:v>-90</c:v>
                </c:pt>
                <c:pt idx="102">
                  <c:v>-89</c:v>
                </c:pt>
                <c:pt idx="103">
                  <c:v>-88</c:v>
                </c:pt>
                <c:pt idx="104">
                  <c:v>-87</c:v>
                </c:pt>
                <c:pt idx="105">
                  <c:v>-86</c:v>
                </c:pt>
                <c:pt idx="106">
                  <c:v>-85</c:v>
                </c:pt>
                <c:pt idx="107">
                  <c:v>-84</c:v>
                </c:pt>
                <c:pt idx="108">
                  <c:v>-83</c:v>
                </c:pt>
                <c:pt idx="109">
                  <c:v>-82</c:v>
                </c:pt>
                <c:pt idx="110">
                  <c:v>-81</c:v>
                </c:pt>
                <c:pt idx="111">
                  <c:v>-80</c:v>
                </c:pt>
                <c:pt idx="112">
                  <c:v>-79</c:v>
                </c:pt>
                <c:pt idx="113">
                  <c:v>-78</c:v>
                </c:pt>
                <c:pt idx="114">
                  <c:v>-77</c:v>
                </c:pt>
                <c:pt idx="115">
                  <c:v>-76</c:v>
                </c:pt>
                <c:pt idx="116">
                  <c:v>-75</c:v>
                </c:pt>
                <c:pt idx="117">
                  <c:v>-74</c:v>
                </c:pt>
                <c:pt idx="118">
                  <c:v>-73</c:v>
                </c:pt>
                <c:pt idx="119">
                  <c:v>-72</c:v>
                </c:pt>
                <c:pt idx="120">
                  <c:v>-71</c:v>
                </c:pt>
                <c:pt idx="121">
                  <c:v>-70</c:v>
                </c:pt>
                <c:pt idx="122">
                  <c:v>-69</c:v>
                </c:pt>
                <c:pt idx="123">
                  <c:v>-68</c:v>
                </c:pt>
                <c:pt idx="124">
                  <c:v>-67</c:v>
                </c:pt>
                <c:pt idx="125">
                  <c:v>-66</c:v>
                </c:pt>
                <c:pt idx="126">
                  <c:v>-65</c:v>
                </c:pt>
                <c:pt idx="127">
                  <c:v>-64</c:v>
                </c:pt>
                <c:pt idx="128">
                  <c:v>-63</c:v>
                </c:pt>
                <c:pt idx="129">
                  <c:v>-62</c:v>
                </c:pt>
                <c:pt idx="130">
                  <c:v>-61</c:v>
                </c:pt>
                <c:pt idx="131">
                  <c:v>-60</c:v>
                </c:pt>
                <c:pt idx="132">
                  <c:v>-59</c:v>
                </c:pt>
                <c:pt idx="133">
                  <c:v>-58</c:v>
                </c:pt>
                <c:pt idx="134">
                  <c:v>-57</c:v>
                </c:pt>
                <c:pt idx="135">
                  <c:v>-56</c:v>
                </c:pt>
                <c:pt idx="136">
                  <c:v>-55</c:v>
                </c:pt>
                <c:pt idx="137">
                  <c:v>-54</c:v>
                </c:pt>
                <c:pt idx="138">
                  <c:v>-53</c:v>
                </c:pt>
                <c:pt idx="139">
                  <c:v>-52</c:v>
                </c:pt>
                <c:pt idx="140">
                  <c:v>-51</c:v>
                </c:pt>
                <c:pt idx="141">
                  <c:v>-50</c:v>
                </c:pt>
                <c:pt idx="142">
                  <c:v>-49</c:v>
                </c:pt>
                <c:pt idx="143">
                  <c:v>-48</c:v>
                </c:pt>
                <c:pt idx="144">
                  <c:v>-47</c:v>
                </c:pt>
                <c:pt idx="145">
                  <c:v>-46</c:v>
                </c:pt>
                <c:pt idx="146">
                  <c:v>-45</c:v>
                </c:pt>
                <c:pt idx="147">
                  <c:v>-44</c:v>
                </c:pt>
                <c:pt idx="148">
                  <c:v>-43</c:v>
                </c:pt>
                <c:pt idx="149">
                  <c:v>-42</c:v>
                </c:pt>
                <c:pt idx="150">
                  <c:v>-41</c:v>
                </c:pt>
                <c:pt idx="151">
                  <c:v>-40</c:v>
                </c:pt>
                <c:pt idx="152">
                  <c:v>-39</c:v>
                </c:pt>
                <c:pt idx="153">
                  <c:v>-38</c:v>
                </c:pt>
                <c:pt idx="154">
                  <c:v>-37</c:v>
                </c:pt>
                <c:pt idx="155">
                  <c:v>-36</c:v>
                </c:pt>
                <c:pt idx="156">
                  <c:v>-35</c:v>
                </c:pt>
                <c:pt idx="157">
                  <c:v>-34</c:v>
                </c:pt>
                <c:pt idx="158">
                  <c:v>-33</c:v>
                </c:pt>
                <c:pt idx="159">
                  <c:v>-32</c:v>
                </c:pt>
                <c:pt idx="160">
                  <c:v>-31</c:v>
                </c:pt>
                <c:pt idx="161">
                  <c:v>-30</c:v>
                </c:pt>
                <c:pt idx="162">
                  <c:v>-29</c:v>
                </c:pt>
                <c:pt idx="163">
                  <c:v>-28</c:v>
                </c:pt>
                <c:pt idx="164">
                  <c:v>-27</c:v>
                </c:pt>
                <c:pt idx="165">
                  <c:v>-26</c:v>
                </c:pt>
                <c:pt idx="166">
                  <c:v>-25</c:v>
                </c:pt>
                <c:pt idx="167">
                  <c:v>-24</c:v>
                </c:pt>
                <c:pt idx="168">
                  <c:v>-23</c:v>
                </c:pt>
                <c:pt idx="169">
                  <c:v>-22</c:v>
                </c:pt>
                <c:pt idx="170">
                  <c:v>-21</c:v>
                </c:pt>
                <c:pt idx="171">
                  <c:v>-20</c:v>
                </c:pt>
                <c:pt idx="172">
                  <c:v>-19</c:v>
                </c:pt>
                <c:pt idx="173">
                  <c:v>-18</c:v>
                </c:pt>
                <c:pt idx="174">
                  <c:v>-17</c:v>
                </c:pt>
                <c:pt idx="175">
                  <c:v>-16</c:v>
                </c:pt>
                <c:pt idx="176">
                  <c:v>-15</c:v>
                </c:pt>
                <c:pt idx="177">
                  <c:v>-14</c:v>
                </c:pt>
                <c:pt idx="178">
                  <c:v>-13</c:v>
                </c:pt>
                <c:pt idx="179">
                  <c:v>-12</c:v>
                </c:pt>
                <c:pt idx="180">
                  <c:v>-11</c:v>
                </c:pt>
                <c:pt idx="181">
                  <c:v>-10</c:v>
                </c:pt>
                <c:pt idx="182">
                  <c:v>-9</c:v>
                </c:pt>
                <c:pt idx="183">
                  <c:v>-8</c:v>
                </c:pt>
                <c:pt idx="184">
                  <c:v>-7</c:v>
                </c:pt>
                <c:pt idx="185">
                  <c:v>-6</c:v>
                </c:pt>
                <c:pt idx="186">
                  <c:v>-5</c:v>
                </c:pt>
                <c:pt idx="187">
                  <c:v>-4</c:v>
                </c:pt>
                <c:pt idx="188">
                  <c:v>-3</c:v>
                </c:pt>
                <c:pt idx="189">
                  <c:v>-2</c:v>
                </c:pt>
                <c:pt idx="190">
                  <c:v>-1</c:v>
                </c:pt>
                <c:pt idx="191">
                  <c:v>-1E-3</c:v>
                </c:pt>
              </c:numCache>
            </c:numRef>
          </c:xVal>
          <c:yVal>
            <c:numRef>
              <c:f>PObs_V!$D$21:$D$212</c:f>
              <c:numCache>
                <c:formatCode>0.00</c:formatCode>
                <c:ptCount val="192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90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90</c:v>
                </c:pt>
                <c:pt idx="61">
                  <c:v>90</c:v>
                </c:pt>
                <c:pt idx="62">
                  <c:v>90</c:v>
                </c:pt>
                <c:pt idx="63">
                  <c:v>90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</c:v>
                </c:pt>
                <c:pt idx="74">
                  <c:v>90</c:v>
                </c:pt>
                <c:pt idx="75">
                  <c:v>90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</c:v>
                </c:pt>
                <c:pt idx="94">
                  <c:v>90</c:v>
                </c:pt>
                <c:pt idx="95">
                  <c:v>90</c:v>
                </c:pt>
                <c:pt idx="96">
                  <c:v>90</c:v>
                </c:pt>
                <c:pt idx="97">
                  <c:v>90</c:v>
                </c:pt>
                <c:pt idx="98">
                  <c:v>90</c:v>
                </c:pt>
                <c:pt idx="99">
                  <c:v>90</c:v>
                </c:pt>
                <c:pt idx="100">
                  <c:v>90</c:v>
                </c:pt>
                <c:pt idx="101">
                  <c:v>90</c:v>
                </c:pt>
                <c:pt idx="102">
                  <c:v>90</c:v>
                </c:pt>
                <c:pt idx="103">
                  <c:v>90</c:v>
                </c:pt>
                <c:pt idx="104">
                  <c:v>7.7132066245649495</c:v>
                </c:pt>
                <c:pt idx="105">
                  <c:v>10.23296951963915</c:v>
                </c:pt>
                <c:pt idx="106">
                  <c:v>12.710375238637932</c:v>
                </c:pt>
                <c:pt idx="107">
                  <c:v>15.136743889542844</c:v>
                </c:pt>
                <c:pt idx="108">
                  <c:v>17.504504040657476</c:v>
                </c:pt>
                <c:pt idx="109">
                  <c:v>19.807272740367193</c:v>
                </c:pt>
                <c:pt idx="110">
                  <c:v>22.039882687378885</c:v>
                </c:pt>
                <c:pt idx="111">
                  <c:v>24.198362462654053</c:v>
                </c:pt>
                <c:pt idx="112">
                  <c:v>26.279878140941275</c:v>
                </c:pt>
                <c:pt idx="113">
                  <c:v>28.282645751194714</c:v>
                </c:pt>
                <c:pt idx="114">
                  <c:v>30.205824107411807</c:v>
                </c:pt>
                <c:pt idx="115">
                  <c:v>32.049396751964792</c:v>
                </c:pt>
                <c:pt idx="116">
                  <c:v>33.814050445300815</c:v>
                </c:pt>
                <c:pt idx="117">
                  <c:v>35.501056079421332</c:v>
                </c:pt>
                <c:pt idx="118">
                  <c:v>37.112156311489912</c:v>
                </c:pt>
                <c:pt idx="119">
                  <c:v>38.649462762690312</c:v>
                </c:pt>
                <c:pt idx="120">
                  <c:v>40.115364394689621</c:v>
                </c:pt>
                <c:pt idx="121">
                  <c:v>41.512447696941472</c:v>
                </c:pt>
                <c:pt idx="122">
                  <c:v>42.843428589810593</c:v>
                </c:pt>
                <c:pt idx="123">
                  <c:v>44.111095445037407</c:v>
                </c:pt>
                <c:pt idx="124">
                  <c:v>45.31826230890362</c:v>
                </c:pt>
                <c:pt idx="125">
                  <c:v>46.467731244175567</c:v>
                </c:pt>
                <c:pt idx="126">
                  <c:v>47.562262646431158</c:v>
                </c:pt>
                <c:pt idx="127">
                  <c:v>48.604552405845403</c:v>
                </c:pt>
                <c:pt idx="128">
                  <c:v>49.597214850275392</c:v>
                </c:pt>
                <c:pt idx="129">
                  <c:v>50.542770499069348</c:v>
                </c:pt>
                <c:pt idx="130">
                  <c:v>51.443637764436005</c:v>
                </c:pt>
                <c:pt idx="131">
                  <c:v>52.302127848018472</c:v>
                </c:pt>
                <c:pt idx="132">
                  <c:v>53.120442187673163</c:v>
                </c:pt>
                <c:pt idx="133">
                  <c:v>53.900671909211596</c:v>
                </c:pt>
                <c:pt idx="134">
                  <c:v>54.644798827818036</c:v>
                </c:pt>
                <c:pt idx="135">
                  <c:v>55.354697623150329</c:v>
                </c:pt>
                <c:pt idx="136">
                  <c:v>56.032138880792921</c:v>
                </c:pt>
                <c:pt idx="137">
                  <c:v>56.678792751328658</c:v>
                </c:pt>
                <c:pt idx="138">
                  <c:v>57.29623302770743</c:v>
                </c:pt>
                <c:pt idx="139">
                  <c:v>57.885941482824443</c:v>
                </c:pt>
                <c:pt idx="140">
                  <c:v>58.449312343324749</c:v>
                </c:pt>
                <c:pt idx="141">
                  <c:v>58.987656803624745</c:v>
                </c:pt>
                <c:pt idx="142">
                  <c:v>59.502207506916271</c:v>
                </c:pt>
                <c:pt idx="143">
                  <c:v>59.994122938325397</c:v>
                </c:pt>
                <c:pt idx="144">
                  <c:v>60.4644916901673</c:v>
                </c:pt>
                <c:pt idx="145">
                  <c:v>60.914336571002387</c:v>
                </c:pt>
                <c:pt idx="146">
                  <c:v>61.34461853949383</c:v>
                </c:pt>
                <c:pt idx="147">
                  <c:v>61.756240451348397</c:v>
                </c:pt>
                <c:pt idx="148">
                  <c:v>62.150050613268633</c:v>
                </c:pt>
                <c:pt idx="149">
                  <c:v>62.526846142171962</c:v>
                </c:pt>
                <c:pt idx="150">
                  <c:v>62.887376131199268</c:v>
                </c:pt>
                <c:pt idx="151">
                  <c:v>63.232344626457667</c:v>
                </c:pt>
                <c:pt idx="152">
                  <c:v>63.562413420191234</c:v>
                </c:pt>
                <c:pt idx="153">
                  <c:v>63.87820466729319</c:v>
                </c:pt>
                <c:pt idx="154">
                  <c:v>64.180303332877017</c:v>
                </c:pt>
                <c:pt idx="155">
                  <c:v>64.46925947910519</c:v>
                </c:pt>
                <c:pt idx="156">
                  <c:v>64.745590399706785</c:v>
                </c:pt>
                <c:pt idx="157">
                  <c:v>65.009782610658817</c:v>
                </c:pt>
                <c:pt idx="158">
                  <c:v>65.262293705408069</c:v>
                </c:pt>
                <c:pt idx="159">
                  <c:v>65.503554082807469</c:v>
                </c:pt>
                <c:pt idx="160">
                  <c:v>65.733968555664859</c:v>
                </c:pt>
                <c:pt idx="161">
                  <c:v>65.953917847473178</c:v>
                </c:pt>
                <c:pt idx="162">
                  <c:v>66.163759984530216</c:v>
                </c:pt>
                <c:pt idx="163">
                  <c:v>66.363831590275069</c:v>
                </c:pt>
                <c:pt idx="164">
                  <c:v>66.55444908827954</c:v>
                </c:pt>
                <c:pt idx="165">
                  <c:v>66.735909819942862</c:v>
                </c:pt>
                <c:pt idx="166">
                  <c:v>66.908493082553818</c:v>
                </c:pt>
                <c:pt idx="167">
                  <c:v>67.072461093010162</c:v>
                </c:pt>
                <c:pt idx="168">
                  <c:v>67.228059882123233</c:v>
                </c:pt>
                <c:pt idx="169">
                  <c:v>67.375520124089277</c:v>
                </c:pt>
                <c:pt idx="170">
                  <c:v>67.515057905378555</c:v>
                </c:pt>
                <c:pt idx="171">
                  <c:v>67.646875436978846</c:v>
                </c:pt>
                <c:pt idx="172">
                  <c:v>67.771161713634143</c:v>
                </c:pt>
                <c:pt idx="173">
                  <c:v>67.888093123438779</c:v>
                </c:pt>
                <c:pt idx="174">
                  <c:v>67.997834010884091</c:v>
                </c:pt>
                <c:pt idx="175">
                  <c:v>68.100537196206645</c:v>
                </c:pt>
                <c:pt idx="176">
                  <c:v>68.196344453655456</c:v>
                </c:pt>
                <c:pt idx="177">
                  <c:v>68.285386951076404</c:v>
                </c:pt>
                <c:pt idx="178">
                  <c:v>68.367785653008298</c:v>
                </c:pt>
                <c:pt idx="179">
                  <c:v>68.443651689292153</c:v>
                </c:pt>
                <c:pt idx="180">
                  <c:v>68.513086691015289</c:v>
                </c:pt>
                <c:pt idx="181">
                  <c:v>68.576183095442133</c:v>
                </c:pt>
                <c:pt idx="182">
                  <c:v>68.633024421423031</c:v>
                </c:pt>
                <c:pt idx="183">
                  <c:v>68.683685516622845</c:v>
                </c:pt>
                <c:pt idx="184">
                  <c:v>68.728232777767005</c:v>
                </c:pt>
                <c:pt idx="185">
                  <c:v>68.766724344968353</c:v>
                </c:pt>
                <c:pt idx="186">
                  <c:v>68.799210271068645</c:v>
                </c:pt>
                <c:pt idx="187">
                  <c:v>68.825732666806005</c:v>
                </c:pt>
                <c:pt idx="188">
                  <c:v>68.846325822500972</c:v>
                </c:pt>
                <c:pt idx="189">
                  <c:v>68.861016306840654</c:v>
                </c:pt>
                <c:pt idx="190">
                  <c:v>68.869823043229815</c:v>
                </c:pt>
                <c:pt idx="191">
                  <c:v>68.872757361136891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E17-4C91-BAD2-2F816FE83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075584"/>
        <c:axId val="251081472"/>
      </c:scatterChart>
      <c:valAx>
        <c:axId val="251313536"/>
        <c:scaling>
          <c:orientation val="minMax"/>
          <c:max val="180"/>
          <c:min val="-180"/>
        </c:scaling>
        <c:delete val="0"/>
        <c:axPos val="b"/>
        <c:title>
          <c:tx>
            <c:rich>
              <a:bodyPr/>
              <a:lstStyle/>
              <a:p>
                <a:pPr>
                  <a:defRPr sz="1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Acimut (º)</a:t>
                </a:r>
              </a:p>
            </c:rich>
          </c:tx>
          <c:layout>
            <c:manualLayout>
              <c:xMode val="edge"/>
              <c:yMode val="edge"/>
              <c:x val="0.44127032664606242"/>
              <c:y val="0.9082224914193417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51074048"/>
        <c:crosses val="autoZero"/>
        <c:crossBetween val="midCat"/>
        <c:majorUnit val="30"/>
      </c:valAx>
      <c:valAx>
        <c:axId val="251074048"/>
        <c:scaling>
          <c:orientation val="minMax"/>
          <c:max val="9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51313536"/>
        <c:crossesAt val="0"/>
        <c:crossBetween val="midCat"/>
        <c:majorUnit val="10"/>
      </c:valAx>
      <c:valAx>
        <c:axId val="251075584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251081472"/>
        <c:crossesAt val="0"/>
        <c:crossBetween val="midCat"/>
      </c:valAx>
      <c:valAx>
        <c:axId val="251081472"/>
        <c:scaling>
          <c:orientation val="minMax"/>
          <c:max val="90"/>
          <c:min val="0"/>
        </c:scaling>
        <c:delete val="0"/>
        <c:axPos val="l"/>
        <c:numFmt formatCode="0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330"/>
            </a:pPr>
            <a:endParaRPr lang="es-ES"/>
          </a:p>
        </c:txPr>
        <c:crossAx val="251075584"/>
        <c:crosses val="autoZero"/>
        <c:crossBetween val="midCat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 verticalDpi="36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 sz="1400"/>
              <a:t>Elevación (º</a:t>
            </a:r>
            <a:r>
              <a:rPr lang="es-ES" sz="1400" baseline="0"/>
              <a:t>)</a:t>
            </a:r>
            <a:endParaRPr lang="es-ES" sz="1400"/>
          </a:p>
        </c:rich>
      </c:tx>
      <c:layout>
        <c:manualLayout>
          <c:xMode val="edge"/>
          <c:yMode val="edge"/>
          <c:x val="6.3761615463393692E-2"/>
          <c:y val="2.92340197760985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4354638890682533E-2"/>
          <c:y val="8.9229649726371166E-2"/>
          <c:w val="0.87085150599556327"/>
          <c:h val="0.76566302306861278"/>
        </c:manualLayout>
      </c:layout>
      <c:scatterChart>
        <c:scatterStyle val="lineMarker"/>
        <c:varyColors val="0"/>
        <c:ser>
          <c:idx val="29"/>
          <c:order val="29"/>
          <c:tx>
            <c:strRef>
              <c:f>TraySol!$D$7</c:f>
              <c:strCache>
                <c:ptCount val="1"/>
                <c:pt idx="0">
                  <c:v>SJUN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TraySol!$E$40:$E$190</c:f>
              <c:numCache>
                <c:formatCode>0.00</c:formatCode>
                <c:ptCount val="151"/>
                <c:pt idx="0">
                  <c:v>-150.72646176483875</c:v>
                </c:pt>
                <c:pt idx="1">
                  <c:v>-149.83608961582513</c:v>
                </c:pt>
                <c:pt idx="2">
                  <c:v>-148.95282341107912</c:v>
                </c:pt>
                <c:pt idx="3">
                  <c:v>-148.07671652920746</c:v>
                </c:pt>
                <c:pt idx="4">
                  <c:v>-147.20781165993984</c:v>
                </c:pt>
                <c:pt idx="5">
                  <c:v>-146.34614112161603</c:v>
                </c:pt>
                <c:pt idx="6">
                  <c:v>-145.49172719367604</c:v>
                </c:pt>
                <c:pt idx="7">
                  <c:v>-144.64458246137184</c:v>
                </c:pt>
                <c:pt idx="8">
                  <c:v>-143.80471017004322</c:v>
                </c:pt>
                <c:pt idx="9">
                  <c:v>-142.97210458644355</c:v>
                </c:pt>
                <c:pt idx="10">
                  <c:v>-142.14675136474588</c:v>
                </c:pt>
                <c:pt idx="11">
                  <c:v>-141.32862791501947</c:v>
                </c:pt>
                <c:pt idx="12">
                  <c:v>-140.51770377212412</c:v>
                </c:pt>
                <c:pt idx="13">
                  <c:v>-139.71394096313313</c:v>
                </c:pt>
                <c:pt idx="14">
                  <c:v>-138.91729437155729</c:v>
                </c:pt>
                <c:pt idx="15">
                  <c:v>-138.12771209680267</c:v>
                </c:pt>
                <c:pt idx="16">
                  <c:v>-137.34513580745173</c:v>
                </c:pt>
                <c:pt idx="17">
                  <c:v>-136.56950108711015</c:v>
                </c:pt>
                <c:pt idx="18">
                  <c:v>-135.80073777170796</c:v>
                </c:pt>
                <c:pt idx="19">
                  <c:v>-135.03877027728257</c:v>
                </c:pt>
                <c:pt idx="20">
                  <c:v>-134.2835179174069</c:v>
                </c:pt>
                <c:pt idx="21">
                  <c:v>-133.5348952095456</c:v>
                </c:pt>
                <c:pt idx="22">
                  <c:v>-132.79281216974442</c:v>
                </c:pt>
                <c:pt idx="23">
                  <c:v>-132.05717459516049</c:v>
                </c:pt>
                <c:pt idx="24">
                  <c:v>-131.32788433404485</c:v>
                </c:pt>
                <c:pt idx="25">
                  <c:v>-130.60483954287719</c:v>
                </c:pt>
                <c:pt idx="26">
                  <c:v>-129.8879349304348</c:v>
                </c:pt>
                <c:pt idx="27">
                  <c:v>-129.17706198865409</c:v>
                </c:pt>
                <c:pt idx="28">
                  <c:v>-128.47210921020647</c:v>
                </c:pt>
                <c:pt idx="29">
                  <c:v>-127.77296229277052</c:v>
                </c:pt>
                <c:pt idx="30">
                  <c:v>-127.07950433003251</c:v>
                </c:pt>
                <c:pt idx="31">
                  <c:v>-126.39161598949117</c:v>
                </c:pt>
                <c:pt idx="32">
                  <c:v>-125.70917567718031</c:v>
                </c:pt>
                <c:pt idx="33">
                  <c:v>-125.03205968945294</c:v>
                </c:pt>
                <c:pt idx="34">
                  <c:v>-124.36014235199674</c:v>
                </c:pt>
                <c:pt idx="35">
                  <c:v>-123.69329614626908</c:v>
                </c:pt>
                <c:pt idx="36">
                  <c:v>-123.03139182355487</c:v>
                </c:pt>
                <c:pt idx="37">
                  <c:v>-122.37429850686038</c:v>
                </c:pt>
                <c:pt idx="38">
                  <c:v>-121.72188378086094</c:v>
                </c:pt>
                <c:pt idx="39">
                  <c:v>-121.07401377012177</c:v>
                </c:pt>
                <c:pt idx="40">
                  <c:v>-120.43055320580943</c:v>
                </c:pt>
                <c:pt idx="41">
                  <c:v>-119.79136548110462</c:v>
                </c:pt>
                <c:pt idx="42">
                  <c:v>-119.15631269551814</c:v>
                </c:pt>
                <c:pt idx="43">
                  <c:v>-118.52525568830031</c:v>
                </c:pt>
                <c:pt idx="44">
                  <c:v>-117.89805406111864</c:v>
                </c:pt>
                <c:pt idx="45">
                  <c:v>-117.27456619016218</c:v>
                </c:pt>
                <c:pt idx="46">
                  <c:v>-116.65464922781041</c:v>
                </c:pt>
                <c:pt idx="47">
                  <c:v>-116.03815909398328</c:v>
                </c:pt>
                <c:pt idx="48">
                  <c:v>-115.42495045726469</c:v>
                </c:pt>
                <c:pt idx="49">
                  <c:v>-114.81487670586623</c:v>
                </c:pt>
                <c:pt idx="50">
                  <c:v>-114.20778990846931</c:v>
                </c:pt>
                <c:pt idx="51">
                  <c:v>-113.60354076495409</c:v>
                </c:pt>
                <c:pt idx="52">
                  <c:v>-113.00197854699236</c:v>
                </c:pt>
                <c:pt idx="53">
                  <c:v>-112.40295102844676</c:v>
                </c:pt>
                <c:pt idx="54">
                  <c:v>-111.8063044054838</c:v>
                </c:pt>
                <c:pt idx="55">
                  <c:v>-111.21188320626956</c:v>
                </c:pt>
                <c:pt idx="56">
                  <c:v>-110.61953019007791</c:v>
                </c:pt>
                <c:pt idx="57">
                  <c:v>-110.02908623559742</c:v>
                </c:pt>
                <c:pt idx="58">
                  <c:v>-109.44039021818013</c:v>
                </c:pt>
                <c:pt idx="59">
                  <c:v>-108.8532788757267</c:v>
                </c:pt>
                <c:pt idx="60">
                  <c:v>-108.26758666285335</c:v>
                </c:pt>
                <c:pt idx="61">
                  <c:v>-107.68314559293212</c:v>
                </c:pt>
                <c:pt idx="62">
                  <c:v>-107.09978506754079</c:v>
                </c:pt>
                <c:pt idx="63">
                  <c:v>-106.51733169279753</c:v>
                </c:pt>
                <c:pt idx="64">
                  <c:v>-105.93560908199277</c:v>
                </c:pt>
                <c:pt idx="65">
                  <c:v>-105.35443764386193</c:v>
                </c:pt>
                <c:pt idx="66">
                  <c:v>-104.77363435577023</c:v>
                </c:pt>
                <c:pt idx="67">
                  <c:v>-104.19301252100308</c:v>
                </c:pt>
                <c:pt idx="68">
                  <c:v>-103.61238150927194</c:v>
                </c:pt>
                <c:pt idx="69">
                  <c:v>-103.03154647945588</c:v>
                </c:pt>
                <c:pt idx="70">
                  <c:v>-102.45030808350309</c:v>
                </c:pt>
                <c:pt idx="71">
                  <c:v>-101.86846215031299</c:v>
                </c:pt>
                <c:pt idx="72">
                  <c:v>-101.28579934830731</c:v>
                </c:pt>
                <c:pt idx="73">
                  <c:v>-100.70210482527884</c:v>
                </c:pt>
                <c:pt idx="74">
                  <c:v>-100.11715782397576</c:v>
                </c:pt>
                <c:pt idx="75">
                  <c:v>-99.530731271739242</c:v>
                </c:pt>
                <c:pt idx="76">
                  <c:v>-98.942591342359194</c:v>
                </c:pt>
                <c:pt idx="77">
                  <c:v>-98.352496988149085</c:v>
                </c:pt>
                <c:pt idx="78">
                  <c:v>-97.760199440061896</c:v>
                </c:pt>
                <c:pt idx="79">
                  <c:v>-97.165441673475613</c:v>
                </c:pt>
                <c:pt idx="80">
                  <c:v>-96.567957837067993</c:v>
                </c:pt>
                <c:pt idx="81">
                  <c:v>-95.967472641972577</c:v>
                </c:pt>
                <c:pt idx="82">
                  <c:v>-95.363700708161915</c:v>
                </c:pt>
                <c:pt idx="83">
                  <c:v>-94.756345864738122</c:v>
                </c:pt>
                <c:pt idx="84">
                  <c:v>-94.145100400520647</c:v>
                </c:pt>
                <c:pt idx="85">
                  <c:v>-93.529644261010446</c:v>
                </c:pt>
                <c:pt idx="86">
                  <c:v>-92.909644187470334</c:v>
                </c:pt>
                <c:pt idx="87">
                  <c:v>-92.284752793497262</c:v>
                </c:pt>
                <c:pt idx="88">
                  <c:v>-91.654607574068137</c:v>
                </c:pt>
                <c:pt idx="89">
                  <c:v>-91.018829841617659</c:v>
                </c:pt>
                <c:pt idx="90">
                  <c:v>-90.377023583250988</c:v>
                </c:pt>
                <c:pt idx="91">
                  <c:v>-89.728774232707508</c:v>
                </c:pt>
                <c:pt idx="92">
                  <c:v>-89.073647350170745</c:v>
                </c:pt>
                <c:pt idx="93">
                  <c:v>-88.411187202468184</c:v>
                </c:pt>
                <c:pt idx="94">
                  <c:v>-87.740915235618701</c:v>
                </c:pt>
                <c:pt idx="95">
                  <c:v>-87.062328431072615</c:v>
                </c:pt>
                <c:pt idx="96">
                  <c:v>-86.374897536349408</c:v>
                </c:pt>
                <c:pt idx="97">
                  <c:v>-85.678065160117939</c:v>
                </c:pt>
                <c:pt idx="98">
                  <c:v>-84.971243721094154</c:v>
                </c:pt>
                <c:pt idx="99">
                  <c:v>-84.253813239459788</c:v>
                </c:pt>
                <c:pt idx="100">
                  <c:v>-83.52511895885236</c:v>
                </c:pt>
                <c:pt idx="101">
                  <c:v>-82.78446878636214</c:v>
                </c:pt>
                <c:pt idx="102">
                  <c:v>-82.031130537426307</c:v>
                </c:pt>
                <c:pt idx="103">
                  <c:v>-81.264328972071112</c:v>
                </c:pt>
                <c:pt idx="104">
                  <c:v>-80.48324260867372</c:v>
                </c:pt>
                <c:pt idx="105">
                  <c:v>-79.687000301357344</c:v>
                </c:pt>
                <c:pt idx="106">
                  <c:v>-78.874677567385334</c:v>
                </c:pt>
                <c:pt idx="107">
                  <c:v>-78.045292651586038</c:v>
                </c:pt>
                <c:pt idx="108">
                  <c:v>-77.19780231606012</c:v>
                </c:pt>
                <c:pt idx="109">
                  <c:v>-76.331097345368562</c:v>
                </c:pt>
                <c:pt idx="110">
                  <c:v>-75.443997760291168</c:v>
                </c:pt>
                <c:pt idx="111">
                  <c:v>-74.535247737357906</c:v>
                </c:pt>
                <c:pt idx="112">
                  <c:v>-73.603510237032765</c:v>
                </c:pt>
                <c:pt idx="113">
                  <c:v>-72.647361351095554</c:v>
                </c:pt>
                <c:pt idx="114">
                  <c:v>-71.665284389952888</c:v>
                </c:pt>
                <c:pt idx="115">
                  <c:v>-70.655663743959181</c:v>
                </c:pt>
                <c:pt idx="116">
                  <c:v>-69.61677857013305</c:v>
                </c:pt>
                <c:pt idx="117">
                  <c:v>-68.546796377868276</c:v>
                </c:pt>
                <c:pt idx="118">
                  <c:v>-67.443766615499143</c:v>
                </c:pt>
                <c:pt idx="119">
                  <c:v>-66.305614395240937</c:v>
                </c:pt>
                <c:pt idx="120">
                  <c:v>-65.13013453864275</c:v>
                </c:pt>
                <c:pt idx="121">
                  <c:v>-63.914986180046505</c:v>
                </c:pt>
                <c:pt idx="122">
                  <c:v>-62.65768823360041</c:v>
                </c:pt>
                <c:pt idx="123">
                  <c:v>-61.355616112198412</c:v>
                </c:pt>
                <c:pt idx="124">
                  <c:v>-60.006000186366123</c:v>
                </c:pt>
                <c:pt idx="125">
                  <c:v>-58.605926589384609</c:v>
                </c:pt>
                <c:pt idx="126">
                  <c:v>-57.152341113033863</c:v>
                </c:pt>
                <c:pt idx="127">
                  <c:v>-55.642057096282635</c:v>
                </c:pt>
                <c:pt idx="128">
                  <c:v>-54.071768385162081</c:v>
                </c:pt>
                <c:pt idx="129">
                  <c:v>-52.438068631019092</c:v>
                </c:pt>
                <c:pt idx="130">
                  <c:v>-50.737478387006291</c:v>
                </c:pt>
                <c:pt idx="131">
                  <c:v>-48.966481643407519</c:v>
                </c:pt>
                <c:pt idx="132">
                  <c:v>-47.12157358728912</c:v>
                </c:pt>
                <c:pt idx="133">
                  <c:v>-45.199321446446717</c:v>
                </c:pt>
                <c:pt idx="134">
                  <c:v>-43.196440234664735</c:v>
                </c:pt>
                <c:pt idx="135">
                  <c:v>-41.109884994402513</c:v>
                </c:pt>
                <c:pt idx="136">
                  <c:v>-38.936960661463367</c:v>
                </c:pt>
                <c:pt idx="137">
                  <c:v>-36.675449873929125</c:v>
                </c:pt>
                <c:pt idx="138">
                  <c:v>-34.323757837776064</c:v>
                </c:pt>
                <c:pt idx="139">
                  <c:v>-31.881071688261308</c:v>
                </c:pt>
                <c:pt idx="140">
                  <c:v>-29.347529640723778</c:v>
                </c:pt>
                <c:pt idx="141">
                  <c:v>-26.724392678511297</c:v>
                </c:pt>
                <c:pt idx="142">
                  <c:v>-24.01420876635963</c:v>
                </c:pt>
                <c:pt idx="143">
                  <c:v>-21.220956933774321</c:v>
                </c:pt>
                <c:pt idx="144">
                  <c:v>-18.350156518646141</c:v>
                </c:pt>
                <c:pt idx="145">
                  <c:v>-15.40892597593769</c:v>
                </c:pt>
                <c:pt idx="146">
                  <c:v>-12.40597653030861</c:v>
                </c:pt>
                <c:pt idx="147">
                  <c:v>-9.3515290370814697</c:v>
                </c:pt>
                <c:pt idx="148">
                  <c:v>-6.257147848211539</c:v>
                </c:pt>
                <c:pt idx="149">
                  <c:v>-3.13549292226784</c:v>
                </c:pt>
                <c:pt idx="150">
                  <c:v>-3.1378138733201516E-3</c:v>
                </c:pt>
              </c:numCache>
            </c:numRef>
          </c:xVal>
          <c:yVal>
            <c:numRef>
              <c:f>TraySol!$D$40:$D$190</c:f>
              <c:numCache>
                <c:formatCode>0.00</c:formatCode>
                <c:ptCount val="151"/>
                <c:pt idx="0">
                  <c:v>-20.267803347078484</c:v>
                </c:pt>
                <c:pt idx="1">
                  <c:v>-19.890553959860227</c:v>
                </c:pt>
                <c:pt idx="2">
                  <c:v>-19.503121147661915</c:v>
                </c:pt>
                <c:pt idx="3">
                  <c:v>-19.105678512936919</c:v>
                </c:pt>
                <c:pt idx="4">
                  <c:v>-18.69840030634299</c:v>
                </c:pt>
                <c:pt idx="5">
                  <c:v>-18.281461172279094</c:v>
                </c:pt>
                <c:pt idx="6">
                  <c:v>-17.855035906561568</c:v>
                </c:pt>
                <c:pt idx="7">
                  <c:v>-17.419299226477975</c:v>
                </c:pt>
                <c:pt idx="8">
                  <c:v>-16.974425553368803</c:v>
                </c:pt>
                <c:pt idx="9">
                  <c:v>-16.520588807806803</c:v>
                </c:pt>
                <c:pt idx="10">
                  <c:v>-16.057962217367219</c:v>
                </c:pt>
                <c:pt idx="11">
                  <c:v>-15.586718136915522</c:v>
                </c:pt>
                <c:pt idx="12">
                  <c:v>-15.107027881276025</c:v>
                </c:pt>
                <c:pt idx="13">
                  <c:v>-14.619061570090977</c:v>
                </c:pt>
                <c:pt idx="14">
                  <c:v>-14.122987984629759</c:v>
                </c:pt>
                <c:pt idx="15">
                  <c:v>-13.618974436266711</c:v>
                </c:pt>
                <c:pt idx="16">
                  <c:v>-13.107186646308477</c:v>
                </c:pt>
                <c:pt idx="17">
                  <c:v>-12.587788636822182</c:v>
                </c:pt>
                <c:pt idx="18">
                  <c:v>-12.060942632089777</c:v>
                </c:pt>
                <c:pt idx="19">
                  <c:v>-11.526808970293615</c:v>
                </c:pt>
                <c:pt idx="20">
                  <c:v>-10.985546025023979</c:v>
                </c:pt>
                <c:pt idx="21">
                  <c:v>-10.437310136186113</c:v>
                </c:pt>
                <c:pt idx="22">
                  <c:v>-9.8822555498793463</c:v>
                </c:pt>
                <c:pt idx="23">
                  <c:v>-9.3205343668156218</c:v>
                </c:pt>
                <c:pt idx="24">
                  <c:v>-8.7522964988450696</c:v>
                </c:pt>
                <c:pt idx="25">
                  <c:v>-8.1776896331593036</c:v>
                </c:pt>
                <c:pt idx="26">
                  <c:v>-7.5968592037467317</c:v>
                </c:pt>
                <c:pt idx="27">
                  <c:v>-7.0099483696835563</c:v>
                </c:pt>
                <c:pt idx="28">
                  <c:v>-6.417097999851535</c:v>
                </c:pt>
                <c:pt idx="29">
                  <c:v>-5.8184466636858474</c:v>
                </c:pt>
                <c:pt idx="30">
                  <c:v>-5.2141306275678403</c:v>
                </c:pt>
                <c:pt idx="31">
                  <c:v>-4.6042838564919464</c:v>
                </c:pt>
                <c:pt idx="32">
                  <c:v>-3.989038020649275</c:v>
                </c:pt>
                <c:pt idx="33">
                  <c:v>-3.3685225065867854</c:v>
                </c:pt>
                <c:pt idx="34">
                  <c:v>-2.7428644326159741</c:v>
                </c:pt>
                <c:pt idx="35">
                  <c:v>-2.1121886681613375</c:v>
                </c:pt>
                <c:pt idx="36">
                  <c:v>-1.4766178567556807</c:v>
                </c:pt>
                <c:pt idx="37">
                  <c:v>-0.83627244240523169</c:v>
                </c:pt>
                <c:pt idx="38">
                  <c:v>-0.19127069906508609</c:v>
                </c:pt>
                <c:pt idx="39">
                  <c:v>0.45827123701879202</c:v>
                </c:pt>
                <c:pt idx="40">
                  <c:v>1.1122393323278743</c:v>
                </c:pt>
                <c:pt idx="41">
                  <c:v>1.7705216186599841</c:v>
                </c:pt>
                <c:pt idx="42">
                  <c:v>2.4330081534840104</c:v>
                </c:pt>
                <c:pt idx="43">
                  <c:v>3.0995909782386946</c:v>
                </c:pt>
                <c:pt idx="44">
                  <c:v>3.7701640747393554</c:v>
                </c:pt>
                <c:pt idx="45">
                  <c:v>4.444623319840403</c:v>
                </c:pt>
                <c:pt idx="46">
                  <c:v>5.1228664384874918</c:v>
                </c:pt>
                <c:pt idx="47">
                  <c:v>5.8047929552779323</c:v>
                </c:pt>
                <c:pt idx="48">
                  <c:v>6.4903041446345497</c:v>
                </c:pt>
                <c:pt idx="49">
                  <c:v>7.179302979683797</c:v>
                </c:pt>
                <c:pt idx="50">
                  <c:v>7.8716940799156419</c:v>
                </c:pt>
                <c:pt idx="51">
                  <c:v>8.5673836576896036</c:v>
                </c:pt>
                <c:pt idx="52">
                  <c:v>9.2662794636380994</c:v>
                </c:pt>
                <c:pt idx="53">
                  <c:v>9.9682907310052542</c:v>
                </c:pt>
                <c:pt idx="54">
                  <c:v>10.673328118947481</c:v>
                </c:pt>
                <c:pt idx="55">
                  <c:v>11.381303654808576</c:v>
                </c:pt>
                <c:pt idx="56">
                  <c:v>12.092130675370186</c:v>
                </c:pt>
                <c:pt idx="57">
                  <c:v>12.80572376706624</c:v>
                </c:pt>
                <c:pt idx="58">
                  <c:v>13.521998705136923</c:v>
                </c:pt>
                <c:pt idx="59">
                  <c:v>14.2408723916855</c:v>
                </c:pt>
                <c:pt idx="60">
                  <c:v>14.962262792588504</c:v>
                </c:pt>
                <c:pt idx="61">
                  <c:v>15.686088873196823</c:v>
                </c:pt>
                <c:pt idx="62">
                  <c:v>16.412270532751563</c:v>
                </c:pt>
                <c:pt idx="63">
                  <c:v>17.140728537425304</c:v>
                </c:pt>
                <c:pt idx="64">
                  <c:v>17.871384451884524</c:v>
                </c:pt>
                <c:pt idx="65">
                  <c:v>18.604160569254631</c:v>
                </c:pt>
                <c:pt idx="66">
                  <c:v>19.338979839352987</c:v>
                </c:pt>
                <c:pt idx="67">
                  <c:v>20.075765795038805</c:v>
                </c:pt>
                <c:pt idx="68">
                  <c:v>20.814442476512085</c:v>
                </c:pt>
                <c:pt idx="69">
                  <c:v>21.554934353374108</c:v>
                </c:pt>
                <c:pt idx="70">
                  <c:v>22.297166244243073</c:v>
                </c:pt>
                <c:pt idx="71">
                  <c:v>23.041063233696789</c:v>
                </c:pt>
                <c:pt idx="72">
                  <c:v>23.786550586291412</c:v>
                </c:pt>
                <c:pt idx="73">
                  <c:v>24.533553657380722</c:v>
                </c:pt>
                <c:pt idx="74">
                  <c:v>25.281997800433359</c:v>
                </c:pt>
                <c:pt idx="75">
                  <c:v>26.031808270516386</c:v>
                </c:pt>
                <c:pt idx="76">
                  <c:v>26.782910123582177</c:v>
                </c:pt>
                <c:pt idx="77">
                  <c:v>27.535228111160286</c:v>
                </c:pt>
                <c:pt idx="78">
                  <c:v>28.288686570018896</c:v>
                </c:pt>
                <c:pt idx="79">
                  <c:v>29.04320930631841</c:v>
                </c:pt>
                <c:pt idx="80">
                  <c:v>29.798719473734465</c:v>
                </c:pt>
                <c:pt idx="81">
                  <c:v>30.555139444977662</c:v>
                </c:pt>
                <c:pt idx="82">
                  <c:v>31.312390676082131</c:v>
                </c:pt>
                <c:pt idx="83">
                  <c:v>32.070393562774335</c:v>
                </c:pt>
                <c:pt idx="84">
                  <c:v>32.82906728816711</c:v>
                </c:pt>
                <c:pt idx="85">
                  <c:v>33.588329660949263</c:v>
                </c:pt>
                <c:pt idx="86">
                  <c:v>34.348096943160314</c:v>
                </c:pt>
                <c:pt idx="87">
                  <c:v>35.108283666549099</c:v>
                </c:pt>
                <c:pt idx="88">
                  <c:v>35.868802436415365</c:v>
                </c:pt>
                <c:pt idx="89">
                  <c:v>36.629563721722946</c:v>
                </c:pt>
                <c:pt idx="90">
                  <c:v>37.390475630150441</c:v>
                </c:pt>
                <c:pt idx="91">
                  <c:v>38.151443666609623</c:v>
                </c:pt>
                <c:pt idx="92">
                  <c:v>38.912370473611482</c:v>
                </c:pt>
                <c:pt idx="93">
                  <c:v>39.673155551692474</c:v>
                </c:pt>
                <c:pt idx="94">
                  <c:v>40.43369495792885</c:v>
                </c:pt>
                <c:pt idx="95">
                  <c:v>41.193880980361769</c:v>
                </c:pt>
                <c:pt idx="96">
                  <c:v>41.953601785927432</c:v>
                </c:pt>
                <c:pt idx="97">
                  <c:v>42.712741039235873</c:v>
                </c:pt>
                <c:pt idx="98">
                  <c:v>43.471177489260761</c:v>
                </c:pt>
                <c:pt idx="99">
                  <c:v>44.228784520695029</c:v>
                </c:pt>
                <c:pt idx="100">
                  <c:v>44.98542966638378</c:v>
                </c:pt>
                <c:pt idx="101">
                  <c:v>45.740974076869669</c:v>
                </c:pt>
                <c:pt idx="102">
                  <c:v>46.495271942668708</c:v>
                </c:pt>
                <c:pt idx="103">
                  <c:v>47.248169864437365</c:v>
                </c:pt>
                <c:pt idx="104">
                  <c:v>47.999506165689652</c:v>
                </c:pt>
                <c:pt idx="105">
                  <c:v>48.749110142173883</c:v>
                </c:pt>
                <c:pt idx="106">
                  <c:v>49.496801241421842</c:v>
                </c:pt>
                <c:pt idx="107">
                  <c:v>50.242388165336067</c:v>
                </c:pt>
                <c:pt idx="108">
                  <c:v>50.985667887985556</c:v>
                </c:pt>
                <c:pt idx="109">
                  <c:v>51.726424580038426</c:v>
                </c:pt>
                <c:pt idx="110">
                  <c:v>52.464428430478058</c:v>
                </c:pt>
                <c:pt idx="111">
                  <c:v>53.19943435543555</c:v>
                </c:pt>
                <c:pt idx="112">
                  <c:v>53.931180583142002</c:v>
                </c:pt>
                <c:pt idx="113">
                  <c:v>54.659387103181146</c:v>
                </c:pt>
                <c:pt idx="114">
                  <c:v>55.383753967437343</c:v>
                </c:pt>
                <c:pt idx="115">
                  <c:v>56.103959429432564</c:v>
                </c:pt>
                <c:pt idx="116">
                  <c:v>56.819657908188425</c:v>
                </c:pt>
                <c:pt idx="117">
                  <c:v>57.530477762419785</c:v>
                </c:pt>
                <c:pt idx="118">
                  <c:v>58.2360188608763</c:v>
                </c:pt>
                <c:pt idx="119">
                  <c:v>58.9358499351424</c:v>
                </c:pt>
                <c:pt idx="120">
                  <c:v>59.629505702376541</c:v>
                </c:pt>
                <c:pt idx="121">
                  <c:v>60.316483747562017</c:v>
                </c:pt>
                <c:pt idx="122">
                  <c:v>60.996241158164715</c:v>
                </c:pt>
                <c:pt idx="123">
                  <c:v>61.668190909043432</c:v>
                </c:pt>
                <c:pt idx="124">
                  <c:v>62.331698002516966</c:v>
                </c:pt>
                <c:pt idx="125">
                  <c:v>62.986075378252323</c:v>
                </c:pt>
                <c:pt idx="126">
                  <c:v>63.630579620800368</c:v>
                </c:pt>
                <c:pt idx="127">
                  <c:v>64.264406509984042</c:v>
                </c:pt>
                <c:pt idx="128">
                  <c:v>64.886686481846823</c:v>
                </c:pt>
                <c:pt idx="129">
                  <c:v>65.496480096458143</c:v>
                </c:pt>
                <c:pt idx="130">
                  <c:v>66.092773644480275</c:v>
                </c:pt>
                <c:pt idx="131">
                  <c:v>66.674475067810377</c:v>
                </c:pt>
                <c:pt idx="132">
                  <c:v>67.240410421222862</c:v>
                </c:pt>
                <c:pt idx="133">
                  <c:v>67.789321161505086</c:v>
                </c:pt>
                <c:pt idx="134">
                  <c:v>68.319862616757675</c:v>
                </c:pt>
                <c:pt idx="135">
                  <c:v>68.830604058393178</c:v>
                </c:pt>
                <c:pt idx="136">
                  <c:v>69.320030866760547</c:v>
                </c:pt>
                <c:pt idx="137">
                  <c:v>69.78654934027243</c:v>
                </c:pt>
                <c:pt idx="138">
                  <c:v>70.22849473611609</c:v>
                </c:pt>
                <c:pt idx="139">
                  <c:v>70.644143133345494</c:v>
                </c:pt>
                <c:pt idx="140">
                  <c:v>71.031727658781108</c:v>
                </c:pt>
                <c:pt idx="141">
                  <c:v>71.389459493909868</c:v>
                </c:pt>
                <c:pt idx="142">
                  <c:v>71.715553870047017</c:v>
                </c:pt>
                <c:pt idx="143">
                  <c:v>72.00826094919627</c:v>
                </c:pt>
                <c:pt idx="144">
                  <c:v>72.265901081663372</c:v>
                </c:pt>
                <c:pt idx="145">
                  <c:v>72.486903449432646</c:v>
                </c:pt>
                <c:pt idx="146">
                  <c:v>72.669846590265536</c:v>
                </c:pt>
                <c:pt idx="147">
                  <c:v>72.813498817786282</c:v>
                </c:pt>
                <c:pt idx="148">
                  <c:v>72.916856189892371</c:v>
                </c:pt>
                <c:pt idx="149">
                  <c:v>72.979175516053232</c:v>
                </c:pt>
                <c:pt idx="150">
                  <c:v>72.999999979162595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E8-4473-B02F-48893A20662A}"/>
            </c:ext>
          </c:extLst>
        </c:ser>
        <c:ser>
          <c:idx val="30"/>
          <c:order val="30"/>
          <c:tx>
            <c:strRef>
              <c:f>TraySol!$G$8</c:f>
              <c:strCache>
                <c:ptCount val="1"/>
              </c:strCache>
            </c:strRef>
          </c:tx>
          <c:spPr>
            <a:ln w="28575"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TraySol!$H$40:$H$190</c:f>
              <c:numCache>
                <c:formatCode>0.00</c:formatCode>
                <c:ptCount val="151"/>
                <c:pt idx="0">
                  <c:v>-145.21470100381231</c:v>
                </c:pt>
                <c:pt idx="1">
                  <c:v>-144.19751946433951</c:v>
                </c:pt>
                <c:pt idx="2">
                  <c:v>-143.19141031228293</c:v>
                </c:pt>
                <c:pt idx="3">
                  <c:v>-142.1963616157424</c:v>
                </c:pt>
                <c:pt idx="4">
                  <c:v>-141.21234372086062</c:v>
                </c:pt>
                <c:pt idx="5">
                  <c:v>-140.23931027555162</c:v>
                </c:pt>
                <c:pt idx="6">
                  <c:v>-139.27719924854222</c:v>
                </c:pt>
                <c:pt idx="7">
                  <c:v>-138.32593393712941</c:v>
                </c:pt>
                <c:pt idx="8">
                  <c:v>-137.38542395783895</c:v>
                </c:pt>
                <c:pt idx="9">
                  <c:v>-136.45556621493353</c:v>
                </c:pt>
                <c:pt idx="10">
                  <c:v>-135.53624584244727</c:v>
                </c:pt>
                <c:pt idx="11">
                  <c:v>-134.62733711611182</c:v>
                </c:pt>
                <c:pt idx="12">
                  <c:v>-133.72870433218714</c:v>
                </c:pt>
                <c:pt idx="13">
                  <c:v>-132.84020265080773</c:v>
                </c:pt>
                <c:pt idx="14">
                  <c:v>-131.96167890200539</c:v>
                </c:pt>
                <c:pt idx="15">
                  <c:v>-131.09297235306937</c:v>
                </c:pt>
                <c:pt idx="16">
                  <c:v>-130.23391543635447</c:v>
                </c:pt>
                <c:pt idx="17">
                  <c:v>-129.38433443704841</c:v>
                </c:pt>
                <c:pt idx="18">
                  <c:v>-128.54405014076443</c:v>
                </c:pt>
                <c:pt idx="19">
                  <c:v>-127.71287844113161</c:v>
                </c:pt>
                <c:pt idx="20">
                  <c:v>-126.89063090782376</c:v>
                </c:pt>
                <c:pt idx="21">
                  <c:v>-126.07711531569146</c:v>
                </c:pt>
                <c:pt idx="22">
                  <c:v>-125.27213613585263</c:v>
                </c:pt>
                <c:pt idx="23">
                  <c:v>-124.47549498975056</c:v>
                </c:pt>
                <c:pt idx="24">
                  <c:v>-123.68699106731502</c:v>
                </c:pt>
                <c:pt idx="25">
                  <c:v>-122.90642151045628</c:v>
                </c:pt>
                <c:pt idx="26">
                  <c:v>-122.13358176319539</c:v>
                </c:pt>
                <c:pt idx="27">
                  <c:v>-121.36826588978299</c:v>
                </c:pt>
                <c:pt idx="28">
                  <c:v>-120.61026686218963</c:v>
                </c:pt>
                <c:pt idx="29">
                  <c:v>-119.85937681836306</c:v>
                </c:pt>
                <c:pt idx="30">
                  <c:v>-119.1153872926478</c:v>
                </c:pt>
                <c:pt idx="31">
                  <c:v>-118.37808941974751</c:v>
                </c:pt>
                <c:pt idx="32">
                  <c:v>-117.64727411358622</c:v>
                </c:pt>
                <c:pt idx="33">
                  <c:v>-116.92273222239137</c:v>
                </c:pt>
                <c:pt idx="34">
                  <c:v>-116.20425466128111</c:v>
                </c:pt>
                <c:pt idx="35">
                  <c:v>-115.49163252359072</c:v>
                </c:pt>
                <c:pt idx="36">
                  <c:v>-114.78465717212292</c:v>
                </c:pt>
                <c:pt idx="37">
                  <c:v>-114.08312031145054</c:v>
                </c:pt>
                <c:pt idx="38">
                  <c:v>-113.38681404234407</c:v>
                </c:pt>
                <c:pt idx="39">
                  <c:v>-112.69553089933557</c:v>
                </c:pt>
                <c:pt idx="40">
                  <c:v>-112.00906387237104</c:v>
                </c:pt>
                <c:pt idx="41">
                  <c:v>-111.32720641344166</c:v>
                </c:pt>
                <c:pt idx="42">
                  <c:v>-110.64975242902329</c:v>
                </c:pt>
                <c:pt idx="43">
                  <c:v>-109.97649625909327</c:v>
                </c:pt>
                <c:pt idx="44">
                  <c:v>-109.30723264343261</c:v>
                </c:pt>
                <c:pt idx="45">
                  <c:v>-108.64175667586379</c:v>
                </c:pt>
                <c:pt idx="46">
                  <c:v>-107.97986374701517</c:v>
                </c:pt>
                <c:pt idx="47">
                  <c:v>-107.3213494761478</c:v>
                </c:pt>
                <c:pt idx="48">
                  <c:v>-106.66600963252432</c:v>
                </c:pt>
                <c:pt idx="49">
                  <c:v>-106.01364004674681</c:v>
                </c:pt>
                <c:pt idx="50">
                  <c:v>-105.36403651243791</c:v>
                </c:pt>
                <c:pt idx="51">
                  <c:v>-104.71699467859004</c:v>
                </c:pt>
                <c:pt idx="52">
                  <c:v>-104.07230993285792</c:v>
                </c:pt>
                <c:pt idx="53">
                  <c:v>-103.4297772760232</c:v>
                </c:pt>
                <c:pt idx="54">
                  <c:v>-102.7891911878143</c:v>
                </c:pt>
                <c:pt idx="55">
                  <c:v>-102.15034548421997</c:v>
                </c:pt>
                <c:pt idx="56">
                  <c:v>-101.51303316639357</c:v>
                </c:pt>
                <c:pt idx="57">
                  <c:v>-100.87704626120296</c:v>
                </c:pt>
                <c:pt idx="58">
                  <c:v>-100.24217565344168</c:v>
                </c:pt>
                <c:pt idx="59">
                  <c:v>-99.608210909678121</c:v>
                </c:pt>
                <c:pt idx="60">
                  <c:v>-98.974940093683216</c:v>
                </c:pt>
                <c:pt idx="61">
                  <c:v>-98.342149573339796</c:v>
                </c:pt>
                <c:pt idx="62">
                  <c:v>-97.709623818903154</c:v>
                </c:pt>
                <c:pt idx="63">
                  <c:v>-97.077145192448739</c:v>
                </c:pt>
                <c:pt idx="64">
                  <c:v>-96.444493728309567</c:v>
                </c:pt>
                <c:pt idx="65">
                  <c:v>-95.811446904276366</c:v>
                </c:pt>
                <c:pt idx="66">
                  <c:v>-95.177779403302608</c:v>
                </c:pt>
                <c:pt idx="67">
                  <c:v>-94.543262865428431</c:v>
                </c:pt>
                <c:pt idx="68">
                  <c:v>-93.907665629611017</c:v>
                </c:pt>
                <c:pt idx="69">
                  <c:v>-93.270752465122911</c:v>
                </c:pt>
                <c:pt idx="70">
                  <c:v>-92.632284292157465</c:v>
                </c:pt>
                <c:pt idx="71">
                  <c:v>-91.99201789125803</c:v>
                </c:pt>
                <c:pt idx="72">
                  <c:v>-91.349705601169788</c:v>
                </c:pt>
                <c:pt idx="73">
                  <c:v>-90.705095004696418</c:v>
                </c:pt>
                <c:pt idx="74">
                  <c:v>-90.057928602130957</c:v>
                </c:pt>
                <c:pt idx="75">
                  <c:v>-89.407943471821554</c:v>
                </c:pt>
                <c:pt idx="76">
                  <c:v>-88.754870917427851</c:v>
                </c:pt>
                <c:pt idx="77">
                  <c:v>-88.098436101424852</c:v>
                </c:pt>
                <c:pt idx="78">
                  <c:v>-87.438357664417083</c:v>
                </c:pt>
                <c:pt idx="79">
                  <c:v>-86.774347329841333</c:v>
                </c:pt>
                <c:pt idx="80">
                  <c:v>-86.106109493656874</c:v>
                </c:pt>
                <c:pt idx="81">
                  <c:v>-85.433340798655991</c:v>
                </c:pt>
                <c:pt idx="82">
                  <c:v>-84.755729693070563</c:v>
                </c:pt>
                <c:pt idx="83">
                  <c:v>-84.072955973208508</c:v>
                </c:pt>
                <c:pt idx="84">
                  <c:v>-83.384690309926242</c:v>
                </c:pt>
                <c:pt idx="85">
                  <c:v>-82.690593758836016</c:v>
                </c:pt>
                <c:pt idx="86">
                  <c:v>-81.990317254258656</c:v>
                </c:pt>
                <c:pt idx="87">
                  <c:v>-81.283501087070206</c:v>
                </c:pt>
                <c:pt idx="88">
                  <c:v>-80.569774366757642</c:v>
                </c:pt>
                <c:pt idx="89">
                  <c:v>-79.84875446819693</c:v>
                </c:pt>
                <c:pt idx="90">
                  <c:v>-79.120046463905013</c:v>
                </c:pt>
                <c:pt idx="91">
                  <c:v>-78.383242542797845</c:v>
                </c:pt>
                <c:pt idx="92">
                  <c:v>-77.637921416818216</c:v>
                </c:pt>
                <c:pt idx="93">
                  <c:v>-76.883647717186761</c:v>
                </c:pt>
                <c:pt idx="94">
                  <c:v>-76.119971382483911</c:v>
                </c:pt>
                <c:pt idx="95">
                  <c:v>-75.346427041301126</c:v>
                </c:pt>
                <c:pt idx="96">
                  <c:v>-74.56253339281615</c:v>
                </c:pt>
                <c:pt idx="97">
                  <c:v>-73.767792589358109</c:v>
                </c:pt>
                <c:pt idx="98">
                  <c:v>-72.961689625851491</c:v>
                </c:pt>
                <c:pt idx="99">
                  <c:v>-72.143691741972219</c:v>
                </c:pt>
                <c:pt idx="100">
                  <c:v>-71.313247843932487</c:v>
                </c:pt>
                <c:pt idx="101">
                  <c:v>-70.469787954047163</c:v>
                </c:pt>
                <c:pt idx="102">
                  <c:v>-69.612722697643434</c:v>
                </c:pt>
                <c:pt idx="103">
                  <c:v>-68.741442838470093</c:v>
                </c:pt>
                <c:pt idx="104">
                  <c:v>-67.855318875567022</c:v>
                </c:pt>
                <c:pt idx="105">
                  <c:v>-66.953700716581693</c:v>
                </c:pt>
                <c:pt idx="106">
                  <c:v>-66.035917444788055</c:v>
                </c:pt>
                <c:pt idx="107">
                  <c:v>-65.101277199589376</c:v>
                </c:pt>
                <c:pt idx="108">
                  <c:v>-64.149067193080484</c:v>
                </c:pt>
                <c:pt idx="109">
                  <c:v>-63.178553888316685</c:v>
                </c:pt>
                <c:pt idx="110">
                  <c:v>-62.188983368286451</c:v>
                </c:pt>
                <c:pt idx="111">
                  <c:v>-61.179581928204243</c:v>
                </c:pt>
                <c:pt idx="112">
                  <c:v>-60.149556927609737</c:v>
                </c:pt>
                <c:pt idx="113">
                  <c:v>-59.098097942841612</c:v>
                </c:pt>
                <c:pt idx="114">
                  <c:v>-58.024378264693127</c:v>
                </c:pt>
                <c:pt idx="115">
                  <c:v>-56.927556790366715</c:v>
                </c:pt>
                <c:pt idx="116">
                  <c:v>-55.806780363114143</c:v>
                </c:pt>
                <c:pt idx="117">
                  <c:v>-54.661186617017584</c:v>
                </c:pt>
                <c:pt idx="118">
                  <c:v>-53.489907388040173</c:v>
                </c:pt>
                <c:pt idx="119">
                  <c:v>-52.292072755491759</c:v>
                </c:pt>
                <c:pt idx="120">
                  <c:v>-51.066815780102715</c:v>
                </c:pt>
                <c:pt idx="121">
                  <c:v>-49.813278005591705</c:v>
                </c:pt>
                <c:pt idx="122">
                  <c:v>-48.530615789491399</c:v>
                </c:pt>
                <c:pt idx="123">
                  <c:v>-47.218007525531583</c:v>
                </c:pt>
                <c:pt idx="124">
                  <c:v>-45.874661813467519</c:v>
                </c:pt>
                <c:pt idx="125">
                  <c:v>-44.499826622222287</c:v>
                </c:pt>
                <c:pt idx="126">
                  <c:v>-43.092799477885585</c:v>
                </c:pt>
                <c:pt idx="127">
                  <c:v>-41.652938688764571</c:v>
                </c:pt>
                <c:pt idx="128">
                  <c:v>-40.179675594656885</c:v>
                </c:pt>
                <c:pt idx="129">
                  <c:v>-38.672527796233027</c:v>
                </c:pt>
                <c:pt idx="130">
                  <c:v>-37.131113282511883</c:v>
                </c:pt>
                <c:pt idx="131">
                  <c:v>-35.555165329783293</c:v>
                </c:pt>
                <c:pt idx="132">
                  <c:v>-33.94454799429527</c:v>
                </c:pt>
                <c:pt idx="133">
                  <c:v>-32.299271964406309</c:v>
                </c:pt>
                <c:pt idx="134">
                  <c:v>-30.619510477195615</c:v>
                </c:pt>
                <c:pt idx="135">
                  <c:v>-28.90561494195439</c:v>
                </c:pt>
                <c:pt idx="136">
                  <c:v>-27.158129851605167</c:v>
                </c:pt>
                <c:pt idx="137">
                  <c:v>-25.377806506797167</c:v>
                </c:pt>
                <c:pt idx="138">
                  <c:v>-23.565615030816673</c:v>
                </c:pt>
                <c:pt idx="139">
                  <c:v>-21.722754121706924</c:v>
                </c:pt>
                <c:pt idx="140">
                  <c:v>-19.850657976505463</c:v>
                </c:pt>
                <c:pt idx="141">
                  <c:v>-17.950999836443017</c:v>
                </c:pt>
                <c:pt idx="142">
                  <c:v>-16.025691645688113</c:v>
                </c:pt>
                <c:pt idx="143">
                  <c:v>-14.076879392710099</c:v>
                </c:pt>
                <c:pt idx="144">
                  <c:v>-12.106933813455912</c:v>
                </c:pt>
                <c:pt idx="145">
                  <c:v>-10.118436277573247</c:v>
                </c:pt>
                <c:pt idx="146">
                  <c:v>-8.1141598481488728</c:v>
                </c:pt>
                <c:pt idx="147">
                  <c:v>-6.0970456941544278</c:v>
                </c:pt>
                <c:pt idx="148">
                  <c:v>-4.0701752325224332</c:v>
                </c:pt>
                <c:pt idx="149">
                  <c:v>-2.0367385709851633</c:v>
                </c:pt>
                <c:pt idx="150">
                  <c:v>-2.0372914124334421E-3</c:v>
                </c:pt>
              </c:numCache>
            </c:numRef>
          </c:xVal>
          <c:yVal>
            <c:numRef>
              <c:f>TraySol!$G$40:$G$190</c:f>
              <c:numCache>
                <c:formatCode>0.00</c:formatCode>
                <c:ptCount val="151"/>
                <c:pt idx="0">
                  <c:v>-30.892443231743741</c:v>
                </c:pt>
                <c:pt idx="1">
                  <c:v>-30.452771519187039</c:v>
                </c:pt>
                <c:pt idx="2">
                  <c:v>-30.002202484336692</c:v>
                </c:pt>
                <c:pt idx="3">
                  <c:v>-29.540993497816345</c:v>
                </c:pt>
                <c:pt idx="4">
                  <c:v>-29.069400345107127</c:v>
                </c:pt>
                <c:pt idx="5">
                  <c:v>-28.58767685953228</c:v>
                </c:pt>
                <c:pt idx="6">
                  <c:v>-28.096074587750607</c:v>
                </c:pt>
                <c:pt idx="7">
                  <c:v>-27.594842486914047</c:v>
                </c:pt>
                <c:pt idx="8">
                  <c:v>-27.084226652484247</c:v>
                </c:pt>
                <c:pt idx="9">
                  <c:v>-26.564470075573482</c:v>
                </c:pt>
                <c:pt idx="10">
                  <c:v>-26.035812428570011</c:v>
                </c:pt>
                <c:pt idx="11">
                  <c:v>-25.498489877728744</c:v>
                </c:pt>
                <c:pt idx="12">
                  <c:v>-24.95273492135081</c:v>
                </c:pt>
                <c:pt idx="13">
                  <c:v>-24.398776252138916</c:v>
                </c:pt>
                <c:pt idx="14">
                  <c:v>-23.836838642295533</c:v>
                </c:pt>
                <c:pt idx="15">
                  <c:v>-23.267142849929328</c:v>
                </c:pt>
                <c:pt idx="16">
                  <c:v>-22.689905545344772</c:v>
                </c:pt>
                <c:pt idx="17">
                  <c:v>-22.105339255812964</c:v>
                </c:pt>
                <c:pt idx="18">
                  <c:v>-21.513652327454764</c:v>
                </c:pt>
                <c:pt idx="19">
                  <c:v>-20.915048902906662</c:v>
                </c:pt>
                <c:pt idx="20">
                  <c:v>-20.30972891348938</c:v>
                </c:pt>
                <c:pt idx="21">
                  <c:v>-19.697888084649875</c:v>
                </c:pt>
                <c:pt idx="22">
                  <c:v>-19.079717953505593</c:v>
                </c:pt>
                <c:pt idx="23">
                  <c:v>-18.455405897378313</c:v>
                </c:pt>
                <c:pt idx="24">
                  <c:v>-17.82513517226694</c:v>
                </c:pt>
                <c:pt idx="25">
                  <c:v>-17.189084960270492</c:v>
                </c:pt>
                <c:pt idx="26">
                  <c:v>-16.547430425034705</c:v>
                </c:pt>
                <c:pt idx="27">
                  <c:v>-15.90034277435862</c:v>
                </c:pt>
                <c:pt idx="28">
                  <c:v>-15.247989329157519</c:v>
                </c:pt>
                <c:pt idx="29">
                  <c:v>-14.590533598038959</c:v>
                </c:pt>
                <c:pt idx="30">
                  <c:v>-13.92813535680645</c:v>
                </c:pt>
                <c:pt idx="31">
                  <c:v>-13.260950732261179</c:v>
                </c:pt>
                <c:pt idx="32">
                  <c:v>-12.589132289726095</c:v>
                </c:pt>
                <c:pt idx="33">
                  <c:v>-11.912829123767835</c:v>
                </c:pt>
                <c:pt idx="34">
                  <c:v>-11.232186951641495</c:v>
                </c:pt>
                <c:pt idx="35">
                  <c:v>-10.547348209028954</c:v>
                </c:pt>
                <c:pt idx="36">
                  <c:v>-9.8584521476862932</c:v>
                </c:pt>
                <c:pt idx="37">
                  <c:v>-9.1656349346565662</c:v>
                </c:pt>
                <c:pt idx="38">
                  <c:v>-8.4690297527441203</c:v>
                </c:pt>
                <c:pt idx="39">
                  <c:v>-7.768766901982417</c:v>
                </c:pt>
                <c:pt idx="40">
                  <c:v>-7.0649739018626008</c:v>
                </c:pt>
                <c:pt idx="41">
                  <c:v>-6.3577755941218044</c:v>
                </c:pt>
                <c:pt idx="42">
                  <c:v>-5.64729424592025</c:v>
                </c:pt>
                <c:pt idx="43">
                  <c:v>-4.9336496532648511</c:v>
                </c:pt>
                <c:pt idx="44">
                  <c:v>-4.2169592445628439</c:v>
                </c:pt>
                <c:pt idx="45">
                  <c:v>-3.4973381842137456</c:v>
                </c:pt>
                <c:pt idx="46">
                  <c:v>-2.7748994761710435</c:v>
                </c:pt>
                <c:pt idx="47">
                  <c:v>-2.0497540674261927</c:v>
                </c:pt>
                <c:pt idx="48">
                  <c:v>-1.3220109513879379</c:v>
                </c:pt>
                <c:pt idx="49">
                  <c:v>-0.59177727114867196</c:v>
                </c:pt>
                <c:pt idx="50">
                  <c:v>0.14084157735281622</c:v>
                </c:pt>
                <c:pt idx="51">
                  <c:v>0.8757418422456027</c:v>
                </c:pt>
                <c:pt idx="52">
                  <c:v>1.6128213126762461</c:v>
                </c:pt>
                <c:pt idx="53">
                  <c:v>2.351979215736236</c:v>
                </c:pt>
                <c:pt idx="54">
                  <c:v>3.0931161132957499</c:v>
                </c:pt>
                <c:pt idx="55">
                  <c:v>3.8361337986585511</c:v>
                </c:pt>
                <c:pt idx="56">
                  <c:v>4.5809351929388811</c:v>
                </c:pt>
                <c:pt idx="57">
                  <c:v>5.3274242410489165</c:v>
                </c:pt>
                <c:pt idx="58">
                  <c:v>6.0755058071720214</c:v>
                </c:pt>
                <c:pt idx="59">
                  <c:v>6.8250855695852266</c:v>
                </c:pt>
                <c:pt idx="60">
                  <c:v>7.5760699146809571</c:v>
                </c:pt>
                <c:pt idx="61">
                  <c:v>8.3283658300265415</c:v>
                </c:pt>
                <c:pt idx="62">
                  <c:v>9.0818807962871801</c:v>
                </c:pt>
                <c:pt idx="63">
                  <c:v>9.8365226778249024</c:v>
                </c:pt>
                <c:pt idx="64">
                  <c:v>10.592199611774291</c:v>
                </c:pt>
                <c:pt idx="65">
                  <c:v>11.34881989538134</c:v>
                </c:pt>
                <c:pt idx="66">
                  <c:v>12.106291871378801</c:v>
                </c:pt>
                <c:pt idx="67">
                  <c:v>12.864523811157568</c:v>
                </c:pt>
                <c:pt idx="68">
                  <c:v>13.623423795478274</c:v>
                </c:pt>
                <c:pt idx="69">
                  <c:v>14.38289959245283</c:v>
                </c:pt>
                <c:pt idx="70">
                  <c:v>15.142858532509067</c:v>
                </c:pt>
                <c:pt idx="71">
                  <c:v>15.903207380035639</c:v>
                </c:pt>
                <c:pt idx="72">
                  <c:v>16.663852201386263</c:v>
                </c:pt>
                <c:pt idx="73">
                  <c:v>17.424698228904589</c:v>
                </c:pt>
                <c:pt idx="74">
                  <c:v>18.185649720611266</c:v>
                </c:pt>
                <c:pt idx="75">
                  <c:v>18.946609815174924</c:v>
                </c:pt>
                <c:pt idx="76">
                  <c:v>19.707480381767411</c:v>
                </c:pt>
                <c:pt idx="77">
                  <c:v>20.468161864381088</c:v>
                </c:pt>
                <c:pt idx="78">
                  <c:v>21.228553120163355</c:v>
                </c:pt>
                <c:pt idx="79">
                  <c:v>21.988551251298119</c:v>
                </c:pt>
                <c:pt idx="80">
                  <c:v>22.748051429939323</c:v>
                </c:pt>
                <c:pt idx="81">
                  <c:v>23.506946715674744</c:v>
                </c:pt>
                <c:pt idx="82">
                  <c:v>24.26512786497058</c:v>
                </c:pt>
                <c:pt idx="83">
                  <c:v>25.022483132019289</c:v>
                </c:pt>
                <c:pt idx="84">
                  <c:v>25.778898060383725</c:v>
                </c:pt>
                <c:pt idx="85">
                  <c:v>26.534255264800805</c:v>
                </c:pt>
                <c:pt idx="86">
                  <c:v>27.288434202477802</c:v>
                </c:pt>
                <c:pt idx="87">
                  <c:v>28.041310933184072</c:v>
                </c:pt>
                <c:pt idx="88">
                  <c:v>28.792757867410977</c:v>
                </c:pt>
                <c:pt idx="89">
                  <c:v>29.542643501843095</c:v>
                </c:pt>
                <c:pt idx="90">
                  <c:v>30.290832141356375</c:v>
                </c:pt>
                <c:pt idx="91">
                  <c:v>31.037183606732114</c:v>
                </c:pt>
                <c:pt idx="92">
                  <c:v>31.78155292725269</c:v>
                </c:pt>
                <c:pt idx="93">
                  <c:v>32.523790017325119</c:v>
                </c:pt>
                <c:pt idx="94">
                  <c:v>33.263739336264386</c:v>
                </c:pt>
                <c:pt idx="95">
                  <c:v>34.001239530360273</c:v>
                </c:pt>
                <c:pt idx="96">
                  <c:v>34.736123056351282</c:v>
                </c:pt>
                <c:pt idx="97">
                  <c:v>35.46821578544052</c:v>
                </c:pt>
                <c:pt idx="98">
                  <c:v>36.197336587010795</c:v>
                </c:pt>
                <c:pt idx="99">
                  <c:v>36.923296891235687</c:v>
                </c:pt>
                <c:pt idx="100">
                  <c:v>37.645900229840862</c:v>
                </c:pt>
                <c:pt idx="101">
                  <c:v>38.364941754350646</c:v>
                </c:pt>
                <c:pt idx="102">
                  <c:v>39.080207731263037</c:v>
                </c:pt>
                <c:pt idx="103">
                  <c:v>39.791475013737276</c:v>
                </c:pt>
                <c:pt idx="104">
                  <c:v>40.498510489557454</c:v>
                </c:pt>
                <c:pt idx="105">
                  <c:v>41.20107050536074</c:v>
                </c:pt>
                <c:pt idx="106">
                  <c:v>41.898900267397423</c:v>
                </c:pt>
                <c:pt idx="107">
                  <c:v>42.591733219430509</c:v>
                </c:pt>
                <c:pt idx="108">
                  <c:v>43.279290398794878</c:v>
                </c:pt>
                <c:pt idx="109">
                  <c:v>43.961279772131732</c:v>
                </c:pt>
                <c:pt idx="110">
                  <c:v>44.637395552903655</c:v>
                </c:pt>
                <c:pt idx="111">
                  <c:v>45.307317503492946</c:v>
                </c:pt>
                <c:pt idx="112">
                  <c:v>45.970710225504099</c:v>
                </c:pt>
                <c:pt idx="113">
                  <c:v>46.62722244284425</c:v>
                </c:pt>
                <c:pt idx="114">
                  <c:v>47.276486283257753</c:v>
                </c:pt>
                <c:pt idx="115">
                  <c:v>47.918116565255829</c:v>
                </c:pt>
                <c:pt idx="116">
                  <c:v>48.551710098822554</c:v>
                </c:pt>
                <c:pt idx="117">
                  <c:v>49.176845009904028</c:v>
                </c:pt>
                <c:pt idx="118">
                  <c:v>49.793080100505584</c:v>
                </c:pt>
                <c:pt idx="119">
                  <c:v>50.399954258233464</c:v>
                </c:pt>
                <c:pt idx="120">
                  <c:v>50.996985931317411</c:v>
                </c:pt>
                <c:pt idx="121">
                  <c:v>51.583672687522416</c:v>
                </c:pt>
                <c:pt idx="122">
                  <c:v>52.15949087787542</c:v>
                </c:pt>
                <c:pt idx="123">
                  <c:v>52.723895428750374</c:v>
                </c:pt>
                <c:pt idx="124">
                  <c:v>53.276319788511309</c:v>
                </c:pt>
                <c:pt idx="125">
                  <c:v>53.816176057520728</c:v>
                </c:pt>
                <c:pt idx="126">
                  <c:v>54.342855332767371</c:v>
                </c:pt>
                <c:pt idx="127">
                  <c:v>54.855728300512396</c:v>
                </c:pt>
                <c:pt idx="128">
                  <c:v>55.354146112018157</c:v>
                </c:pt>
                <c:pt idx="129">
                  <c:v>55.837441578408715</c:v>
                </c:pt>
                <c:pt idx="130">
                  <c:v>56.304930720772063</c:v>
                </c:pt>
                <c:pt idx="131">
                  <c:v>56.755914710494601</c:v>
                </c:pt>
                <c:pt idx="132">
                  <c:v>57.189682232236578</c:v>
                </c:pt>
                <c:pt idx="133">
                  <c:v>57.605512297635528</c:v>
                </c:pt>
                <c:pt idx="134">
                  <c:v>58.002677531501114</c:v>
                </c:pt>
                <c:pt idx="135">
                  <c:v>58.380447943724477</c:v>
                </c:pt>
                <c:pt idx="136">
                  <c:v>58.738095189227806</c:v>
                </c:pt>
                <c:pt idx="137">
                  <c:v>59.074897304998032</c:v>
                </c:pt>
                <c:pt idx="138">
                  <c:v>59.390143897703709</c:v>
                </c:pt>
                <c:pt idx="139">
                  <c:v>59.683141737891177</c:v>
                </c:pt>
                <c:pt idx="140">
                  <c:v>59.95322069780778</c:v>
                </c:pt>
                <c:pt idx="141">
                  <c:v>60.199739950246197</c:v>
                </c:pt>
                <c:pt idx="142">
                  <c:v>60.422094326395722</c:v>
                </c:pt>
                <c:pt idx="143">
                  <c:v>60.61972071266527</c:v>
                </c:pt>
                <c:pt idx="144">
                  <c:v>60.792104351070144</c:v>
                </c:pt>
                <c:pt idx="145">
                  <c:v>60.938784896351507</c:v>
                </c:pt>
                <c:pt idx="146">
                  <c:v>61.059362076748585</c:v>
                </c:pt>
                <c:pt idx="147">
                  <c:v>61.153500805292005</c:v>
                </c:pt>
                <c:pt idx="148">
                  <c:v>61.220935595326267</c:v>
                </c:pt>
                <c:pt idx="149">
                  <c:v>61.261474147957607</c:v>
                </c:pt>
                <c:pt idx="150">
                  <c:v>61.274999986470881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E8-4473-B02F-48893A20662A}"/>
            </c:ext>
          </c:extLst>
        </c:ser>
        <c:ser>
          <c:idx val="31"/>
          <c:order val="31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TraySol!$K$40:$K$190</c:f>
              <c:numCache>
                <c:formatCode>0.00</c:formatCode>
                <c:ptCount val="151"/>
                <c:pt idx="0">
                  <c:v>-138.33425314424704</c:v>
                </c:pt>
                <c:pt idx="1">
                  <c:v>-137.19620421231971</c:v>
                </c:pt>
                <c:pt idx="2">
                  <c:v>-136.07569290623474</c:v>
                </c:pt>
                <c:pt idx="3">
                  <c:v>-134.97248746241186</c:v>
                </c:pt>
                <c:pt idx="4">
                  <c:v>-133.88633264657724</c:v>
                </c:pt>
                <c:pt idx="5">
                  <c:v>-132.81695247915621</c:v>
                </c:pt>
                <c:pt idx="6">
                  <c:v>-131.76405280513791</c:v>
                </c:pt>
                <c:pt idx="7">
                  <c:v>-130.72732370373356</c:v>
                </c:pt>
                <c:pt idx="8">
                  <c:v>-129.7064417358028</c:v>
                </c:pt>
                <c:pt idx="9">
                  <c:v>-128.70107202927656</c:v>
                </c:pt>
                <c:pt idx="10">
                  <c:v>-127.71087020469358</c:v>
                </c:pt>
                <c:pt idx="11">
                  <c:v>-126.73548414451828</c:v>
                </c:pt>
                <c:pt idx="12">
                  <c:v>-125.7745556111466</c:v>
                </c:pt>
                <c:pt idx="13">
                  <c:v>-124.82772171947268</c:v>
                </c:pt>
                <c:pt idx="14">
                  <c:v>-123.8946162706083</c:v>
                </c:pt>
                <c:pt idx="15">
                  <c:v>-122.97487095385655</c:v>
                </c:pt>
                <c:pt idx="16">
                  <c:v>-122.06811642436575</c:v>
                </c:pt>
                <c:pt idx="17">
                  <c:v>-121.17398326405929</c:v>
                </c:pt>
                <c:pt idx="18">
                  <c:v>-120.29210283347985</c:v>
                </c:pt>
                <c:pt idx="19">
                  <c:v>-119.42210802211844</c:v>
                </c:pt>
                <c:pt idx="20">
                  <c:v>-118.56363390464976</c:v>
                </c:pt>
                <c:pt idx="21">
                  <c:v>-117.71631831027369</c:v>
                </c:pt>
                <c:pt idx="22">
                  <c:v>-116.87980231209406</c:v>
                </c:pt>
                <c:pt idx="23">
                  <c:v>-116.05373064315508</c:v>
                </c:pt>
                <c:pt idx="24">
                  <c:v>-115.23775204542038</c:v>
                </c:pt>
                <c:pt idx="25">
                  <c:v>-114.43151955762681</c:v>
                </c:pt>
                <c:pt idx="26">
                  <c:v>-113.63469074758275</c:v>
                </c:pt>
                <c:pt idx="27">
                  <c:v>-112.84692789411805</c:v>
                </c:pt>
                <c:pt idx="28">
                  <c:v>-112.06789812353034</c:v>
                </c:pt>
                <c:pt idx="29">
                  <c:v>-111.2972735050207</c:v>
                </c:pt>
                <c:pt idx="30">
                  <c:v>-110.5347311092675</c:v>
                </c:pt>
                <c:pt idx="31">
                  <c:v>-109.77995303395922</c:v>
                </c:pt>
                <c:pt idx="32">
                  <c:v>-109.03262639979074</c:v>
                </c:pt>
                <c:pt idx="33">
                  <c:v>-108.29244332013069</c:v>
                </c:pt>
                <c:pt idx="34">
                  <c:v>-107.55910084728458</c:v>
                </c:pt>
                <c:pt idx="35">
                  <c:v>-106.83230089801437</c:v>
                </c:pt>
                <c:pt idx="36">
                  <c:v>-106.11175016072789</c:v>
                </c:pt>
                <c:pt idx="37">
                  <c:v>-105.397159986521</c:v>
                </c:pt>
                <c:pt idx="38">
                  <c:v>-104.68824626604145</c:v>
                </c:pt>
                <c:pt idx="39">
                  <c:v>-103.98472929394615</c:v>
                </c:pt>
                <c:pt idx="40">
                  <c:v>-103.28633362254061</c:v>
                </c:pt>
                <c:pt idx="41">
                  <c:v>-102.59278790602195</c:v>
                </c:pt>
                <c:pt idx="42">
                  <c:v>-101.90382473659277</c:v>
                </c:pt>
                <c:pt idx="43">
                  <c:v>-101.21918047357285</c:v>
                </c:pt>
                <c:pt idx="44">
                  <c:v>-100.53859506650633</c:v>
                </c:pt>
                <c:pt idx="45">
                  <c:v>-99.861811873146223</c:v>
                </c:pt>
                <c:pt idx="46">
                  <c:v>-99.188577473090547</c:v>
                </c:pt>
                <c:pt idx="47">
                  <c:v>-98.518641477749568</c:v>
                </c:pt>
                <c:pt idx="48">
                  <c:v>-97.851756337235074</c:v>
                </c:pt>
                <c:pt idx="49">
                  <c:v>-97.187677144685907</c:v>
                </c:pt>
                <c:pt idx="50">
                  <c:v>-96.526161438472258</c:v>
                </c:pt>
                <c:pt idx="51">
                  <c:v>-95.866969002659062</c:v>
                </c:pt>
                <c:pt idx="52">
                  <c:v>-95.209861666052589</c:v>
                </c:pt>
                <c:pt idx="53">
                  <c:v>-94.55460310010433</c:v>
                </c:pt>
                <c:pt idx="54">
                  <c:v>-93.900958615902852</c:v>
                </c:pt>
                <c:pt idx="55">
                  <c:v>-93.248694960445661</c:v>
                </c:pt>
                <c:pt idx="56">
                  <c:v>-92.597580112350315</c:v>
                </c:pt>
                <c:pt idx="57">
                  <c:v>-91.947383077135214</c:v>
                </c:pt>
                <c:pt idx="58">
                  <c:v>-91.29787368217724</c:v>
                </c:pt>
                <c:pt idx="59">
                  <c:v>-90.648822371433553</c:v>
                </c:pt>
                <c:pt idx="60">
                  <c:v>-90</c:v>
                </c:pt>
                <c:pt idx="61">
                  <c:v>-89.351177628566433</c:v>
                </c:pt>
                <c:pt idx="62">
                  <c:v>-88.70212631782276</c:v>
                </c:pt>
                <c:pt idx="63">
                  <c:v>-88.052616922864786</c:v>
                </c:pt>
                <c:pt idx="64">
                  <c:v>-87.402419887649685</c:v>
                </c:pt>
                <c:pt idx="65">
                  <c:v>-86.751305039554367</c:v>
                </c:pt>
                <c:pt idx="66">
                  <c:v>-86.099041384097163</c:v>
                </c:pt>
                <c:pt idx="67">
                  <c:v>-85.44539689989567</c:v>
                </c:pt>
                <c:pt idx="68">
                  <c:v>-84.790138333947411</c:v>
                </c:pt>
                <c:pt idx="69">
                  <c:v>-84.133030997340924</c:v>
                </c:pt>
                <c:pt idx="70">
                  <c:v>-83.473838561527728</c:v>
                </c:pt>
                <c:pt idx="71">
                  <c:v>-82.812322855314093</c:v>
                </c:pt>
                <c:pt idx="72">
                  <c:v>-82.148243662764926</c:v>
                </c:pt>
                <c:pt idx="73">
                  <c:v>-81.481358522250432</c:v>
                </c:pt>
                <c:pt idx="74">
                  <c:v>-80.811422526909467</c:v>
                </c:pt>
                <c:pt idx="75">
                  <c:v>-80.138188126853791</c:v>
                </c:pt>
                <c:pt idx="76">
                  <c:v>-79.461404933493668</c:v>
                </c:pt>
                <c:pt idx="77">
                  <c:v>-78.780819526427152</c:v>
                </c:pt>
                <c:pt idx="78">
                  <c:v>-78.096175263407233</c:v>
                </c:pt>
                <c:pt idx="79">
                  <c:v>-77.407212093978046</c:v>
                </c:pt>
                <c:pt idx="80">
                  <c:v>-76.71366637745939</c:v>
                </c:pt>
                <c:pt idx="81">
                  <c:v>-76.01527070605384</c:v>
                </c:pt>
                <c:pt idx="82">
                  <c:v>-75.311753733958568</c:v>
                </c:pt>
                <c:pt idx="83">
                  <c:v>-74.602840013478996</c:v>
                </c:pt>
                <c:pt idx="84">
                  <c:v>-73.888249839272106</c:v>
                </c:pt>
                <c:pt idx="85">
                  <c:v>-73.167699101985633</c:v>
                </c:pt>
                <c:pt idx="86">
                  <c:v>-72.440899152715417</c:v>
                </c:pt>
                <c:pt idx="87">
                  <c:v>-71.707556679869313</c:v>
                </c:pt>
                <c:pt idx="88">
                  <c:v>-70.967373600209257</c:v>
                </c:pt>
                <c:pt idx="89">
                  <c:v>-70.220046966040769</c:v>
                </c:pt>
                <c:pt idx="90">
                  <c:v>-69.465268890732489</c:v>
                </c:pt>
                <c:pt idx="91">
                  <c:v>-68.702726494979316</c:v>
                </c:pt>
                <c:pt idx="92">
                  <c:v>-67.932101876469645</c:v>
                </c:pt>
                <c:pt idx="93">
                  <c:v>-67.153072105881947</c:v>
                </c:pt>
                <c:pt idx="94">
                  <c:v>-66.365309252417248</c:v>
                </c:pt>
                <c:pt idx="95">
                  <c:v>-65.568480442373186</c:v>
                </c:pt>
                <c:pt idx="96">
                  <c:v>-64.762247954579621</c:v>
                </c:pt>
                <c:pt idx="97">
                  <c:v>-63.946269356844923</c:v>
                </c:pt>
                <c:pt idx="98">
                  <c:v>-63.120197687905922</c:v>
                </c:pt>
                <c:pt idx="99">
                  <c:v>-62.283681689726301</c:v>
                </c:pt>
                <c:pt idx="100">
                  <c:v>-61.436366095350223</c:v>
                </c:pt>
                <c:pt idx="101">
                  <c:v>-60.577891977881563</c:v>
                </c:pt>
                <c:pt idx="102">
                  <c:v>-59.707897166520169</c:v>
                </c:pt>
                <c:pt idx="103">
                  <c:v>-58.826016735940712</c:v>
                </c:pt>
                <c:pt idx="104">
                  <c:v>-57.931883575634238</c:v>
                </c:pt>
                <c:pt idx="105">
                  <c:v>-57.025129046143419</c:v>
                </c:pt>
                <c:pt idx="106">
                  <c:v>-56.105383729391718</c:v>
                </c:pt>
                <c:pt idx="107">
                  <c:v>-55.172278280527308</c:v>
                </c:pt>
                <c:pt idx="108">
                  <c:v>-54.225444388853411</c:v>
                </c:pt>
                <c:pt idx="109">
                  <c:v>-53.264515855481719</c:v>
                </c:pt>
                <c:pt idx="110">
                  <c:v>-52.289129795306422</c:v>
                </c:pt>
                <c:pt idx="111">
                  <c:v>-51.298927970723433</c:v>
                </c:pt>
                <c:pt idx="112">
                  <c:v>-50.293558264197195</c:v>
                </c:pt>
                <c:pt idx="113">
                  <c:v>-49.272676296266461</c:v>
                </c:pt>
                <c:pt idx="114">
                  <c:v>-48.235947194862078</c:v>
                </c:pt>
                <c:pt idx="115">
                  <c:v>-47.183047520843807</c:v>
                </c:pt>
                <c:pt idx="116">
                  <c:v>-46.113667353422798</c:v>
                </c:pt>
                <c:pt idx="117">
                  <c:v>-45.027512537588109</c:v>
                </c:pt>
                <c:pt idx="118">
                  <c:v>-43.92430709376525</c:v>
                </c:pt>
                <c:pt idx="119">
                  <c:v>-42.803795787680201</c:v>
                </c:pt>
                <c:pt idx="120">
                  <c:v>-41.665746855752879</c:v>
                </c:pt>
                <c:pt idx="121">
                  <c:v>-40.509954878287154</c:v>
                </c:pt>
                <c:pt idx="122">
                  <c:v>-39.336243789250901</c:v>
                </c:pt>
                <c:pt idx="123">
                  <c:v>-38.144470007550417</c:v>
                </c:pt>
                <c:pt idx="124">
                  <c:v>-36.934525670421507</c:v>
                </c:pt>
                <c:pt idx="125">
                  <c:v>-35.706341944918158</c:v>
                </c:pt>
                <c:pt idx="126">
                  <c:v>-34.459892388536041</c:v>
                </c:pt>
                <c:pt idx="127">
                  <c:v>-33.195196324846698</c:v>
                </c:pt>
                <c:pt idx="128">
                  <c:v>-31.912322194741147</c:v>
                </c:pt>
                <c:pt idx="129">
                  <c:v>-30.61139083862939</c:v>
                </c:pt>
                <c:pt idx="130">
                  <c:v>-29.292578659872721</c:v>
                </c:pt>
                <c:pt idx="131">
                  <c:v>-27.95612061503272</c:v>
                </c:pt>
                <c:pt idx="132">
                  <c:v>-26.602312972414374</c:v>
                </c:pt>
                <c:pt idx="133">
                  <c:v>-25.231515777097272</c:v>
                </c:pt>
                <c:pt idx="134">
                  <c:v>-23.844154958431638</c:v>
                </c:pt>
                <c:pt idx="135">
                  <c:v>-22.440724015068746</c:v>
                </c:pt>
                <c:pt idx="136">
                  <c:v>-21.021785213241433</c:v>
                </c:pt>
                <c:pt idx="137">
                  <c:v>-19.587970236412133</c:v>
                </c:pt>
                <c:pt idx="138">
                  <c:v>-18.139980228747671</c:v>
                </c:pt>
                <c:pt idx="139">
                  <c:v>-16.678585181266207</c:v>
                </c:pt>
                <c:pt idx="140">
                  <c:v>-15.20462261798572</c:v>
                </c:pt>
                <c:pt idx="141">
                  <c:v>-13.718995549944374</c:v>
                </c:pt>
                <c:pt idx="142">
                  <c:v>-12.222669677417878</c:v>
                </c:pt>
                <c:pt idx="143">
                  <c:v>-10.716669834794835</c:v>
                </c:pt>
                <c:pt idx="144">
                  <c:v>-9.2020756880470653</c:v>
                </c:pt>
                <c:pt idx="145">
                  <c:v>-7.6800167111045026</c:v>
                </c:pt>
                <c:pt idx="146">
                  <c:v>-6.1516664841947666</c:v>
                </c:pt>
                <c:pt idx="147">
                  <c:v>-4.6182363737591707</c:v>
                </c:pt>
                <c:pt idx="148">
                  <c:v>-3.0809686692833047</c:v>
                </c:pt>
                <c:pt idx="149">
                  <c:v>-1.5411292666668182</c:v>
                </c:pt>
                <c:pt idx="150">
                  <c:v>-1.5413447353594351E-3</c:v>
                </c:pt>
              </c:numCache>
            </c:numRef>
          </c:xVal>
          <c:yVal>
            <c:numRef>
              <c:f>TraySol!$J$40:$J$190</c:f>
              <c:numCache>
                <c:formatCode>0.00</c:formatCode>
                <c:ptCount val="151"/>
                <c:pt idx="0">
                  <c:v>-41.225285854611769</c:v>
                </c:pt>
                <c:pt idx="1">
                  <c:v>-40.713776936713174</c:v>
                </c:pt>
                <c:pt idx="2">
                  <c:v>-40.191263597304754</c:v>
                </c:pt>
                <c:pt idx="3">
                  <c:v>-39.658113894012587</c:v>
                </c:pt>
                <c:pt idx="4">
                  <c:v>-39.114688282534502</c:v>
                </c:pt>
                <c:pt idx="5">
                  <c:v>-38.561339297868329</c:v>
                </c:pt>
                <c:pt idx="6">
                  <c:v>-37.998411304152654</c:v>
                </c:pt>
                <c:pt idx="7">
                  <c:v>-37.426240307313009</c:v>
                </c:pt>
                <c:pt idx="8">
                  <c:v>-36.845153824822546</c:v>
                </c:pt>
                <c:pt idx="9">
                  <c:v>-36.25547080706319</c:v>
                </c:pt>
                <c:pt idx="10">
                  <c:v>-35.657501604998814</c:v>
                </c:pt>
                <c:pt idx="11">
                  <c:v>-35.051547979135734</c:v>
                </c:pt>
                <c:pt idx="12">
                  <c:v>-34.437903145032863</c:v>
                </c:pt>
                <c:pt idx="13">
                  <c:v>-33.816851850930234</c:v>
                </c:pt>
                <c:pt idx="14">
                  <c:v>-33.188670483375901</c:v>
                </c:pt>
                <c:pt idx="15">
                  <c:v>-32.55362719704938</c:v>
                </c:pt>
                <c:pt idx="16">
                  <c:v>-31.911982065289664</c:v>
                </c:pt>
                <c:pt idx="17">
                  <c:v>-31.263987248142172</c:v>
                </c:pt>
                <c:pt idx="18">
                  <c:v>-30.609887175033165</c:v>
                </c:pt>
                <c:pt idx="19">
                  <c:v>-29.949918739460188</c:v>
                </c:pt>
                <c:pt idx="20">
                  <c:v>-29.284311503354871</c:v>
                </c:pt>
                <c:pt idx="21">
                  <c:v>-28.613287909023086</c:v>
                </c:pt>
                <c:pt idx="22">
                  <c:v>-27.937063496802367</c:v>
                </c:pt>
                <c:pt idx="23">
                  <c:v>-27.255847126792247</c:v>
                </c:pt>
                <c:pt idx="24">
                  <c:v>-26.569841203213969</c:v>
                </c:pt>
                <c:pt idx="25">
                  <c:v>-25.879241900139206</c:v>
                </c:pt>
                <c:pt idx="26">
                  <c:v>-25.184239387495126</c:v>
                </c:pt>
                <c:pt idx="27">
                  <c:v>-24.485018056406304</c:v>
                </c:pt>
                <c:pt idx="28">
                  <c:v>-23.781756743071412</c:v>
                </c:pt>
                <c:pt idx="29">
                  <c:v>-23.074628950498351</c:v>
                </c:pt>
                <c:pt idx="30">
                  <c:v>-22.363803067532629</c:v>
                </c:pt>
                <c:pt idx="31">
                  <c:v>-21.649442584715388</c:v>
                </c:pt>
                <c:pt idx="32">
                  <c:v>-20.931706306595743</c:v>
                </c:pt>
                <c:pt idx="33">
                  <c:v>-20.210748560203385</c:v>
                </c:pt>
                <c:pt idx="34">
                  <c:v>-19.486719399456817</c:v>
                </c:pt>
                <c:pt idx="35">
                  <c:v>-18.759764805345668</c:v>
                </c:pt>
                <c:pt idx="36">
                  <c:v>-18.030026881780515</c:v>
                </c:pt>
                <c:pt idx="37">
                  <c:v>-17.297644047051435</c:v>
                </c:pt>
                <c:pt idx="38">
                  <c:v>-16.562751220879179</c:v>
                </c:pt>
                <c:pt idx="39">
                  <c:v>-15.825480007079051</c:v>
                </c:pt>
                <c:pt idx="40">
                  <c:v>-15.085958871889858</c:v>
                </c:pt>
                <c:pt idx="41">
                  <c:v>-14.344313318047384</c:v>
                </c:pt>
                <c:pt idx="42">
                  <c:v>-13.600666054705769</c:v>
                </c:pt>
                <c:pt idx="43">
                  <c:v>-12.855137163330497</c:v>
                </c:pt>
                <c:pt idx="44">
                  <c:v>-12.107844259703327</c:v>
                </c:pt>
                <c:pt idx="45">
                  <c:v>-11.358902652195312</c:v>
                </c:pt>
                <c:pt idx="46">
                  <c:v>-10.608425496474908</c:v>
                </c:pt>
                <c:pt idx="47">
                  <c:v>-9.8565239468300518</c:v>
                </c:pt>
                <c:pt idx="48">
                  <c:v>-9.1033073042901833</c:v>
                </c:pt>
                <c:pt idx="49">
                  <c:v>-8.3488831617426484</c:v>
                </c:pt>
                <c:pt idx="50">
                  <c:v>-7.5933575462427427</c:v>
                </c:pt>
                <c:pt idx="51">
                  <c:v>-6.83683505872186</c:v>
                </c:pt>
                <c:pt idx="52">
                  <c:v>-6.0794190113021926</c:v>
                </c:pt>
                <c:pt idx="53">
                  <c:v>-5.3212115624287577</c:v>
                </c:pt>
                <c:pt idx="54">
                  <c:v>-4.5623138500328935</c:v>
                </c:pt>
                <c:pt idx="55">
                  <c:v>-3.8028261229422071</c:v>
                </c:pt>
                <c:pt idx="56">
                  <c:v>-3.0428478707544002</c:v>
                </c:pt>
                <c:pt idx="57">
                  <c:v>-2.2824779523925116</c:v>
                </c:pt>
                <c:pt idx="58">
                  <c:v>-1.5218147235605954</c:v>
                </c:pt>
                <c:pt idx="59">
                  <c:v>-0.76095616331913618</c:v>
                </c:pt>
                <c:pt idx="60">
                  <c:v>0</c:v>
                </c:pt>
                <c:pt idx="61">
                  <c:v>0.76095616331915039</c:v>
                </c:pt>
                <c:pt idx="62">
                  <c:v>1.5218147235605954</c:v>
                </c:pt>
                <c:pt idx="63">
                  <c:v>2.2824779523925116</c:v>
                </c:pt>
                <c:pt idx="64">
                  <c:v>3.0428478707544002</c:v>
                </c:pt>
                <c:pt idx="65">
                  <c:v>3.8028261229421929</c:v>
                </c:pt>
                <c:pt idx="66">
                  <c:v>4.5623138500328793</c:v>
                </c:pt>
                <c:pt idx="67">
                  <c:v>5.3212115624287577</c:v>
                </c:pt>
                <c:pt idx="68">
                  <c:v>6.0794190113021926</c:v>
                </c:pt>
                <c:pt idx="69">
                  <c:v>6.8368350587218742</c:v>
                </c:pt>
                <c:pt idx="70">
                  <c:v>7.5933575462427569</c:v>
                </c:pt>
                <c:pt idx="71">
                  <c:v>8.3488831617426627</c:v>
                </c:pt>
                <c:pt idx="72">
                  <c:v>9.1033073042901833</c:v>
                </c:pt>
                <c:pt idx="73">
                  <c:v>9.8565239468300518</c:v>
                </c:pt>
                <c:pt idx="74">
                  <c:v>10.608425496474894</c:v>
                </c:pt>
                <c:pt idx="75">
                  <c:v>11.358902652195297</c:v>
                </c:pt>
                <c:pt idx="76">
                  <c:v>12.107844259703342</c:v>
                </c:pt>
                <c:pt idx="77">
                  <c:v>12.855137163330497</c:v>
                </c:pt>
                <c:pt idx="78">
                  <c:v>13.600666054705769</c:v>
                </c:pt>
                <c:pt idx="79">
                  <c:v>14.344313318047384</c:v>
                </c:pt>
                <c:pt idx="80">
                  <c:v>15.085958871889858</c:v>
                </c:pt>
                <c:pt idx="81">
                  <c:v>15.825480007079065</c:v>
                </c:pt>
                <c:pt idx="82">
                  <c:v>16.562751220879164</c:v>
                </c:pt>
                <c:pt idx="83">
                  <c:v>17.297644047051435</c:v>
                </c:pt>
                <c:pt idx="84">
                  <c:v>18.030026881780515</c:v>
                </c:pt>
                <c:pt idx="85">
                  <c:v>18.759764805345668</c:v>
                </c:pt>
                <c:pt idx="86">
                  <c:v>19.486719399456817</c:v>
                </c:pt>
                <c:pt idx="87">
                  <c:v>20.210748560203385</c:v>
                </c:pt>
                <c:pt idx="88">
                  <c:v>20.931706306595743</c:v>
                </c:pt>
                <c:pt idx="89">
                  <c:v>21.649442584715388</c:v>
                </c:pt>
                <c:pt idx="90">
                  <c:v>22.363803067532643</c:v>
                </c:pt>
                <c:pt idx="91">
                  <c:v>23.074628950498337</c:v>
                </c:pt>
                <c:pt idx="92">
                  <c:v>23.781756743071426</c:v>
                </c:pt>
                <c:pt idx="93">
                  <c:v>24.485018056406304</c:v>
                </c:pt>
                <c:pt idx="94">
                  <c:v>25.184239387495126</c:v>
                </c:pt>
                <c:pt idx="95">
                  <c:v>25.879241900139206</c:v>
                </c:pt>
                <c:pt idx="96">
                  <c:v>26.569841203213969</c:v>
                </c:pt>
                <c:pt idx="97">
                  <c:v>27.255847126792254</c:v>
                </c:pt>
                <c:pt idx="98">
                  <c:v>27.937063496802381</c:v>
                </c:pt>
                <c:pt idx="99">
                  <c:v>28.613287909023093</c:v>
                </c:pt>
                <c:pt idx="100">
                  <c:v>29.284311503354871</c:v>
                </c:pt>
                <c:pt idx="101">
                  <c:v>29.949918739460188</c:v>
                </c:pt>
                <c:pt idx="102">
                  <c:v>30.609887175033165</c:v>
                </c:pt>
                <c:pt idx="103">
                  <c:v>31.263987248142172</c:v>
                </c:pt>
                <c:pt idx="104">
                  <c:v>31.911982065289664</c:v>
                </c:pt>
                <c:pt idx="105">
                  <c:v>32.553627197049394</c:v>
                </c:pt>
                <c:pt idx="106">
                  <c:v>33.188670483375894</c:v>
                </c:pt>
                <c:pt idx="107">
                  <c:v>33.816851850930227</c:v>
                </c:pt>
                <c:pt idx="108">
                  <c:v>34.43790314503287</c:v>
                </c:pt>
                <c:pt idx="109">
                  <c:v>35.051547979135727</c:v>
                </c:pt>
                <c:pt idx="110">
                  <c:v>35.657501604998821</c:v>
                </c:pt>
                <c:pt idx="111">
                  <c:v>36.255470807063197</c:v>
                </c:pt>
                <c:pt idx="112">
                  <c:v>36.845153824822546</c:v>
                </c:pt>
                <c:pt idx="113">
                  <c:v>37.426240307313002</c:v>
                </c:pt>
                <c:pt idx="114">
                  <c:v>37.998411304152661</c:v>
                </c:pt>
                <c:pt idx="115">
                  <c:v>38.561339297868315</c:v>
                </c:pt>
                <c:pt idx="116">
                  <c:v>39.114688282534487</c:v>
                </c:pt>
                <c:pt idx="117">
                  <c:v>39.658113894012601</c:v>
                </c:pt>
                <c:pt idx="118">
                  <c:v>40.191263597304768</c:v>
                </c:pt>
                <c:pt idx="119">
                  <c:v>40.713776936713202</c:v>
                </c:pt>
                <c:pt idx="120">
                  <c:v>41.225285854611791</c:v>
                </c:pt>
                <c:pt idx="121">
                  <c:v>41.725415084673031</c:v>
                </c:pt>
                <c:pt idx="122">
                  <c:v>42.213782625336002</c:v>
                </c:pt>
                <c:pt idx="123">
                  <c:v>42.690000299132713</c:v>
                </c:pt>
                <c:pt idx="124">
                  <c:v>43.153674403191005</c:v>
                </c:pt>
                <c:pt idx="125">
                  <c:v>43.604406455786012</c:v>
                </c:pt>
                <c:pt idx="126">
                  <c:v>44.041794043201243</c:v>
                </c:pt>
                <c:pt idx="127">
                  <c:v>44.465431770367623</c:v>
                </c:pt>
                <c:pt idx="128">
                  <c:v>44.874912317763396</c:v>
                </c:pt>
                <c:pt idx="129">
                  <c:v>45.269827605867107</c:v>
                </c:pt>
                <c:pt idx="130">
                  <c:v>45.649770067057382</c:v>
                </c:pt>
                <c:pt idx="131">
                  <c:v>46.014334023247052</c:v>
                </c:pt>
                <c:pt idx="132">
                  <c:v>46.363117165734288</c:v>
                </c:pt>
                <c:pt idx="133">
                  <c:v>46.695722131766949</c:v>
                </c:pt>
                <c:pt idx="134">
                  <c:v>47.011758170175227</c:v>
                </c:pt>
                <c:pt idx="135">
                  <c:v>47.310842886169894</c:v>
                </c:pt>
                <c:pt idx="136">
                  <c:v>47.592604053074794</c:v>
                </c:pt>
                <c:pt idx="137">
                  <c:v>47.856681476423809</c:v>
                </c:pt>
                <c:pt idx="138">
                  <c:v>48.102728893569015</c:v>
                </c:pt>
                <c:pt idx="139">
                  <c:v>48.330415889796676</c:v>
                </c:pt>
                <c:pt idx="140">
                  <c:v>48.539429810009942</c:v>
                </c:pt>
                <c:pt idx="141">
                  <c:v>48.729477643397075</c:v>
                </c:pt>
                <c:pt idx="142">
                  <c:v>48.900287857244422</c:v>
                </c:pt>
                <c:pt idx="143">
                  <c:v>49.051612155250567</c:v>
                </c:pt>
                <c:pt idx="144">
                  <c:v>49.183227135421028</c:v>
                </c:pt>
                <c:pt idx="145">
                  <c:v>49.294935822924373</c:v>
                </c:pt>
                <c:pt idx="146">
                  <c:v>49.386569054205779</c:v>
                </c:pt>
                <c:pt idx="147">
                  <c:v>49.457986690195796</c:v>
                </c:pt>
                <c:pt idx="148">
                  <c:v>49.509078638609118</c:v>
                </c:pt>
                <c:pt idx="149">
                  <c:v>49.539765668063559</c:v>
                </c:pt>
                <c:pt idx="150">
                  <c:v>49.549999989764338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E8-4473-B02F-48893A20662A}"/>
            </c:ext>
          </c:extLst>
        </c:ser>
        <c:ser>
          <c:idx val="32"/>
          <c:order val="32"/>
          <c:tx>
            <c:strRef>
              <c:f>TraySol!$M$8</c:f>
              <c:strCache>
                <c:ptCount val="1"/>
              </c:strCache>
            </c:strRef>
          </c:tx>
          <c:spPr>
            <a:ln w="28575">
              <a:solidFill>
                <a:srgbClr val="33CCCC"/>
              </a:solidFill>
              <a:prstDash val="solid"/>
            </a:ln>
          </c:spPr>
          <c:marker>
            <c:symbol val="none"/>
          </c:marker>
          <c:xVal>
            <c:numRef>
              <c:f>TraySol!$N$40:$N$190</c:f>
              <c:numCache>
                <c:formatCode>0.00</c:formatCode>
                <c:ptCount val="151"/>
                <c:pt idx="0">
                  <c:v>-128.93318421989724</c:v>
                </c:pt>
                <c:pt idx="1">
                  <c:v>-127.70792724450818</c:v>
                </c:pt>
                <c:pt idx="2">
                  <c:v>-126.51009261195979</c:v>
                </c:pt>
                <c:pt idx="3">
                  <c:v>-125.33881338298239</c:v>
                </c:pt>
                <c:pt idx="4">
                  <c:v>-124.19321963688586</c:v>
                </c:pt>
                <c:pt idx="5">
                  <c:v>-123.07244320963331</c:v>
                </c:pt>
                <c:pt idx="6">
                  <c:v>-121.97562173530687</c:v>
                </c:pt>
                <c:pt idx="7">
                  <c:v>-120.90190205715841</c:v>
                </c:pt>
                <c:pt idx="8">
                  <c:v>-119.85044307239026</c:v>
                </c:pt>
                <c:pt idx="9">
                  <c:v>-118.82041807179571</c:v>
                </c:pt>
                <c:pt idx="10">
                  <c:v>-117.81101663171353</c:v>
                </c:pt>
                <c:pt idx="11">
                  <c:v>-116.82144611168327</c:v>
                </c:pt>
                <c:pt idx="12">
                  <c:v>-115.85093280691952</c:v>
                </c:pt>
                <c:pt idx="13">
                  <c:v>-114.89872280041064</c:v>
                </c:pt>
                <c:pt idx="14">
                  <c:v>-113.96408255521193</c:v>
                </c:pt>
                <c:pt idx="15">
                  <c:v>-113.04629928341829</c:v>
                </c:pt>
                <c:pt idx="16">
                  <c:v>-112.14468112443295</c:v>
                </c:pt>
                <c:pt idx="17">
                  <c:v>-111.25855716152992</c:v>
                </c:pt>
                <c:pt idx="18">
                  <c:v>-110.38727730235658</c:v>
                </c:pt>
                <c:pt idx="19">
                  <c:v>-109.53021204595281</c:v>
                </c:pt>
                <c:pt idx="20">
                  <c:v>-108.68675215606753</c:v>
                </c:pt>
                <c:pt idx="21">
                  <c:v>-107.85630825802775</c:v>
                </c:pt>
                <c:pt idx="22">
                  <c:v>-107.03831037414851</c:v>
                </c:pt>
                <c:pt idx="23">
                  <c:v>-106.23220741064191</c:v>
                </c:pt>
                <c:pt idx="24">
                  <c:v>-105.43746660718385</c:v>
                </c:pt>
                <c:pt idx="25">
                  <c:v>-104.6535729586989</c:v>
                </c:pt>
                <c:pt idx="26">
                  <c:v>-103.88002861751612</c:v>
                </c:pt>
                <c:pt idx="27">
                  <c:v>-103.11635228281321</c:v>
                </c:pt>
                <c:pt idx="28">
                  <c:v>-102.36207858318178</c:v>
                </c:pt>
                <c:pt idx="29">
                  <c:v>-101.61675745720216</c:v>
                </c:pt>
                <c:pt idx="30">
                  <c:v>-100.87995353609496</c:v>
                </c:pt>
                <c:pt idx="31">
                  <c:v>-100.15124553180306</c:v>
                </c:pt>
                <c:pt idx="32">
                  <c:v>-99.430225633242358</c:v>
                </c:pt>
                <c:pt idx="33">
                  <c:v>-98.716498912929794</c:v>
                </c:pt>
                <c:pt idx="34">
                  <c:v>-98.009682745741344</c:v>
                </c:pt>
                <c:pt idx="35">
                  <c:v>-97.30940624116397</c:v>
                </c:pt>
                <c:pt idx="36">
                  <c:v>-96.615309690073772</c:v>
                </c:pt>
                <c:pt idx="37">
                  <c:v>-95.927044026791492</c:v>
                </c:pt>
                <c:pt idx="38">
                  <c:v>-95.244270306929437</c:v>
                </c:pt>
                <c:pt idx="39">
                  <c:v>-94.566659201344009</c:v>
                </c:pt>
                <c:pt idx="40">
                  <c:v>-93.893890506343126</c:v>
                </c:pt>
                <c:pt idx="41">
                  <c:v>-93.225652670158667</c:v>
                </c:pt>
                <c:pt idx="42">
                  <c:v>-92.561642335582917</c:v>
                </c:pt>
                <c:pt idx="43">
                  <c:v>-91.901563898575148</c:v>
                </c:pt>
                <c:pt idx="44">
                  <c:v>-91.245129082572134</c:v>
                </c:pt>
                <c:pt idx="45">
                  <c:v>-90.59205652817846</c:v>
                </c:pt>
                <c:pt idx="46">
                  <c:v>-89.942071397869043</c:v>
                </c:pt>
                <c:pt idx="47">
                  <c:v>-89.294904995303582</c:v>
                </c:pt>
                <c:pt idx="48">
                  <c:v>-88.650294398830212</c:v>
                </c:pt>
                <c:pt idx="49">
                  <c:v>-88.007982108741956</c:v>
                </c:pt>
                <c:pt idx="50">
                  <c:v>-87.367715707842535</c:v>
                </c:pt>
                <c:pt idx="51">
                  <c:v>-86.729247534877089</c:v>
                </c:pt>
                <c:pt idx="52">
                  <c:v>-86.092334370388983</c:v>
                </c:pt>
                <c:pt idx="53">
                  <c:v>-85.456737134571554</c:v>
                </c:pt>
                <c:pt idx="54">
                  <c:v>-84.822220596697392</c:v>
                </c:pt>
                <c:pt idx="55">
                  <c:v>-84.188553095723648</c:v>
                </c:pt>
                <c:pt idx="56">
                  <c:v>-83.555506271690433</c:v>
                </c:pt>
                <c:pt idx="57">
                  <c:v>-82.922854807551246</c:v>
                </c:pt>
                <c:pt idx="58">
                  <c:v>-82.290376181096832</c:v>
                </c:pt>
                <c:pt idx="59">
                  <c:v>-81.657850426660204</c:v>
                </c:pt>
                <c:pt idx="60">
                  <c:v>-81.02505990631677</c:v>
                </c:pt>
                <c:pt idx="61">
                  <c:v>-80.391789090321879</c:v>
                </c:pt>
                <c:pt idx="62">
                  <c:v>-79.757824346558309</c:v>
                </c:pt>
                <c:pt idx="63">
                  <c:v>-79.122953738797023</c:v>
                </c:pt>
                <c:pt idx="64">
                  <c:v>-78.486966833606445</c:v>
                </c:pt>
                <c:pt idx="65">
                  <c:v>-77.849654515780031</c:v>
                </c:pt>
                <c:pt idx="66">
                  <c:v>-77.210808812185704</c:v>
                </c:pt>
                <c:pt idx="67">
                  <c:v>-76.570222723976798</c:v>
                </c:pt>
                <c:pt idx="68">
                  <c:v>-75.92769006714208</c:v>
                </c:pt>
                <c:pt idx="69">
                  <c:v>-75.283005321409959</c:v>
                </c:pt>
                <c:pt idx="70">
                  <c:v>-74.635963487562066</c:v>
                </c:pt>
                <c:pt idx="71">
                  <c:v>-73.986359953253185</c:v>
                </c:pt>
                <c:pt idx="72">
                  <c:v>-73.333990367475664</c:v>
                </c:pt>
                <c:pt idx="73">
                  <c:v>-72.678650523852198</c:v>
                </c:pt>
                <c:pt idx="74">
                  <c:v>-72.020136252984827</c:v>
                </c:pt>
                <c:pt idx="75">
                  <c:v>-71.358243324136211</c:v>
                </c:pt>
                <c:pt idx="76">
                  <c:v>-70.692767356567387</c:v>
                </c:pt>
                <c:pt idx="77">
                  <c:v>-70.023503740906747</c:v>
                </c:pt>
                <c:pt idx="78">
                  <c:v>-69.350247570976705</c:v>
                </c:pt>
                <c:pt idx="79">
                  <c:v>-68.672793586558342</c:v>
                </c:pt>
                <c:pt idx="80">
                  <c:v>-67.990936127628942</c:v>
                </c:pt>
                <c:pt idx="81">
                  <c:v>-67.304469100664434</c:v>
                </c:pt>
                <c:pt idx="82">
                  <c:v>-66.613185957655929</c:v>
                </c:pt>
                <c:pt idx="83">
                  <c:v>-65.916879688549443</c:v>
                </c:pt>
                <c:pt idx="84">
                  <c:v>-65.21534282787708</c:v>
                </c:pt>
                <c:pt idx="85">
                  <c:v>-64.508367476409262</c:v>
                </c:pt>
                <c:pt idx="86">
                  <c:v>-63.795745338718902</c:v>
                </c:pt>
                <c:pt idx="87">
                  <c:v>-63.077267777608625</c:v>
                </c:pt>
                <c:pt idx="88">
                  <c:v>-62.352725886413772</c:v>
                </c:pt>
                <c:pt idx="89">
                  <c:v>-61.621910580252461</c:v>
                </c:pt>
                <c:pt idx="90">
                  <c:v>-60.884612707352176</c:v>
                </c:pt>
                <c:pt idx="91">
                  <c:v>-60.140623181636947</c:v>
                </c:pt>
                <c:pt idx="92">
                  <c:v>-59.389733137810367</c:v>
                </c:pt>
                <c:pt idx="93">
                  <c:v>-58.631734110216996</c:v>
                </c:pt>
                <c:pt idx="94">
                  <c:v>-57.86641823680462</c:v>
                </c:pt>
                <c:pt idx="95">
                  <c:v>-57.09357848954371</c:v>
                </c:pt>
                <c:pt idx="96">
                  <c:v>-56.313008932684987</c:v>
                </c:pt>
                <c:pt idx="97">
                  <c:v>-55.524505010249449</c:v>
                </c:pt>
                <c:pt idx="98">
                  <c:v>-54.727863864147388</c:v>
                </c:pt>
                <c:pt idx="99">
                  <c:v>-53.922884684308528</c:v>
                </c:pt>
                <c:pt idx="100">
                  <c:v>-53.109369092176252</c:v>
                </c:pt>
                <c:pt idx="101">
                  <c:v>-52.2871215588684</c:v>
                </c:pt>
                <c:pt idx="102">
                  <c:v>-51.455949859235574</c:v>
                </c:pt>
                <c:pt idx="103">
                  <c:v>-50.615665562951605</c:v>
                </c:pt>
                <c:pt idx="104">
                  <c:v>-49.766084563645563</c:v>
                </c:pt>
                <c:pt idx="105">
                  <c:v>-48.907027646930629</c:v>
                </c:pt>
                <c:pt idx="106">
                  <c:v>-48.038321097994611</c:v>
                </c:pt>
                <c:pt idx="107">
                  <c:v>-47.159797349192267</c:v>
                </c:pt>
                <c:pt idx="108">
                  <c:v>-46.271295667812829</c:v>
                </c:pt>
                <c:pt idx="109">
                  <c:v>-45.372662883888161</c:v>
                </c:pt>
                <c:pt idx="110">
                  <c:v>-44.463754157552714</c:v>
                </c:pt>
                <c:pt idx="111">
                  <c:v>-43.544433785066474</c:v>
                </c:pt>
                <c:pt idx="112">
                  <c:v>-42.614576042161097</c:v>
                </c:pt>
                <c:pt idx="113">
                  <c:v>-41.674066062870615</c:v>
                </c:pt>
                <c:pt idx="114">
                  <c:v>-40.722800751457854</c:v>
                </c:pt>
                <c:pt idx="115">
                  <c:v>-39.760689724448433</c:v>
                </c:pt>
                <c:pt idx="116">
                  <c:v>-38.787656279139348</c:v>
                </c:pt>
                <c:pt idx="117">
                  <c:v>-37.803638384257589</c:v>
                </c:pt>
                <c:pt idx="118">
                  <c:v>-36.808589687717102</c:v>
                </c:pt>
                <c:pt idx="119">
                  <c:v>-35.802480535660493</c:v>
                </c:pt>
                <c:pt idx="120">
                  <c:v>-34.785298996187692</c:v>
                </c:pt>
                <c:pt idx="121">
                  <c:v>-33.757051880375521</c:v>
                </c:pt>
                <c:pt idx="122">
                  <c:v>-32.717765752394257</c:v>
                </c:pt>
                <c:pt idx="123">
                  <c:v>-31.667487919741522</c:v>
                </c:pt>
                <c:pt idx="124">
                  <c:v>-30.606287393860786</c:v>
                </c:pt>
                <c:pt idx="125">
                  <c:v>-29.534255810706785</c:v>
                </c:pt>
                <c:pt idx="126">
                  <c:v>-28.451508300184653</c:v>
                </c:pt>
                <c:pt idx="127">
                  <c:v>-27.358184292847202</c:v>
                </c:pt>
                <c:pt idx="128">
                  <c:v>-26.254448251805723</c:v>
                </c:pt>
                <c:pt idx="129">
                  <c:v>-25.14049031751777</c:v>
                </c:pt>
                <c:pt idx="130">
                  <c:v>-24.016526852987489</c:v>
                </c:pt>
                <c:pt idx="131">
                  <c:v>-22.882800876966307</c:v>
                </c:pt>
                <c:pt idx="132">
                  <c:v>-21.739582373001991</c:v>
                </c:pt>
                <c:pt idx="133">
                  <c:v>-20.587168462661108</c:v>
                </c:pt>
                <c:pt idx="134">
                  <c:v>-19.425883431971748</c:v>
                </c:pt>
                <c:pt idx="135">
                  <c:v>-18.256078601092888</c:v>
                </c:pt>
                <c:pt idx="136">
                  <c:v>-17.078132028435672</c:v>
                </c:pt>
                <c:pt idx="137">
                  <c:v>-15.892448041921787</c:v>
                </c:pt>
                <c:pt idx="138">
                  <c:v>-14.699456591774208</c:v>
                </c:pt>
                <c:pt idx="139">
                  <c:v>-13.499612421159807</c:v>
                </c:pt>
                <c:pt idx="140">
                  <c:v>-12.293394053136455</c:v>
                </c:pt>
                <c:pt idx="141">
                  <c:v>-11.081302594650388</c:v>
                </c:pt>
                <c:pt idx="142">
                  <c:v>-9.8638603607619402</c:v>
                </c:pt>
                <c:pt idx="143">
                  <c:v>-8.641609324784552</c:v>
                </c:pt>
                <c:pt idx="144">
                  <c:v>-7.4151094025643536</c:v>
                </c:pt>
                <c:pt idx="145">
                  <c:v>-6.1849365816495974</c:v>
                </c:pt>
                <c:pt idx="146">
                  <c:v>-4.9516809085330387</c:v>
                </c:pt>
                <c:pt idx="147">
                  <c:v>-3.7159443494472151</c:v>
                </c:pt>
                <c:pt idx="148">
                  <c:v>-2.4783385422886233</c:v>
                </c:pt>
                <c:pt idx="149">
                  <c:v>-1.2394824590905875</c:v>
                </c:pt>
                <c:pt idx="150">
                  <c:v>-1.2395870151954635E-3</c:v>
                </c:pt>
              </c:numCache>
            </c:numRef>
          </c:xVal>
          <c:yVal>
            <c:numRef>
              <c:f>TraySol!$M$40:$M$190</c:f>
              <c:numCache>
                <c:formatCode>0.00</c:formatCode>
                <c:ptCount val="151"/>
                <c:pt idx="0">
                  <c:v>-50.996985931317397</c:v>
                </c:pt>
                <c:pt idx="1">
                  <c:v>-50.399954258233436</c:v>
                </c:pt>
                <c:pt idx="2">
                  <c:v>-49.793080100505563</c:v>
                </c:pt>
                <c:pt idx="3">
                  <c:v>-49.176845009904014</c:v>
                </c:pt>
                <c:pt idx="4">
                  <c:v>-48.551710098822554</c:v>
                </c:pt>
                <c:pt idx="5">
                  <c:v>-47.918116565255843</c:v>
                </c:pt>
                <c:pt idx="6">
                  <c:v>-47.276486283257753</c:v>
                </c:pt>
                <c:pt idx="7">
                  <c:v>-46.627222442844271</c:v>
                </c:pt>
                <c:pt idx="8">
                  <c:v>-45.970710225504092</c:v>
                </c:pt>
                <c:pt idx="9">
                  <c:v>-45.307317503492925</c:v>
                </c:pt>
                <c:pt idx="10">
                  <c:v>-44.637395552903627</c:v>
                </c:pt>
                <c:pt idx="11">
                  <c:v>-43.961279772131718</c:v>
                </c:pt>
                <c:pt idx="12">
                  <c:v>-43.27929039879487</c:v>
                </c:pt>
                <c:pt idx="13">
                  <c:v>-42.591733219430523</c:v>
                </c:pt>
                <c:pt idx="14">
                  <c:v>-41.898900267397408</c:v>
                </c:pt>
                <c:pt idx="15">
                  <c:v>-41.201070505360718</c:v>
                </c:pt>
                <c:pt idx="16">
                  <c:v>-40.498510489557447</c:v>
                </c:pt>
                <c:pt idx="17">
                  <c:v>-39.791475013737283</c:v>
                </c:pt>
                <c:pt idx="18">
                  <c:v>-39.080207731263044</c:v>
                </c:pt>
                <c:pt idx="19">
                  <c:v>-38.364941754350639</c:v>
                </c:pt>
                <c:pt idx="20">
                  <c:v>-37.645900229840876</c:v>
                </c:pt>
                <c:pt idx="21">
                  <c:v>-36.923296891235665</c:v>
                </c:pt>
                <c:pt idx="22">
                  <c:v>-36.197336587010795</c:v>
                </c:pt>
                <c:pt idx="23">
                  <c:v>-35.46821578544052</c:v>
                </c:pt>
                <c:pt idx="24">
                  <c:v>-34.736123056351275</c:v>
                </c:pt>
                <c:pt idx="25">
                  <c:v>-34.00123953036028</c:v>
                </c:pt>
                <c:pt idx="26">
                  <c:v>-33.263739336264393</c:v>
                </c:pt>
                <c:pt idx="27">
                  <c:v>-32.523790017325098</c:v>
                </c:pt>
                <c:pt idx="28">
                  <c:v>-31.78155292725269</c:v>
                </c:pt>
                <c:pt idx="29">
                  <c:v>-31.037183606732114</c:v>
                </c:pt>
                <c:pt idx="30">
                  <c:v>-30.290832141356347</c:v>
                </c:pt>
                <c:pt idx="31">
                  <c:v>-29.542643501843074</c:v>
                </c:pt>
                <c:pt idx="32">
                  <c:v>-28.79275786741097</c:v>
                </c:pt>
                <c:pt idx="33">
                  <c:v>-28.041310933184079</c:v>
                </c:pt>
                <c:pt idx="34">
                  <c:v>-27.288434202477802</c:v>
                </c:pt>
                <c:pt idx="35">
                  <c:v>-26.534255264800805</c:v>
                </c:pt>
                <c:pt idx="36">
                  <c:v>-25.778898060383739</c:v>
                </c:pt>
                <c:pt idx="37">
                  <c:v>-25.022483132019289</c:v>
                </c:pt>
                <c:pt idx="38">
                  <c:v>-24.26512786497058</c:v>
                </c:pt>
                <c:pt idx="39">
                  <c:v>-23.506946715674744</c:v>
                </c:pt>
                <c:pt idx="40">
                  <c:v>-22.748051429939323</c:v>
                </c:pt>
                <c:pt idx="41">
                  <c:v>-21.988551251298119</c:v>
                </c:pt>
                <c:pt idx="42">
                  <c:v>-21.228553120163355</c:v>
                </c:pt>
                <c:pt idx="43">
                  <c:v>-20.468161864381074</c:v>
                </c:pt>
                <c:pt idx="44">
                  <c:v>-19.707480381767397</c:v>
                </c:pt>
                <c:pt idx="45">
                  <c:v>-18.946609815174938</c:v>
                </c:pt>
                <c:pt idx="46">
                  <c:v>-18.185649720611266</c:v>
                </c:pt>
                <c:pt idx="47">
                  <c:v>-17.424698228904589</c:v>
                </c:pt>
                <c:pt idx="48">
                  <c:v>-16.663852201386263</c:v>
                </c:pt>
                <c:pt idx="49">
                  <c:v>-15.903207380035624</c:v>
                </c:pt>
                <c:pt idx="50">
                  <c:v>-15.142858532509067</c:v>
                </c:pt>
                <c:pt idx="51">
                  <c:v>-14.38289959245283</c:v>
                </c:pt>
                <c:pt idx="52">
                  <c:v>-13.623423795478274</c:v>
                </c:pt>
                <c:pt idx="53">
                  <c:v>-12.864523811157554</c:v>
                </c:pt>
                <c:pt idx="54">
                  <c:v>-12.106291871378801</c:v>
                </c:pt>
                <c:pt idx="55">
                  <c:v>-11.348819895381354</c:v>
                </c:pt>
                <c:pt idx="56">
                  <c:v>-10.592199611774291</c:v>
                </c:pt>
                <c:pt idx="57">
                  <c:v>-9.8365226778248882</c:v>
                </c:pt>
                <c:pt idx="58">
                  <c:v>-9.0818807962871659</c:v>
                </c:pt>
                <c:pt idx="59">
                  <c:v>-8.3283658300265415</c:v>
                </c:pt>
                <c:pt idx="60">
                  <c:v>-7.5760699146809429</c:v>
                </c:pt>
                <c:pt idx="61">
                  <c:v>-6.8250855695852266</c:v>
                </c:pt>
                <c:pt idx="62">
                  <c:v>-6.0755058071720072</c:v>
                </c:pt>
                <c:pt idx="63">
                  <c:v>-5.3274242410489023</c:v>
                </c:pt>
                <c:pt idx="64">
                  <c:v>-4.5809351929388953</c:v>
                </c:pt>
                <c:pt idx="65">
                  <c:v>-3.8361337986585511</c:v>
                </c:pt>
                <c:pt idx="66">
                  <c:v>-3.0931161132957499</c:v>
                </c:pt>
                <c:pt idx="67">
                  <c:v>-2.351979215736236</c:v>
                </c:pt>
                <c:pt idx="68">
                  <c:v>-1.6128213126762461</c:v>
                </c:pt>
                <c:pt idx="69">
                  <c:v>-0.8757418422456027</c:v>
                </c:pt>
                <c:pt idx="70">
                  <c:v>-0.14084157735280201</c:v>
                </c:pt>
                <c:pt idx="71">
                  <c:v>0.59177727114867196</c:v>
                </c:pt>
                <c:pt idx="72">
                  <c:v>1.3220109513879521</c:v>
                </c:pt>
                <c:pt idx="73">
                  <c:v>2.0497540674261927</c:v>
                </c:pt>
                <c:pt idx="74">
                  <c:v>2.7748994761710435</c:v>
                </c:pt>
                <c:pt idx="75">
                  <c:v>3.4973381842137456</c:v>
                </c:pt>
                <c:pt idx="76">
                  <c:v>4.2169592445628439</c:v>
                </c:pt>
                <c:pt idx="77">
                  <c:v>4.9336496532648511</c:v>
                </c:pt>
                <c:pt idx="78">
                  <c:v>5.64729424592025</c:v>
                </c:pt>
                <c:pt idx="79">
                  <c:v>6.3577755941218044</c:v>
                </c:pt>
                <c:pt idx="80">
                  <c:v>7.064973901862615</c:v>
                </c:pt>
                <c:pt idx="81">
                  <c:v>7.768766901982417</c:v>
                </c:pt>
                <c:pt idx="82">
                  <c:v>8.4690297527441203</c:v>
                </c:pt>
                <c:pt idx="83">
                  <c:v>9.1656349346565662</c:v>
                </c:pt>
                <c:pt idx="84">
                  <c:v>9.858452147686279</c:v>
                </c:pt>
                <c:pt idx="85">
                  <c:v>10.547348209028954</c:v>
                </c:pt>
                <c:pt idx="86">
                  <c:v>11.232186951641495</c:v>
                </c:pt>
                <c:pt idx="87">
                  <c:v>11.912829123767835</c:v>
                </c:pt>
                <c:pt idx="88">
                  <c:v>12.589132289726095</c:v>
                </c:pt>
                <c:pt idx="89">
                  <c:v>13.260950732261193</c:v>
                </c:pt>
                <c:pt idx="90">
                  <c:v>13.928135356806465</c:v>
                </c:pt>
                <c:pt idx="91">
                  <c:v>14.590533598038959</c:v>
                </c:pt>
                <c:pt idx="92">
                  <c:v>15.247989329157519</c:v>
                </c:pt>
                <c:pt idx="93">
                  <c:v>15.90034277435862</c:v>
                </c:pt>
                <c:pt idx="94">
                  <c:v>16.547430425034705</c:v>
                </c:pt>
                <c:pt idx="95">
                  <c:v>17.189084960270492</c:v>
                </c:pt>
                <c:pt idx="96">
                  <c:v>17.82513517226694</c:v>
                </c:pt>
                <c:pt idx="97">
                  <c:v>18.455405897378313</c:v>
                </c:pt>
                <c:pt idx="98">
                  <c:v>19.079717953505593</c:v>
                </c:pt>
                <c:pt idx="99">
                  <c:v>19.697888084649875</c:v>
                </c:pt>
                <c:pt idx="100">
                  <c:v>20.30972891348938</c:v>
                </c:pt>
                <c:pt idx="101">
                  <c:v>20.915048902906662</c:v>
                </c:pt>
                <c:pt idx="102">
                  <c:v>21.513652327454764</c:v>
                </c:pt>
                <c:pt idx="103">
                  <c:v>22.105339255812964</c:v>
                </c:pt>
                <c:pt idx="104">
                  <c:v>22.689905545344757</c:v>
                </c:pt>
                <c:pt idx="105">
                  <c:v>23.267142849929328</c:v>
                </c:pt>
                <c:pt idx="106">
                  <c:v>23.836838642295533</c:v>
                </c:pt>
                <c:pt idx="107">
                  <c:v>24.398776252138916</c:v>
                </c:pt>
                <c:pt idx="108">
                  <c:v>24.952734921350824</c:v>
                </c:pt>
                <c:pt idx="109">
                  <c:v>25.498489877728744</c:v>
                </c:pt>
                <c:pt idx="110">
                  <c:v>26.035812428570026</c:v>
                </c:pt>
                <c:pt idx="111">
                  <c:v>26.564470075573482</c:v>
                </c:pt>
                <c:pt idx="112">
                  <c:v>27.084226652484226</c:v>
                </c:pt>
                <c:pt idx="113">
                  <c:v>27.594842486914033</c:v>
                </c:pt>
                <c:pt idx="114">
                  <c:v>28.096074587750593</c:v>
                </c:pt>
                <c:pt idx="115">
                  <c:v>28.587676859532259</c:v>
                </c:pt>
                <c:pt idx="116">
                  <c:v>29.069400345107134</c:v>
                </c:pt>
                <c:pt idx="117">
                  <c:v>29.540993497816352</c:v>
                </c:pt>
                <c:pt idx="118">
                  <c:v>30.002202484336692</c:v>
                </c:pt>
                <c:pt idx="119">
                  <c:v>30.452771519187046</c:v>
                </c:pt>
                <c:pt idx="120">
                  <c:v>30.892443231743741</c:v>
                </c:pt>
                <c:pt idx="121">
                  <c:v>31.320959066420798</c:v>
                </c:pt>
                <c:pt idx="122">
                  <c:v>31.738059716449847</c:v>
                </c:pt>
                <c:pt idx="123">
                  <c:v>32.143485591442612</c:v>
                </c:pt>
                <c:pt idx="124">
                  <c:v>32.536977318633276</c:v>
                </c:pt>
                <c:pt idx="125">
                  <c:v>32.918276277381409</c:v>
                </c:pt>
                <c:pt idx="126">
                  <c:v>33.287125166168614</c:v>
                </c:pt>
                <c:pt idx="127">
                  <c:v>33.643268600945341</c:v>
                </c:pt>
                <c:pt idx="128">
                  <c:v>33.986453743282141</c:v>
                </c:pt>
                <c:pt idx="129">
                  <c:v>34.316430956355234</c:v>
                </c:pt>
                <c:pt idx="130">
                  <c:v>34.632954486354095</c:v>
                </c:pt>
                <c:pt idx="131">
                  <c:v>34.9357831664462</c:v>
                </c:pt>
                <c:pt idx="132">
                  <c:v>35.22468113997602</c:v>
                </c:pt>
                <c:pt idx="133">
                  <c:v>35.499418599121427</c:v>
                </c:pt>
                <c:pt idx="134">
                  <c:v>35.759772534788098</c:v>
                </c:pt>
                <c:pt idx="135">
                  <c:v>36.005527493102079</c:v>
                </c:pt>
                <c:pt idx="136">
                  <c:v>36.236476333470939</c:v>
                </c:pt>
                <c:pt idx="137">
                  <c:v>36.4524209828365</c:v>
                </c:pt>
                <c:pt idx="138">
                  <c:v>36.653173180445698</c:v>
                </c:pt>
                <c:pt idx="139">
                  <c:v>36.838555207232297</c:v>
                </c:pt>
                <c:pt idx="140">
                  <c:v>37.008400593739218</c:v>
                </c:pt>
                <c:pt idx="141">
                  <c:v>37.162554800427365</c:v>
                </c:pt>
                <c:pt idx="142">
                  <c:v>37.300875864220345</c:v>
                </c:pt>
                <c:pt idx="143">
                  <c:v>37.42323500522938</c:v>
                </c:pt>
                <c:pt idx="144">
                  <c:v>37.529517187793694</c:v>
                </c:pt>
                <c:pt idx="145">
                  <c:v>37.619621630258969</c:v>
                </c:pt>
                <c:pt idx="146">
                  <c:v>37.693462258300293</c:v>
                </c:pt>
                <c:pt idx="147">
                  <c:v>37.750968097071734</c:v>
                </c:pt>
                <c:pt idx="148">
                  <c:v>37.792083598026721</c:v>
                </c:pt>
                <c:pt idx="149">
                  <c:v>37.816768896893876</c:v>
                </c:pt>
                <c:pt idx="150">
                  <c:v>37.82499999176823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E8-4473-B02F-48893A20662A}"/>
            </c:ext>
          </c:extLst>
        </c:ser>
        <c:ser>
          <c:idx val="33"/>
          <c:order val="33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TraySol!$Q$40:$Q$190</c:f>
              <c:numCache>
                <c:formatCode>0.00</c:formatCode>
                <c:ptCount val="151"/>
                <c:pt idx="0">
                  <c:v>-114.86986546135728</c:v>
                </c:pt>
                <c:pt idx="1">
                  <c:v>-113.69438560475903</c:v>
                </c:pt>
                <c:pt idx="2">
                  <c:v>-112.55623338450086</c:v>
                </c:pt>
                <c:pt idx="3">
                  <c:v>-111.45320362213174</c:v>
                </c:pt>
                <c:pt idx="4">
                  <c:v>-110.38322142986695</c:v>
                </c:pt>
                <c:pt idx="5">
                  <c:v>-109.34433625604082</c:v>
                </c:pt>
                <c:pt idx="6">
                  <c:v>-108.33471561004707</c:v>
                </c:pt>
                <c:pt idx="7">
                  <c:v>-107.35263864890442</c:v>
                </c:pt>
                <c:pt idx="8">
                  <c:v>-106.39648976296724</c:v>
                </c:pt>
                <c:pt idx="9">
                  <c:v>-105.46475226264212</c:v>
                </c:pt>
                <c:pt idx="10">
                  <c:v>-104.55600223970887</c:v>
                </c:pt>
                <c:pt idx="11">
                  <c:v>-103.66890265463144</c:v>
                </c:pt>
                <c:pt idx="12">
                  <c:v>-102.80219768393988</c:v>
                </c:pt>
                <c:pt idx="13">
                  <c:v>-101.95470734841398</c:v>
                </c:pt>
                <c:pt idx="14">
                  <c:v>-101.12532243261462</c:v>
                </c:pt>
                <c:pt idx="15">
                  <c:v>-100.31299969864267</c:v>
                </c:pt>
                <c:pt idx="16">
                  <c:v>-99.516757391326294</c:v>
                </c:pt>
                <c:pt idx="17">
                  <c:v>-98.735671027928873</c:v>
                </c:pt>
                <c:pt idx="18">
                  <c:v>-97.968869462573707</c:v>
                </c:pt>
                <c:pt idx="19">
                  <c:v>-97.215531213637846</c:v>
                </c:pt>
                <c:pt idx="20">
                  <c:v>-96.47488104114764</c:v>
                </c:pt>
                <c:pt idx="21">
                  <c:v>-95.746186760540212</c:v>
                </c:pt>
                <c:pt idx="22">
                  <c:v>-95.028756278905846</c:v>
                </c:pt>
                <c:pt idx="23">
                  <c:v>-94.32193483988209</c:v>
                </c:pt>
                <c:pt idx="24">
                  <c:v>-93.625102463650578</c:v>
                </c:pt>
                <c:pt idx="25">
                  <c:v>-92.937671568927385</c:v>
                </c:pt>
                <c:pt idx="26">
                  <c:v>-92.259084764381299</c:v>
                </c:pt>
                <c:pt idx="27">
                  <c:v>-91.588812797531816</c:v>
                </c:pt>
                <c:pt idx="28">
                  <c:v>-90.926352649829269</c:v>
                </c:pt>
                <c:pt idx="29">
                  <c:v>-90.271225767292492</c:v>
                </c:pt>
                <c:pt idx="30">
                  <c:v>-89.622976416748969</c:v>
                </c:pt>
                <c:pt idx="31">
                  <c:v>-88.981170158382341</c:v>
                </c:pt>
                <c:pt idx="32">
                  <c:v>-88.345392425931863</c:v>
                </c:pt>
                <c:pt idx="33">
                  <c:v>-87.715247206502724</c:v>
                </c:pt>
                <c:pt idx="34">
                  <c:v>-87.090355812529666</c:v>
                </c:pt>
                <c:pt idx="35">
                  <c:v>-86.470355738989568</c:v>
                </c:pt>
                <c:pt idx="36">
                  <c:v>-85.854899599479353</c:v>
                </c:pt>
                <c:pt idx="37">
                  <c:v>-85.243654135261863</c:v>
                </c:pt>
                <c:pt idx="38">
                  <c:v>-84.636299291838085</c:v>
                </c:pt>
                <c:pt idx="39">
                  <c:v>-84.032527358027437</c:v>
                </c:pt>
                <c:pt idx="40">
                  <c:v>-83.432042162932007</c:v>
                </c:pt>
                <c:pt idx="41">
                  <c:v>-82.834558326524387</c:v>
                </c:pt>
                <c:pt idx="42">
                  <c:v>-82.239800559938104</c:v>
                </c:pt>
                <c:pt idx="43">
                  <c:v>-81.647503011850915</c:v>
                </c:pt>
                <c:pt idx="44">
                  <c:v>-81.057408657640792</c:v>
                </c:pt>
                <c:pt idx="45">
                  <c:v>-80.469268728260758</c:v>
                </c:pt>
                <c:pt idx="46">
                  <c:v>-79.882842176024226</c:v>
                </c:pt>
                <c:pt idx="47">
                  <c:v>-79.297895174721162</c:v>
                </c:pt>
                <c:pt idx="48">
                  <c:v>-78.714200651692693</c:v>
                </c:pt>
                <c:pt idx="49">
                  <c:v>-78.131537849686993</c:v>
                </c:pt>
                <c:pt idx="50">
                  <c:v>-77.549691916496897</c:v>
                </c:pt>
                <c:pt idx="51">
                  <c:v>-76.968453520544116</c:v>
                </c:pt>
                <c:pt idx="52">
                  <c:v>-76.387618490728045</c:v>
                </c:pt>
                <c:pt idx="53">
                  <c:v>-75.806987478996916</c:v>
                </c:pt>
                <c:pt idx="54">
                  <c:v>-75.226365644229773</c:v>
                </c:pt>
                <c:pt idx="55">
                  <c:v>-74.645562356138072</c:v>
                </c:pt>
                <c:pt idx="56">
                  <c:v>-74.064390918007234</c:v>
                </c:pt>
                <c:pt idx="57">
                  <c:v>-73.482668307202459</c:v>
                </c:pt>
                <c:pt idx="58">
                  <c:v>-72.900214932459207</c:v>
                </c:pt>
                <c:pt idx="59">
                  <c:v>-72.316854407067865</c:v>
                </c:pt>
                <c:pt idx="60">
                  <c:v>-71.732413337146653</c:v>
                </c:pt>
                <c:pt idx="61">
                  <c:v>-71.146721124273284</c:v>
                </c:pt>
                <c:pt idx="62">
                  <c:v>-70.559609781819873</c:v>
                </c:pt>
                <c:pt idx="63">
                  <c:v>-69.970913764402567</c:v>
                </c:pt>
                <c:pt idx="64">
                  <c:v>-69.38046980992209</c:v>
                </c:pt>
                <c:pt idx="65">
                  <c:v>-68.788116793730438</c:v>
                </c:pt>
                <c:pt idx="66">
                  <c:v>-68.193695594516214</c:v>
                </c:pt>
                <c:pt idx="67">
                  <c:v>-67.597048971553235</c:v>
                </c:pt>
                <c:pt idx="68">
                  <c:v>-66.998021453007624</c:v>
                </c:pt>
                <c:pt idx="69">
                  <c:v>-66.396459235045896</c:v>
                </c:pt>
                <c:pt idx="70">
                  <c:v>-65.792210091530677</c:v>
                </c:pt>
                <c:pt idx="71">
                  <c:v>-65.185123294133774</c:v>
                </c:pt>
                <c:pt idx="72">
                  <c:v>-64.575049542735314</c:v>
                </c:pt>
                <c:pt idx="73">
                  <c:v>-63.961840906016711</c:v>
                </c:pt>
                <c:pt idx="74">
                  <c:v>-63.345350772189569</c:v>
                </c:pt>
                <c:pt idx="75">
                  <c:v>-62.725433809837817</c:v>
                </c:pt>
                <c:pt idx="76">
                  <c:v>-62.101945938881371</c:v>
                </c:pt>
                <c:pt idx="77">
                  <c:v>-61.474744311699702</c:v>
                </c:pt>
                <c:pt idx="78">
                  <c:v>-60.843687304481833</c:v>
                </c:pt>
                <c:pt idx="79">
                  <c:v>-60.208634518895373</c:v>
                </c:pt>
                <c:pt idx="80">
                  <c:v>-59.569446794190583</c:v>
                </c:pt>
                <c:pt idx="81">
                  <c:v>-58.925986229878234</c:v>
                </c:pt>
                <c:pt idx="82">
                  <c:v>-58.278116219139051</c:v>
                </c:pt>
                <c:pt idx="83">
                  <c:v>-57.625701493139601</c:v>
                </c:pt>
                <c:pt idx="84">
                  <c:v>-56.968608176445123</c:v>
                </c:pt>
                <c:pt idx="85">
                  <c:v>-56.306703853730937</c:v>
                </c:pt>
                <c:pt idx="86">
                  <c:v>-55.639857648003279</c:v>
                </c:pt>
                <c:pt idx="87">
                  <c:v>-54.967940310547071</c:v>
                </c:pt>
                <c:pt idx="88">
                  <c:v>-54.290824322819688</c:v>
                </c:pt>
                <c:pt idx="89">
                  <c:v>-53.608384010508821</c:v>
                </c:pt>
                <c:pt idx="90">
                  <c:v>-52.92049566996748</c:v>
                </c:pt>
                <c:pt idx="91">
                  <c:v>-52.227037707229478</c:v>
                </c:pt>
                <c:pt idx="92">
                  <c:v>-51.527890789793538</c:v>
                </c:pt>
                <c:pt idx="93">
                  <c:v>-50.822938011345904</c:v>
                </c:pt>
                <c:pt idx="94">
                  <c:v>-50.112065069565197</c:v>
                </c:pt>
                <c:pt idx="95">
                  <c:v>-49.395160457122799</c:v>
                </c:pt>
                <c:pt idx="96">
                  <c:v>-48.672115665955133</c:v>
                </c:pt>
                <c:pt idx="97">
                  <c:v>-47.942825404839517</c:v>
                </c:pt>
                <c:pt idx="98">
                  <c:v>-47.207187830255577</c:v>
                </c:pt>
                <c:pt idx="99">
                  <c:v>-46.465104790454376</c:v>
                </c:pt>
                <c:pt idx="100">
                  <c:v>-45.716482082593124</c:v>
                </c:pt>
                <c:pt idx="101">
                  <c:v>-44.961229722717434</c:v>
                </c:pt>
                <c:pt idx="102">
                  <c:v>-44.199262228292064</c:v>
                </c:pt>
                <c:pt idx="103">
                  <c:v>-43.430498912889846</c:v>
                </c:pt>
                <c:pt idx="104">
                  <c:v>-42.654864192548267</c:v>
                </c:pt>
                <c:pt idx="105">
                  <c:v>-41.872287903197325</c:v>
                </c:pt>
                <c:pt idx="106">
                  <c:v>-41.08270562844271</c:v>
                </c:pt>
                <c:pt idx="107">
                  <c:v>-40.286059036866874</c:v>
                </c:pt>
                <c:pt idx="108">
                  <c:v>-39.482296227875871</c:v>
                </c:pt>
                <c:pt idx="109">
                  <c:v>-38.671372084980504</c:v>
                </c:pt>
                <c:pt idx="110">
                  <c:v>-37.853248635254126</c:v>
                </c:pt>
                <c:pt idx="111">
                  <c:v>-37.027895413556443</c:v>
                </c:pt>
                <c:pt idx="112">
                  <c:v>-36.195289829956778</c:v>
                </c:pt>
                <c:pt idx="113">
                  <c:v>-35.355417538628167</c:v>
                </c:pt>
                <c:pt idx="114">
                  <c:v>-34.50827280632393</c:v>
                </c:pt>
                <c:pt idx="115">
                  <c:v>-33.653858878383978</c:v>
                </c:pt>
                <c:pt idx="116">
                  <c:v>-32.792188340060179</c:v>
                </c:pt>
                <c:pt idx="117">
                  <c:v>-31.923283470792565</c:v>
                </c:pt>
                <c:pt idx="118">
                  <c:v>-31.047176588920873</c:v>
                </c:pt>
                <c:pt idx="119">
                  <c:v>-30.163910384174883</c:v>
                </c:pt>
                <c:pt idx="120">
                  <c:v>-29.273538235161276</c:v>
                </c:pt>
                <c:pt idx="121">
                  <c:v>-28.37612450895233</c:v>
                </c:pt>
                <c:pt idx="122">
                  <c:v>-27.471744839787981</c:v>
                </c:pt>
                <c:pt idx="123">
                  <c:v>-26.560486383833311</c:v>
                </c:pt>
                <c:pt idx="124">
                  <c:v>-25.642448046884358</c:v>
                </c:pt>
                <c:pt idx="125">
                  <c:v>-24.717740681899052</c:v>
                </c:pt>
                <c:pt idx="126">
                  <c:v>-23.786487253242122</c:v>
                </c:pt>
                <c:pt idx="127">
                  <c:v>-22.848822964579785</c:v>
                </c:pt>
                <c:pt idx="128">
                  <c:v>-21.904895347443631</c:v>
                </c:pt>
                <c:pt idx="129">
                  <c:v>-20.954864307605071</c:v>
                </c:pt>
                <c:pt idx="130">
                  <c:v>-19.998902126566726</c:v>
                </c:pt>
                <c:pt idx="131">
                  <c:v>-19.037193415676953</c:v>
                </c:pt>
                <c:pt idx="132">
                  <c:v>-18.069935020626488</c:v>
                </c:pt>
                <c:pt idx="133">
                  <c:v>-17.097335874369328</c:v>
                </c:pt>
                <c:pt idx="134">
                  <c:v>-16.119616796843101</c:v>
                </c:pt>
                <c:pt idx="135">
                  <c:v>-15.137010240230827</c:v>
                </c:pt>
                <c:pt idx="136">
                  <c:v>-14.149759978911742</c:v>
                </c:pt>
                <c:pt idx="137">
                  <c:v>-13.158120743689055</c:v>
                </c:pt>
                <c:pt idx="138">
                  <c:v>-12.162357800344591</c:v>
                </c:pt>
                <c:pt idx="139">
                  <c:v>-11.162746473064507</c:v>
                </c:pt>
                <c:pt idx="140">
                  <c:v>-10.159571613785886</c:v>
                </c:pt>
                <c:pt idx="141">
                  <c:v>-9.153127019028803</c:v>
                </c:pt>
                <c:pt idx="142">
                  <c:v>-8.1437147963056979</c:v>
                </c:pt>
                <c:pt idx="143">
                  <c:v>-7.1316446827073863</c:v>
                </c:pt>
                <c:pt idx="144">
                  <c:v>-6.1172333187750887</c:v>
                </c:pt>
                <c:pt idx="145">
                  <c:v>-5.1008034812478664</c:v>
                </c:pt>
                <c:pt idx="146">
                  <c:v>-4.0826832787299825</c:v>
                </c:pt>
                <c:pt idx="147">
                  <c:v>-3.063205314733775</c:v>
                </c:pt>
                <c:pt idx="148">
                  <c:v>-2.0427058229372999</c:v>
                </c:pt>
                <c:pt idx="149">
                  <c:v>-1.0215237798052461</c:v>
                </c:pt>
                <c:pt idx="150">
                  <c:v>-1.0215814641510717E-3</c:v>
                </c:pt>
              </c:numCache>
            </c:numRef>
          </c:xVal>
          <c:yVal>
            <c:numRef>
              <c:f>TraySol!$P$40:$P$190</c:f>
              <c:numCache>
                <c:formatCode>0.00</c:formatCode>
                <c:ptCount val="151"/>
                <c:pt idx="0">
                  <c:v>-59.629505702376548</c:v>
                </c:pt>
                <c:pt idx="1">
                  <c:v>-58.935849935142386</c:v>
                </c:pt>
                <c:pt idx="2">
                  <c:v>-58.2360188608763</c:v>
                </c:pt>
                <c:pt idx="3">
                  <c:v>-57.530477762419792</c:v>
                </c:pt>
                <c:pt idx="4">
                  <c:v>-56.819657908188418</c:v>
                </c:pt>
                <c:pt idx="5">
                  <c:v>-56.103959429432564</c:v>
                </c:pt>
                <c:pt idx="6">
                  <c:v>-55.383753967437315</c:v>
                </c:pt>
                <c:pt idx="7">
                  <c:v>-54.659387103181132</c:v>
                </c:pt>
                <c:pt idx="8">
                  <c:v>-53.931180583142009</c:v>
                </c:pt>
                <c:pt idx="9">
                  <c:v>-53.199434355435557</c:v>
                </c:pt>
                <c:pt idx="10">
                  <c:v>-52.46442843047808</c:v>
                </c:pt>
                <c:pt idx="11">
                  <c:v>-51.72642458003844</c:v>
                </c:pt>
                <c:pt idx="12">
                  <c:v>-50.985667887985556</c:v>
                </c:pt>
                <c:pt idx="13">
                  <c:v>-50.242388165336081</c:v>
                </c:pt>
                <c:pt idx="14">
                  <c:v>-49.496801241421821</c:v>
                </c:pt>
                <c:pt idx="15">
                  <c:v>-48.74911014217389</c:v>
                </c:pt>
                <c:pt idx="16">
                  <c:v>-47.999506165689667</c:v>
                </c:pt>
                <c:pt idx="17">
                  <c:v>-47.248169864437358</c:v>
                </c:pt>
                <c:pt idx="18">
                  <c:v>-46.495271942668722</c:v>
                </c:pt>
                <c:pt idx="19">
                  <c:v>-45.740974076869662</c:v>
                </c:pt>
                <c:pt idx="20">
                  <c:v>-44.985429666383766</c:v>
                </c:pt>
                <c:pt idx="21">
                  <c:v>-44.228784520695029</c:v>
                </c:pt>
                <c:pt idx="22">
                  <c:v>-43.471177489260754</c:v>
                </c:pt>
                <c:pt idx="23">
                  <c:v>-42.71274103923588</c:v>
                </c:pt>
                <c:pt idx="24">
                  <c:v>-41.953601785927418</c:v>
                </c:pt>
                <c:pt idx="25">
                  <c:v>-41.193880980361769</c:v>
                </c:pt>
                <c:pt idx="26">
                  <c:v>-40.43369495792885</c:v>
                </c:pt>
                <c:pt idx="27">
                  <c:v>-39.673155551692474</c:v>
                </c:pt>
                <c:pt idx="28">
                  <c:v>-38.912370473611503</c:v>
                </c:pt>
                <c:pt idx="29">
                  <c:v>-38.151443666609623</c:v>
                </c:pt>
                <c:pt idx="30">
                  <c:v>-37.390475630150405</c:v>
                </c:pt>
                <c:pt idx="31">
                  <c:v>-36.629563721722931</c:v>
                </c:pt>
                <c:pt idx="32">
                  <c:v>-35.868802436415365</c:v>
                </c:pt>
                <c:pt idx="33">
                  <c:v>-35.108283666549085</c:v>
                </c:pt>
                <c:pt idx="34">
                  <c:v>-34.348096943160314</c:v>
                </c:pt>
                <c:pt idx="35">
                  <c:v>-33.58832966094927</c:v>
                </c:pt>
                <c:pt idx="36">
                  <c:v>-32.829067288167096</c:v>
                </c:pt>
                <c:pt idx="37">
                  <c:v>-32.070393562774328</c:v>
                </c:pt>
                <c:pt idx="38">
                  <c:v>-31.312390676082131</c:v>
                </c:pt>
                <c:pt idx="39">
                  <c:v>-30.555139444977669</c:v>
                </c:pt>
                <c:pt idx="40">
                  <c:v>-29.798719473734465</c:v>
                </c:pt>
                <c:pt idx="41">
                  <c:v>-29.043209306318403</c:v>
                </c:pt>
                <c:pt idx="42">
                  <c:v>-28.288686570018896</c:v>
                </c:pt>
                <c:pt idx="43">
                  <c:v>-27.535228111160293</c:v>
                </c:pt>
                <c:pt idx="44">
                  <c:v>-26.78291012358217</c:v>
                </c:pt>
                <c:pt idx="45">
                  <c:v>-26.031808270516393</c:v>
                </c:pt>
                <c:pt idx="46">
                  <c:v>-25.281997800433345</c:v>
                </c:pt>
                <c:pt idx="47">
                  <c:v>-24.533553657380722</c:v>
                </c:pt>
                <c:pt idx="48">
                  <c:v>-23.786550586291412</c:v>
                </c:pt>
                <c:pt idx="49">
                  <c:v>-23.041063233696775</c:v>
                </c:pt>
                <c:pt idx="50">
                  <c:v>-22.297166244243058</c:v>
                </c:pt>
                <c:pt idx="51">
                  <c:v>-21.554934353374108</c:v>
                </c:pt>
                <c:pt idx="52">
                  <c:v>-20.814442476512085</c:v>
                </c:pt>
                <c:pt idx="53">
                  <c:v>-20.075765795038791</c:v>
                </c:pt>
                <c:pt idx="54">
                  <c:v>-19.338979839352987</c:v>
                </c:pt>
                <c:pt idx="55">
                  <c:v>-18.604160569254645</c:v>
                </c:pt>
                <c:pt idx="56">
                  <c:v>-17.871384451884524</c:v>
                </c:pt>
                <c:pt idx="57">
                  <c:v>-17.140728537425289</c:v>
                </c:pt>
                <c:pt idx="58">
                  <c:v>-16.412270532751563</c:v>
                </c:pt>
                <c:pt idx="59">
                  <c:v>-15.686088873196809</c:v>
                </c:pt>
                <c:pt idx="60">
                  <c:v>-14.962262792588504</c:v>
                </c:pt>
                <c:pt idx="61">
                  <c:v>-14.240872391685485</c:v>
                </c:pt>
                <c:pt idx="62">
                  <c:v>-13.521998705136923</c:v>
                </c:pt>
                <c:pt idx="63">
                  <c:v>-12.805723767066226</c:v>
                </c:pt>
                <c:pt idx="64">
                  <c:v>-12.092130675370186</c:v>
                </c:pt>
                <c:pt idx="65">
                  <c:v>-11.381303654808576</c:v>
                </c:pt>
                <c:pt idx="66">
                  <c:v>-10.673328118947495</c:v>
                </c:pt>
                <c:pt idx="67">
                  <c:v>-9.9682907310052542</c:v>
                </c:pt>
                <c:pt idx="68">
                  <c:v>-9.2662794636380852</c:v>
                </c:pt>
                <c:pt idx="69">
                  <c:v>-8.5673836576896036</c:v>
                </c:pt>
                <c:pt idx="70">
                  <c:v>-7.8716940799156276</c:v>
                </c:pt>
                <c:pt idx="71">
                  <c:v>-7.179302979683797</c:v>
                </c:pt>
                <c:pt idx="72">
                  <c:v>-6.4903041446345497</c:v>
                </c:pt>
                <c:pt idx="73">
                  <c:v>-5.8047929552779323</c:v>
                </c:pt>
                <c:pt idx="74">
                  <c:v>-5.1228664384874918</c:v>
                </c:pt>
                <c:pt idx="75">
                  <c:v>-4.444623319840403</c:v>
                </c:pt>
                <c:pt idx="76">
                  <c:v>-3.7701640747393554</c:v>
                </c:pt>
                <c:pt idx="77">
                  <c:v>-3.0995909782386946</c:v>
                </c:pt>
                <c:pt idx="78">
                  <c:v>-2.4330081534839962</c:v>
                </c:pt>
                <c:pt idx="79">
                  <c:v>-1.7705216186599841</c:v>
                </c:pt>
                <c:pt idx="80">
                  <c:v>-1.1122393323278743</c:v>
                </c:pt>
                <c:pt idx="81">
                  <c:v>-0.45827123701879202</c:v>
                </c:pt>
                <c:pt idx="82">
                  <c:v>0.19127069906508609</c:v>
                </c:pt>
                <c:pt idx="83">
                  <c:v>0.83627244240523169</c:v>
                </c:pt>
                <c:pt idx="84">
                  <c:v>1.4766178567556807</c:v>
                </c:pt>
                <c:pt idx="85">
                  <c:v>2.1121886681613375</c:v>
                </c:pt>
                <c:pt idx="86">
                  <c:v>2.7428644326159599</c:v>
                </c:pt>
                <c:pt idx="87">
                  <c:v>3.3685225065867854</c:v>
                </c:pt>
                <c:pt idx="88">
                  <c:v>3.989038020649275</c:v>
                </c:pt>
                <c:pt idx="89">
                  <c:v>4.6042838564919464</c:v>
                </c:pt>
                <c:pt idx="90">
                  <c:v>5.2141306275678545</c:v>
                </c:pt>
                <c:pt idx="91">
                  <c:v>5.8184466636858474</c:v>
                </c:pt>
                <c:pt idx="92">
                  <c:v>6.4170979998515492</c:v>
                </c:pt>
                <c:pt idx="93">
                  <c:v>7.0099483696835563</c:v>
                </c:pt>
                <c:pt idx="94">
                  <c:v>7.5968592037467317</c:v>
                </c:pt>
                <c:pt idx="95">
                  <c:v>8.1776896331593036</c:v>
                </c:pt>
                <c:pt idx="96">
                  <c:v>8.7522964988450838</c:v>
                </c:pt>
                <c:pt idx="97">
                  <c:v>9.3205343668156218</c:v>
                </c:pt>
                <c:pt idx="98">
                  <c:v>9.8822555498793463</c:v>
                </c:pt>
                <c:pt idx="99">
                  <c:v>10.437310136186113</c:v>
                </c:pt>
                <c:pt idx="100">
                  <c:v>10.985546025023979</c:v>
                </c:pt>
                <c:pt idx="101">
                  <c:v>11.526808970293615</c:v>
                </c:pt>
                <c:pt idx="102">
                  <c:v>12.060942632089777</c:v>
                </c:pt>
                <c:pt idx="103">
                  <c:v>12.587788636822182</c:v>
                </c:pt>
                <c:pt idx="104">
                  <c:v>13.107186646308477</c:v>
                </c:pt>
                <c:pt idx="105">
                  <c:v>13.618974436266711</c:v>
                </c:pt>
                <c:pt idx="106">
                  <c:v>14.122987984629759</c:v>
                </c:pt>
                <c:pt idx="107">
                  <c:v>14.619061570090977</c:v>
                </c:pt>
                <c:pt idx="108">
                  <c:v>15.107027881276025</c:v>
                </c:pt>
                <c:pt idx="109">
                  <c:v>15.586718136915522</c:v>
                </c:pt>
                <c:pt idx="110">
                  <c:v>16.057962217367219</c:v>
                </c:pt>
                <c:pt idx="111">
                  <c:v>16.520588807806803</c:v>
                </c:pt>
                <c:pt idx="112">
                  <c:v>16.974425553368818</c:v>
                </c:pt>
                <c:pt idx="113">
                  <c:v>17.419299226477975</c:v>
                </c:pt>
                <c:pt idx="114">
                  <c:v>17.855035906561582</c:v>
                </c:pt>
                <c:pt idx="115">
                  <c:v>18.281461172279094</c:v>
                </c:pt>
                <c:pt idx="116">
                  <c:v>18.69840030634299</c:v>
                </c:pt>
                <c:pt idx="117">
                  <c:v>19.105678512936919</c:v>
                </c:pt>
                <c:pt idx="118">
                  <c:v>19.503121147661915</c:v>
                </c:pt>
                <c:pt idx="119">
                  <c:v>19.890553959860227</c:v>
                </c:pt>
                <c:pt idx="120">
                  <c:v>20.267803347078484</c:v>
                </c:pt>
                <c:pt idx="121">
                  <c:v>20.634696621338165</c:v>
                </c:pt>
                <c:pt idx="122">
                  <c:v>20.991062286782707</c:v>
                </c:pt>
                <c:pt idx="123">
                  <c:v>21.3367303281658</c:v>
                </c:pt>
                <c:pt idx="124">
                  <c:v>21.671532509538594</c:v>
                </c:pt>
                <c:pt idx="125">
                  <c:v>21.995302682381151</c:v>
                </c:pt>
                <c:pt idx="126">
                  <c:v>22.307877102310755</c:v>
                </c:pt>
                <c:pt idx="127">
                  <c:v>22.609094753385008</c:v>
                </c:pt>
                <c:pt idx="128">
                  <c:v>22.898797678903492</c:v>
                </c:pt>
                <c:pt idx="129">
                  <c:v>23.176831317499548</c:v>
                </c:pt>
                <c:pt idx="130">
                  <c:v>23.44304484320368</c:v>
                </c:pt>
                <c:pt idx="131">
                  <c:v>23.697291508057063</c:v>
                </c:pt>
                <c:pt idx="132">
                  <c:v>23.939428985754262</c:v>
                </c:pt>
                <c:pt idx="133">
                  <c:v>24.169319714705679</c:v>
                </c:pt>
                <c:pt idx="134">
                  <c:v>24.386831238830112</c:v>
                </c:pt>
                <c:pt idx="135">
                  <c:v>24.591836544320088</c:v>
                </c:pt>
                <c:pt idx="136">
                  <c:v>24.784214390567854</c:v>
                </c:pt>
                <c:pt idx="137">
                  <c:v>24.963849633399988</c:v>
                </c:pt>
                <c:pt idx="138">
                  <c:v>25.130633538745585</c:v>
                </c:pt>
                <c:pt idx="139">
                  <c:v>25.284464084856637</c:v>
                </c:pt>
                <c:pt idx="140">
                  <c:v>25.425246251211618</c:v>
                </c:pt>
                <c:pt idx="141">
                  <c:v>25.552892292265781</c:v>
                </c:pt>
                <c:pt idx="142">
                  <c:v>25.667321994262224</c:v>
                </c:pt>
                <c:pt idx="143">
                  <c:v>25.768462913390351</c:v>
                </c:pt>
                <c:pt idx="144">
                  <c:v>25.856250593668761</c:v>
                </c:pt>
                <c:pt idx="145">
                  <c:v>25.930628763040346</c:v>
                </c:pt>
                <c:pt idx="146">
                  <c:v>25.991549506296309</c:v>
                </c:pt>
                <c:pt idx="147">
                  <c:v>26.038973413591947</c:v>
                </c:pt>
                <c:pt idx="148">
                  <c:v>26.07286970347846</c:v>
                </c:pt>
                <c:pt idx="149">
                  <c:v>26.093216319550955</c:v>
                </c:pt>
                <c:pt idx="150">
                  <c:v>26.099999993215945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E8-4473-B02F-48893A20662A}"/>
            </c:ext>
          </c:extLst>
        </c:ser>
        <c:ser>
          <c:idx val="34"/>
          <c:order val="34"/>
          <c:tx>
            <c:strRef>
              <c:f>TraySol!$Y$9</c:f>
              <c:strCache>
                <c:ptCount val="1"/>
                <c:pt idx="0">
                  <c:v>w = -10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TraySol!$V$40:$V$44</c:f>
              <c:numCache>
                <c:formatCode>0.00</c:formatCode>
                <c:ptCount val="5"/>
                <c:pt idx="0">
                  <c:v>-150.72646176483875</c:v>
                </c:pt>
                <c:pt idx="1">
                  <c:v>-145.21470100381231</c:v>
                </c:pt>
                <c:pt idx="2">
                  <c:v>-138.33425314424704</c:v>
                </c:pt>
                <c:pt idx="3">
                  <c:v>-128.93318421989724</c:v>
                </c:pt>
                <c:pt idx="4">
                  <c:v>-114.86986546135728</c:v>
                </c:pt>
              </c:numCache>
            </c:numRef>
          </c:xVal>
          <c:yVal>
            <c:numRef>
              <c:f>TraySol!$Y$40:$Y$44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E8-4473-B02F-48893A20662A}"/>
            </c:ext>
          </c:extLst>
        </c:ser>
        <c:ser>
          <c:idx val="35"/>
          <c:order val="35"/>
          <c:tx>
            <c:strRef>
              <c:f>TraySol!$AB$9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TraySol!$V$85:$V$89</c:f>
              <c:numCache>
                <c:formatCode>0.00</c:formatCode>
                <c:ptCount val="5"/>
                <c:pt idx="0">
                  <c:v>-117.27456619016218</c:v>
                </c:pt>
                <c:pt idx="1">
                  <c:v>-108.64175667586379</c:v>
                </c:pt>
                <c:pt idx="2">
                  <c:v>-99.861811873146223</c:v>
                </c:pt>
                <c:pt idx="3">
                  <c:v>-90.59205652817846</c:v>
                </c:pt>
                <c:pt idx="4">
                  <c:v>-80.469268728260758</c:v>
                </c:pt>
              </c:numCache>
            </c:numRef>
          </c:xVal>
          <c:yVal>
            <c:numRef>
              <c:f>TraySol!$AB$85:$AB$89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AE8-4473-B02F-48893A20662A}"/>
            </c:ext>
          </c:extLst>
        </c:ser>
        <c:ser>
          <c:idx val="36"/>
          <c:order val="36"/>
          <c:tx>
            <c:strRef>
              <c:f>TraySol!$AC$9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TraySol!$V$100:$V$104</c:f>
              <c:numCache>
                <c:formatCode>0.00</c:formatCode>
                <c:ptCount val="5"/>
                <c:pt idx="0">
                  <c:v>-108.26758666285335</c:v>
                </c:pt>
                <c:pt idx="1">
                  <c:v>-98.974940093683216</c:v>
                </c:pt>
                <c:pt idx="2">
                  <c:v>-90</c:v>
                </c:pt>
                <c:pt idx="3">
                  <c:v>-81.02505990631677</c:v>
                </c:pt>
                <c:pt idx="4">
                  <c:v>-71.732413337146653</c:v>
                </c:pt>
              </c:numCache>
            </c:numRef>
          </c:xVal>
          <c:yVal>
            <c:numRef>
              <c:f>TraySol!$AC$100:$AC$104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AE8-4473-B02F-48893A20662A}"/>
            </c:ext>
          </c:extLst>
        </c:ser>
        <c:ser>
          <c:idx val="37"/>
          <c:order val="37"/>
          <c:tx>
            <c:strRef>
              <c:f>TraySol!$AD$9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TraySol!$V$115:$V$119</c:f>
              <c:numCache>
                <c:formatCode>0.00</c:formatCode>
                <c:ptCount val="5"/>
                <c:pt idx="0">
                  <c:v>-99.530731271739242</c:v>
                </c:pt>
                <c:pt idx="1">
                  <c:v>-89.407943471821554</c:v>
                </c:pt>
                <c:pt idx="2">
                  <c:v>-80.138188126853791</c:v>
                </c:pt>
                <c:pt idx="3">
                  <c:v>-71.358243324136211</c:v>
                </c:pt>
                <c:pt idx="4">
                  <c:v>-62.725433809837817</c:v>
                </c:pt>
              </c:numCache>
            </c:numRef>
          </c:xVal>
          <c:yVal>
            <c:numRef>
              <c:f>TraySol!$AD$115:$AD$119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AE8-4473-B02F-48893A20662A}"/>
            </c:ext>
          </c:extLst>
        </c:ser>
        <c:ser>
          <c:idx val="38"/>
          <c:order val="38"/>
          <c:tx>
            <c:strRef>
              <c:f>TraySol!$AE$9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TraySol!$V$130:$V$134</c:f>
              <c:numCache>
                <c:formatCode>0.00</c:formatCode>
                <c:ptCount val="5"/>
                <c:pt idx="0">
                  <c:v>-90.377023583250988</c:v>
                </c:pt>
                <c:pt idx="1">
                  <c:v>-79.120046463905013</c:v>
                </c:pt>
                <c:pt idx="2">
                  <c:v>-69.465268890732489</c:v>
                </c:pt>
                <c:pt idx="3">
                  <c:v>-60.884612707352176</c:v>
                </c:pt>
                <c:pt idx="4">
                  <c:v>-52.92049566996748</c:v>
                </c:pt>
              </c:numCache>
            </c:numRef>
          </c:xVal>
          <c:yVal>
            <c:numRef>
              <c:f>TraySol!$AE$130:$AE$134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AE8-4473-B02F-48893A20662A}"/>
            </c:ext>
          </c:extLst>
        </c:ser>
        <c:ser>
          <c:idx val="39"/>
          <c:order val="39"/>
          <c:tx>
            <c:strRef>
              <c:f>TraySol!$AF$9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TraySol!$V$145:$V$149</c:f>
              <c:numCache>
                <c:formatCode>0.00</c:formatCode>
                <c:ptCount val="5"/>
                <c:pt idx="0">
                  <c:v>-79.687000301357344</c:v>
                </c:pt>
                <c:pt idx="1">
                  <c:v>-66.953700716581693</c:v>
                </c:pt>
                <c:pt idx="2">
                  <c:v>-57.025129046143419</c:v>
                </c:pt>
                <c:pt idx="3">
                  <c:v>-48.907027646930629</c:v>
                </c:pt>
                <c:pt idx="4">
                  <c:v>-41.872287903197325</c:v>
                </c:pt>
              </c:numCache>
            </c:numRef>
          </c:xVal>
          <c:yVal>
            <c:numRef>
              <c:f>TraySol!$AF$145:$AF$149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AE8-4473-B02F-48893A20662A}"/>
            </c:ext>
          </c:extLst>
        </c:ser>
        <c:ser>
          <c:idx val="40"/>
          <c:order val="40"/>
          <c:tx>
            <c:strRef>
              <c:f>TraySol!$AG$9</c:f>
              <c:strCache>
                <c:ptCount val="1"/>
                <c:pt idx="0">
                  <c:v>w = -2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TraySol!$V$160:$V$164</c:f>
              <c:numCache>
                <c:formatCode>0.00</c:formatCode>
                <c:ptCount val="5"/>
                <c:pt idx="0">
                  <c:v>-65.13013453864275</c:v>
                </c:pt>
                <c:pt idx="1">
                  <c:v>-51.066815780102715</c:v>
                </c:pt>
                <c:pt idx="2">
                  <c:v>-41.665746855752879</c:v>
                </c:pt>
                <c:pt idx="3">
                  <c:v>-34.785298996187692</c:v>
                </c:pt>
                <c:pt idx="4">
                  <c:v>-29.273538235161276</c:v>
                </c:pt>
              </c:numCache>
            </c:numRef>
          </c:xVal>
          <c:yVal>
            <c:numRef>
              <c:f>TraySol!$AG$160:$AG$164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AE8-4473-B02F-48893A20662A}"/>
            </c:ext>
          </c:extLst>
        </c:ser>
        <c:ser>
          <c:idx val="41"/>
          <c:order val="41"/>
          <c:tx>
            <c:strRef>
              <c:f>TraySol!$AH$9</c:f>
              <c:strCache>
                <c:ptCount val="1"/>
                <c:pt idx="0">
                  <c:v>w = -1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TraySol!$V$175:$V$179</c:f>
              <c:numCache>
                <c:formatCode>0.00</c:formatCode>
                <c:ptCount val="5"/>
                <c:pt idx="0">
                  <c:v>-41.109884994402513</c:v>
                </c:pt>
                <c:pt idx="1">
                  <c:v>-28.90561494195439</c:v>
                </c:pt>
                <c:pt idx="2">
                  <c:v>-22.440724015068746</c:v>
                </c:pt>
                <c:pt idx="3">
                  <c:v>-18.256078601092888</c:v>
                </c:pt>
                <c:pt idx="4">
                  <c:v>-15.137010240230827</c:v>
                </c:pt>
              </c:numCache>
            </c:numRef>
          </c:xVal>
          <c:yVal>
            <c:numRef>
              <c:f>TraySol!$AH$175:$AH$179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AE8-4473-B02F-48893A20662A}"/>
            </c:ext>
          </c:extLst>
        </c:ser>
        <c:ser>
          <c:idx val="42"/>
          <c:order val="42"/>
          <c:tx>
            <c:strRef>
              <c:f>TraySol!$AI$9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TraySol!$V$191:$V$195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TraySol!$AI$191:$AI$195</c:f>
              <c:numCache>
                <c:formatCode>0.00</c:formatCode>
                <c:ptCount val="5"/>
                <c:pt idx="0">
                  <c:v>72.999999979162595</c:v>
                </c:pt>
                <c:pt idx="1">
                  <c:v>61.274999986470881</c:v>
                </c:pt>
                <c:pt idx="2">
                  <c:v>49.549999989764338</c:v>
                </c:pt>
                <c:pt idx="3">
                  <c:v>37.82499999176823</c:v>
                </c:pt>
                <c:pt idx="4">
                  <c:v>26.099999993215945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AE8-4473-B02F-48893A20662A}"/>
            </c:ext>
          </c:extLst>
        </c:ser>
        <c:ser>
          <c:idx val="43"/>
          <c:order val="43"/>
          <c:tx>
            <c:strRef>
              <c:f>TraySol!$AJ$9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TraySol!$V$206:$V$210</c:f>
              <c:numCache>
                <c:formatCode>0.00</c:formatCode>
                <c:ptCount val="5"/>
                <c:pt idx="0">
                  <c:v>41.109884994402513</c:v>
                </c:pt>
                <c:pt idx="1">
                  <c:v>28.90561494195439</c:v>
                </c:pt>
                <c:pt idx="2">
                  <c:v>22.440724015068746</c:v>
                </c:pt>
                <c:pt idx="3">
                  <c:v>18.256078601092888</c:v>
                </c:pt>
                <c:pt idx="4">
                  <c:v>15.137010240230827</c:v>
                </c:pt>
              </c:numCache>
            </c:numRef>
          </c:xVal>
          <c:yVal>
            <c:numRef>
              <c:f>TraySol!$AJ$206:$AJ$210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AE8-4473-B02F-48893A20662A}"/>
            </c:ext>
          </c:extLst>
        </c:ser>
        <c:ser>
          <c:idx val="44"/>
          <c:order val="44"/>
          <c:tx>
            <c:strRef>
              <c:f>TraySol!$AK$9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TraySol!$V$221:$V$225</c:f>
              <c:numCache>
                <c:formatCode>0.00</c:formatCode>
                <c:ptCount val="5"/>
                <c:pt idx="0">
                  <c:v>65.13013453864275</c:v>
                </c:pt>
                <c:pt idx="1">
                  <c:v>51.066815780102715</c:v>
                </c:pt>
                <c:pt idx="2">
                  <c:v>41.665746855752879</c:v>
                </c:pt>
                <c:pt idx="3">
                  <c:v>34.785298996187692</c:v>
                </c:pt>
                <c:pt idx="4">
                  <c:v>29.273538235161276</c:v>
                </c:pt>
              </c:numCache>
            </c:numRef>
          </c:xVal>
          <c:yVal>
            <c:numRef>
              <c:f>TraySol!$AK$221:$AK$225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AE8-4473-B02F-48893A20662A}"/>
            </c:ext>
          </c:extLst>
        </c:ser>
        <c:ser>
          <c:idx val="45"/>
          <c:order val="45"/>
          <c:tx>
            <c:strRef>
              <c:f>TraySol!$AL$9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TraySol!$V$236:$V$240</c:f>
              <c:numCache>
                <c:formatCode>0.00</c:formatCode>
                <c:ptCount val="5"/>
                <c:pt idx="0">
                  <c:v>79.687000301357344</c:v>
                </c:pt>
                <c:pt idx="1">
                  <c:v>66.953700716581693</c:v>
                </c:pt>
                <c:pt idx="2">
                  <c:v>57.025129046143419</c:v>
                </c:pt>
                <c:pt idx="3">
                  <c:v>48.907027646930629</c:v>
                </c:pt>
                <c:pt idx="4">
                  <c:v>41.872287903197325</c:v>
                </c:pt>
              </c:numCache>
            </c:numRef>
          </c:xVal>
          <c:yVal>
            <c:numRef>
              <c:f>TraySol!$AL$236:$AL$240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AE8-4473-B02F-48893A20662A}"/>
            </c:ext>
          </c:extLst>
        </c:ser>
        <c:ser>
          <c:idx val="46"/>
          <c:order val="46"/>
          <c:tx>
            <c:strRef>
              <c:f>TraySol!$AM$9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TraySol!$V$251:$V$255</c:f>
              <c:numCache>
                <c:formatCode>0.00</c:formatCode>
                <c:ptCount val="5"/>
                <c:pt idx="0">
                  <c:v>90.377023583250988</c:v>
                </c:pt>
                <c:pt idx="1">
                  <c:v>79.120046463905013</c:v>
                </c:pt>
                <c:pt idx="2">
                  <c:v>69.465268890732489</c:v>
                </c:pt>
                <c:pt idx="3">
                  <c:v>60.884612707352176</c:v>
                </c:pt>
                <c:pt idx="4">
                  <c:v>52.92049566996748</c:v>
                </c:pt>
              </c:numCache>
            </c:numRef>
          </c:xVal>
          <c:yVal>
            <c:numRef>
              <c:f>TraySol!$AM$251:$AM$255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AE8-4473-B02F-48893A20662A}"/>
            </c:ext>
          </c:extLst>
        </c:ser>
        <c:ser>
          <c:idx val="47"/>
          <c:order val="47"/>
          <c:tx>
            <c:strRef>
              <c:f>TraySol!$AN$9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TraySol!$V$266:$V$270</c:f>
              <c:numCache>
                <c:formatCode>0.00</c:formatCode>
                <c:ptCount val="5"/>
                <c:pt idx="0">
                  <c:v>99.530731271739242</c:v>
                </c:pt>
                <c:pt idx="1">
                  <c:v>89.407943471821554</c:v>
                </c:pt>
                <c:pt idx="2">
                  <c:v>80.138188126853791</c:v>
                </c:pt>
                <c:pt idx="3">
                  <c:v>71.358243324136211</c:v>
                </c:pt>
                <c:pt idx="4">
                  <c:v>62.725433809837817</c:v>
                </c:pt>
              </c:numCache>
            </c:numRef>
          </c:xVal>
          <c:yVal>
            <c:numRef>
              <c:f>TraySol!$AN$266:$AN$270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AE8-4473-B02F-48893A20662A}"/>
            </c:ext>
          </c:extLst>
        </c:ser>
        <c:ser>
          <c:idx val="48"/>
          <c:order val="48"/>
          <c:tx>
            <c:strRef>
              <c:f>TraySol!$AO$9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TraySol!$V$281:$V$285</c:f>
              <c:numCache>
                <c:formatCode>0.00</c:formatCode>
                <c:ptCount val="5"/>
                <c:pt idx="0">
                  <c:v>108.26758666285335</c:v>
                </c:pt>
                <c:pt idx="1">
                  <c:v>98.974940093683216</c:v>
                </c:pt>
                <c:pt idx="2">
                  <c:v>90</c:v>
                </c:pt>
                <c:pt idx="3">
                  <c:v>81.02505990631677</c:v>
                </c:pt>
                <c:pt idx="4">
                  <c:v>71.732413337146653</c:v>
                </c:pt>
              </c:numCache>
            </c:numRef>
          </c:xVal>
          <c:yVal>
            <c:numRef>
              <c:f>TraySol!$AO$281:$AO$285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AE8-4473-B02F-48893A20662A}"/>
            </c:ext>
          </c:extLst>
        </c:ser>
        <c:ser>
          <c:idx val="49"/>
          <c:order val="49"/>
          <c:tx>
            <c:strRef>
              <c:f>TraySol!$AP$9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TraySol!$V$296:$V$300</c:f>
              <c:numCache>
                <c:formatCode>0.00</c:formatCode>
                <c:ptCount val="5"/>
                <c:pt idx="0">
                  <c:v>117.27456619016218</c:v>
                </c:pt>
                <c:pt idx="1">
                  <c:v>108.64175667586379</c:v>
                </c:pt>
                <c:pt idx="2">
                  <c:v>99.861811873146223</c:v>
                </c:pt>
                <c:pt idx="3">
                  <c:v>90.59205652817846</c:v>
                </c:pt>
                <c:pt idx="4">
                  <c:v>80.469268728260758</c:v>
                </c:pt>
              </c:numCache>
            </c:numRef>
          </c:xVal>
          <c:yVal>
            <c:numRef>
              <c:f>TraySol!$AP$296:$AP$300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AE8-4473-B02F-48893A20662A}"/>
            </c:ext>
          </c:extLst>
        </c:ser>
        <c:ser>
          <c:idx val="50"/>
          <c:order val="50"/>
          <c:tx>
            <c:strRef>
              <c:f>TraySol!$AQ$9</c:f>
              <c:strCache>
                <c:ptCount val="1"/>
                <c:pt idx="0">
                  <c:v>w = 8</c:v>
                </c:pt>
              </c:strCache>
            </c:strRef>
          </c:tx>
          <c:marker>
            <c:symbol val="none"/>
          </c:marker>
          <c:xVal>
            <c:numRef>
              <c:f>TraySol!$V$311:$V$315</c:f>
              <c:numCache>
                <c:formatCode>0.00</c:formatCode>
                <c:ptCount val="5"/>
                <c:pt idx="0">
                  <c:v>127.07950433003251</c:v>
                </c:pt>
                <c:pt idx="1">
                  <c:v>119.1153872926478</c:v>
                </c:pt>
                <c:pt idx="2">
                  <c:v>110.5347311092675</c:v>
                </c:pt>
                <c:pt idx="3">
                  <c:v>100.87995353609496</c:v>
                </c:pt>
                <c:pt idx="4">
                  <c:v>89.622976416748969</c:v>
                </c:pt>
              </c:numCache>
            </c:numRef>
          </c:xVal>
          <c:yVal>
            <c:numRef>
              <c:f>TraySol!$AQ$311:$AQ$315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AE8-4473-B02F-48893A20662A}"/>
            </c:ext>
          </c:extLst>
        </c:ser>
        <c:ser>
          <c:idx val="51"/>
          <c:order val="51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TraySol!$T$191:$T$311</c:f>
              <c:numCache>
                <c:formatCode>0.00</c:formatCode>
                <c:ptCount val="121"/>
                <c:pt idx="0">
                  <c:v>1.151289623710297E-3</c:v>
                </c:pt>
                <c:pt idx="1">
                  <c:v>1.1512068071264505</c:v>
                </c:pt>
                <c:pt idx="2">
                  <c:v>2.301919503453425</c:v>
                </c:pt>
                <c:pt idx="3">
                  <c:v>3.4516456620721296</c:v>
                </c:pt>
                <c:pt idx="4">
                  <c:v>4.5998962102581649</c:v>
                </c:pt>
                <c:pt idx="5">
                  <c:v>5.7461870727650073</c:v>
                </c:pt>
                <c:pt idx="6">
                  <c:v>6.8900407751315154</c:v>
                </c:pt>
                <c:pt idx="7">
                  <c:v>8.0309879946157121</c:v>
                </c:pt>
                <c:pt idx="8">
                  <c:v>9.1685690471407497</c:v>
                </c:pt>
                <c:pt idx="9">
                  <c:v>10.30233529957262</c:v>
                </c:pt>
                <c:pt idx="10">
                  <c:v>11.431850497722815</c:v>
                </c:pt>
                <c:pt idx="11">
                  <c:v>12.556692001653323</c:v>
                </c:pt>
                <c:pt idx="12">
                  <c:v>13.676451921132312</c:v>
                </c:pt>
                <c:pt idx="13">
                  <c:v>14.79073814541804</c:v>
                </c:pt>
                <c:pt idx="14">
                  <c:v>15.899175262913031</c:v>
                </c:pt>
                <c:pt idx="15">
                  <c:v>17.001405367602221</c:v>
                </c:pt>
                <c:pt idx="16">
                  <c:v>18.097088750528407</c:v>
                </c:pt>
                <c:pt idx="17">
                  <c:v>19.185904475875457</c:v>
                </c:pt>
                <c:pt idx="18">
                  <c:v>20.267550842458853</c:v>
                </c:pt>
                <c:pt idx="19">
                  <c:v>21.341745732593445</c:v>
                </c:pt>
                <c:pt idx="20">
                  <c:v>22.408226851355522</c:v>
                </c:pt>
                <c:pt idx="21">
                  <c:v>23.466751860221198</c:v>
                </c:pt>
                <c:pt idx="22">
                  <c:v>24.51709840988493</c:v>
                </c:pt>
                <c:pt idx="23">
                  <c:v>25.559064077779997</c:v>
                </c:pt>
                <c:pt idx="24">
                  <c:v>26.592466216404016</c:v>
                </c:pt>
                <c:pt idx="25">
                  <c:v>27.61714171901388</c:v>
                </c:pt>
                <c:pt idx="26">
                  <c:v>28.632946709594595</c:v>
                </c:pt>
                <c:pt idx="27">
                  <c:v>29.639756164229698</c:v>
                </c:pt>
                <c:pt idx="28">
                  <c:v>30.637463471114327</c:v>
                </c:pt>
                <c:pt idx="29">
                  <c:v>31.62597993646866</c:v>
                </c:pt>
                <c:pt idx="30">
                  <c:v>32.605234243532813</c:v>
                </c:pt>
                <c:pt idx="31">
                  <c:v>33.575171871668715</c:v>
                </c:pt>
                <c:pt idx="32">
                  <c:v>34.535754482369249</c:v>
                </c:pt>
                <c:pt idx="33">
                  <c:v>35.486959278693035</c:v>
                </c:pt>
                <c:pt idx="34">
                  <c:v>36.428778344310466</c:v>
                </c:pt>
                <c:pt idx="35">
                  <c:v>37.361217967978625</c:v>
                </c:pt>
                <c:pt idx="36">
                  <c:v>38.284297958867086</c:v>
                </c:pt>
                <c:pt idx="37">
                  <c:v>39.198050957738701</c:v>
                </c:pt>
                <c:pt idx="38">
                  <c:v>40.102521748565636</c:v>
                </c:pt>
                <c:pt idx="39">
                  <c:v>40.997766574729141</c:v>
                </c:pt>
                <c:pt idx="40">
                  <c:v>41.883852463524327</c:v>
                </c:pt>
                <c:pt idx="41">
                  <c:v>42.760856562273759</c:v>
                </c:pt>
                <c:pt idx="42">
                  <c:v>43.628865488945046</c:v>
                </c:pt>
                <c:pt idx="43">
                  <c:v>44.487974699780693</c:v>
                </c:pt>
                <c:pt idx="44">
                  <c:v>45.338287876076244</c:v>
                </c:pt>
                <c:pt idx="45">
                  <c:v>46.179916331896571</c:v>
                </c:pt>
                <c:pt idx="46">
                  <c:v>47.012978444194211</c:v>
                </c:pt>
                <c:pt idx="47">
                  <c:v>47.83759910649367</c:v>
                </c:pt>
                <c:pt idx="48">
                  <c:v>48.653909207031631</c:v>
                </c:pt>
                <c:pt idx="49">
                  <c:v>49.462045131990706</c:v>
                </c:pt>
                <c:pt idx="50">
                  <c:v>50.26214829424076</c:v>
                </c:pt>
                <c:pt idx="51">
                  <c:v>51.054364687799179</c:v>
                </c:pt>
                <c:pt idx="52">
                  <c:v>51.838844468043952</c:v>
                </c:pt>
                <c:pt idx="53">
                  <c:v>52.615741557556646</c:v>
                </c:pt>
                <c:pt idx="54">
                  <c:v>53.385213277337876</c:v>
                </c:pt>
                <c:pt idx="55">
                  <c:v>54.147420003021487</c:v>
                </c:pt>
                <c:pt idx="56">
                  <c:v>54.902524845617521</c:v>
                </c:pt>
                <c:pt idx="57">
                  <c:v>55.650693356232225</c:v>
                </c:pt>
                <c:pt idx="58">
                  <c:v>56.392093254149501</c:v>
                </c:pt>
                <c:pt idx="59">
                  <c:v>57.126894177606651</c:v>
                </c:pt>
                <c:pt idx="60">
                  <c:v>57.855267456559552</c:v>
                </c:pt>
                <c:pt idx="61">
                  <c:v>58.577385906705132</c:v>
                </c:pt>
                <c:pt idx="62">
                  <c:v>59.293423644013316</c:v>
                </c:pt>
                <c:pt idx="63">
                  <c:v>60.003555919012399</c:v>
                </c:pt>
                <c:pt idx="64">
                  <c:v>60.707958970073228</c:v>
                </c:pt>
                <c:pt idx="65">
                  <c:v>61.406809894944224</c:v>
                </c:pt>
                <c:pt idx="66">
                  <c:v>62.100286539804102</c:v>
                </c:pt>
                <c:pt idx="67">
                  <c:v>62.788567405116886</c:v>
                </c:pt>
                <c:pt idx="68">
                  <c:v>63.471831567598322</c:v>
                </c:pt>
                <c:pt idx="69">
                  <c:v>64.150258617629049</c:v>
                </c:pt>
                <c:pt idx="70">
                  <c:v>64.824028611481083</c:v>
                </c:pt>
                <c:pt idx="71">
                  <c:v>65.493322037756769</c:v>
                </c:pt>
                <c:pt idx="72">
                  <c:v>66.158319797474618</c:v>
                </c:pt>
                <c:pt idx="73">
                  <c:v>66.819203197273552</c:v>
                </c:pt>
                <c:pt idx="74">
                  <c:v>67.47615395524565</c:v>
                </c:pt>
                <c:pt idx="75">
                  <c:v>68.129354218946531</c:v>
                </c:pt>
                <c:pt idx="76">
                  <c:v>68.778986595173208</c:v>
                </c:pt>
                <c:pt idx="77">
                  <c:v>69.425234191140163</c:v>
                </c:pt>
                <c:pt idx="78">
                  <c:v>70.068280666725713</c:v>
                </c:pt>
                <c:pt idx="79">
                  <c:v>70.708310297502749</c:v>
                </c:pt>
                <c:pt idx="80">
                  <c:v>71.345508048309384</c:v>
                </c:pt>
                <c:pt idx="81">
                  <c:v>71.980059657157966</c:v>
                </c:pt>
                <c:pt idx="82">
                  <c:v>72.612151729322449</c:v>
                </c:pt>
                <c:pt idx="83">
                  <c:v>73.241971841486844</c:v>
                </c:pt>
                <c:pt idx="84">
                  <c:v>73.869708655879521</c:v>
                </c:pt>
                <c:pt idx="85">
                  <c:v>74.495552044361432</c:v>
                </c:pt>
                <c:pt idx="86">
                  <c:v>75.119693222477508</c:v>
                </c:pt>
                <c:pt idx="87">
                  <c:v>75.742324893524994</c:v>
                </c:pt>
                <c:pt idx="88">
                  <c:v>76.363641402734217</c:v>
                </c:pt>
                <c:pt idx="89">
                  <c:v>76.983838901701134</c:v>
                </c:pt>
                <c:pt idx="90">
                  <c:v>77.603115523254857</c:v>
                </c:pt>
                <c:pt idx="91">
                  <c:v>78.221671566986927</c:v>
                </c:pt>
                <c:pt idx="92">
                  <c:v>78.839709695714717</c:v>
                </c:pt>
                <c:pt idx="93">
                  <c:v>79.457435143195553</c:v>
                </c:pt>
                <c:pt idx="94">
                  <c:v>80.075055933455033</c:v>
                </c:pt>
                <c:pt idx="95">
                  <c:v>80.692783112139281</c:v>
                </c:pt>
                <c:pt idx="96">
                  <c:v>81.31083099034889</c:v>
                </c:pt>
                <c:pt idx="97">
                  <c:v>81.929417401460384</c:v>
                </c:pt>
                <c:pt idx="98">
                  <c:v>82.548763971491127</c:v>
                </c:pt>
                <c:pt idx="99">
                  <c:v>83.169096403613295</c:v>
                </c:pt>
                <c:pt idx="100">
                  <c:v>83.790644777475109</c:v>
                </c:pt>
                <c:pt idx="101">
                  <c:v>84.413643864039003</c:v>
                </c:pt>
                <c:pt idx="102">
                  <c:v>85.038333456700244</c:v>
                </c:pt>
                <c:pt idx="103">
                  <c:v>85.664958719504114</c:v>
                </c:pt>
                <c:pt idx="104">
                  <c:v>86.293770553333957</c:v>
                </c:pt>
                <c:pt idx="105">
                  <c:v>86.925025980998385</c:v>
                </c:pt>
                <c:pt idx="106">
                  <c:v>87.558988552201541</c:v>
                </c:pt>
                <c:pt idx="107">
                  <c:v>88.195928769435255</c:v>
                </c:pt>
                <c:pt idx="108">
                  <c:v>88.836124535886881</c:v>
                </c:pt>
                <c:pt idx="109">
                  <c:v>89.479861626510299</c:v>
                </c:pt>
                <c:pt idx="110">
                  <c:v>90.127434183458419</c:v>
                </c:pt>
                <c:pt idx="111">
                  <c:v>90.779145237123714</c:v>
                </c:pt>
                <c:pt idx="112">
                  <c:v>91.435307254077415</c:v>
                </c:pt>
                <c:pt idx="113">
                  <c:v>92.096242713236393</c:v>
                </c:pt>
                <c:pt idx="114">
                  <c:v>92.762284711616374</c:v>
                </c:pt>
                <c:pt idx="115">
                  <c:v>93.433777601052711</c:v>
                </c:pt>
                <c:pt idx="116">
                  <c:v>94.111077657276752</c:v>
                </c:pt>
                <c:pt idx="117">
                  <c:v>94.79455378273029</c:v>
                </c:pt>
                <c:pt idx="118">
                  <c:v>95.484588244474594</c:v>
                </c:pt>
                <c:pt idx="119">
                  <c:v>96.181577448499695</c:v>
                </c:pt>
                <c:pt idx="120">
                  <c:v>96.885932751662921</c:v>
                </c:pt>
              </c:numCache>
            </c:numRef>
          </c:xVal>
          <c:yVal>
            <c:numRef>
              <c:f>TraySol!$S$191:$S$311</c:f>
              <c:numCache>
                <c:formatCode>0.00</c:formatCode>
                <c:ptCount val="121"/>
                <c:pt idx="0">
                  <c:v>33.43861260095958</c:v>
                </c:pt>
                <c:pt idx="1">
                  <c:v>33.430967730354176</c:v>
                </c:pt>
                <c:pt idx="2">
                  <c:v>33.40803946229174</c:v>
                </c:pt>
                <c:pt idx="3">
                  <c:v>33.36984687883043</c:v>
                </c:pt>
                <c:pt idx="4">
                  <c:v>33.316421685376902</c:v>
                </c:pt>
                <c:pt idx="5">
                  <c:v>33.247808091258563</c:v>
                </c:pt>
                <c:pt idx="6">
                  <c:v>33.164062633504003</c:v>
                </c:pt>
                <c:pt idx="7">
                  <c:v>33.065253953125207</c:v>
                </c:pt>
                <c:pt idx="8">
                  <c:v>32.951462525973341</c:v>
                </c:pt>
                <c:pt idx="9">
                  <c:v>32.82278035062869</c:v>
                </c:pt>
                <c:pt idx="10">
                  <c:v>32.679310596134542</c:v>
                </c:pt>
                <c:pt idx="11">
                  <c:v>32.521167212689136</c:v>
                </c:pt>
                <c:pt idx="12">
                  <c:v>32.348474508666108</c:v>
                </c:pt>
                <c:pt idx="13">
                  <c:v>32.161366697539627</c:v>
                </c:pt>
                <c:pt idx="14">
                  <c:v>31.95998741844334</c:v>
                </c:pt>
                <c:pt idx="15">
                  <c:v>31.744489234193374</c:v>
                </c:pt>
                <c:pt idx="16">
                  <c:v>31.515033110655878</c:v>
                </c:pt>
                <c:pt idx="17">
                  <c:v>31.271787881338732</c:v>
                </c:pt>
                <c:pt idx="18">
                  <c:v>31.014929701041353</c:v>
                </c:pt>
                <c:pt idx="19">
                  <c:v>30.744641492305263</c:v>
                </c:pt>
                <c:pt idx="20">
                  <c:v>30.461112388280561</c:v>
                </c:pt>
                <c:pt idx="21">
                  <c:v>30.164537175457902</c:v>
                </c:pt>
                <c:pt idx="22">
                  <c:v>29.85511573952374</c:v>
                </c:pt>
                <c:pt idx="23">
                  <c:v>29.533052517377655</c:v>
                </c:pt>
                <c:pt idx="24">
                  <c:v>29.198555958113587</c:v>
                </c:pt>
                <c:pt idx="25">
                  <c:v>28.851837995515474</c:v>
                </c:pt>
                <c:pt idx="26">
                  <c:v>28.493113534355807</c:v>
                </c:pt>
                <c:pt idx="27">
                  <c:v>28.122599952520027</c:v>
                </c:pt>
                <c:pt idx="28">
                  <c:v>27.740516620713066</c:v>
                </c:pt>
                <c:pt idx="29">
                  <c:v>27.347084441240156</c:v>
                </c:pt>
                <c:pt idx="30">
                  <c:v>26.942525407097222</c:v>
                </c:pt>
                <c:pt idx="31">
                  <c:v>26.527062182358392</c:v>
                </c:pt>
                <c:pt idx="32">
                  <c:v>26.100917704612584</c:v>
                </c:pt>
                <c:pt idx="33">
                  <c:v>25.664314809978208</c:v>
                </c:pt>
                <c:pt idx="34">
                  <c:v>25.217475881019396</c:v>
                </c:pt>
                <c:pt idx="35">
                  <c:v>24.760622517695893</c:v>
                </c:pt>
                <c:pt idx="36">
                  <c:v>24.293975231305936</c:v>
                </c:pt>
                <c:pt idx="37">
                  <c:v>23.817753161225397</c:v>
                </c:pt>
                <c:pt idx="38">
                  <c:v>23.332173814108117</c:v>
                </c:pt>
                <c:pt idx="39">
                  <c:v>22.837452825090821</c:v>
                </c:pt>
                <c:pt idx="40">
                  <c:v>22.333803740441923</c:v>
                </c:pt>
                <c:pt idx="41">
                  <c:v>21.821437821004196</c:v>
                </c:pt>
                <c:pt idx="42">
                  <c:v>21.300563865708725</c:v>
                </c:pt>
                <c:pt idx="43">
                  <c:v>20.771388054377482</c:v>
                </c:pt>
                <c:pt idx="44">
                  <c:v>20.234113808986919</c:v>
                </c:pt>
                <c:pt idx="45">
                  <c:v>19.688941672530049</c:v>
                </c:pt>
                <c:pt idx="46">
                  <c:v>19.136069204592673</c:v>
                </c:pt>
                <c:pt idx="47">
                  <c:v>18.575690892746351</c:v>
                </c:pt>
                <c:pt idx="48">
                  <c:v>18.007998078856119</c:v>
                </c:pt>
                <c:pt idx="49">
                  <c:v>17.433178899406002</c:v>
                </c:pt>
                <c:pt idx="50">
                  <c:v>16.851418238955063</c:v>
                </c:pt>
                <c:pt idx="51">
                  <c:v>16.262897695853681</c:v>
                </c:pt>
                <c:pt idx="52">
                  <c:v>15.667795559371228</c:v>
                </c:pt>
                <c:pt idx="53">
                  <c:v>15.066286797412005</c:v>
                </c:pt>
                <c:pt idx="54">
                  <c:v>14.458543054024958</c:v>
                </c:pt>
                <c:pt idx="55">
                  <c:v>13.844732655944966</c:v>
                </c:pt>
                <c:pt idx="56">
                  <c:v>13.225020627436493</c:v>
                </c:pt>
                <c:pt idx="57">
                  <c:v>12.599568712746276</c:v>
                </c:pt>
                <c:pt idx="58">
                  <c:v>11.968535405507566</c:v>
                </c:pt>
                <c:pt idx="59">
                  <c:v>11.332075984475438</c:v>
                </c:pt>
                <c:pt idx="60">
                  <c:v>10.690342555009337</c:v>
                </c:pt>
                <c:pt idx="61">
                  <c:v>10.043484095756625</c:v>
                </c:pt>
                <c:pt idx="62">
                  <c:v>9.3916465100263622</c:v>
                </c:pt>
                <c:pt idx="63">
                  <c:v>8.7349726813794035</c:v>
                </c:pt>
                <c:pt idx="64">
                  <c:v>8.0736025329950394</c:v>
                </c:pt>
                <c:pt idx="65">
                  <c:v>7.4076730904094035</c:v>
                </c:pt>
                <c:pt idx="66">
                  <c:v>6.7373185472529258</c:v>
                </c:pt>
                <c:pt idx="67">
                  <c:v>6.0626703336468779</c:v>
                </c:pt>
                <c:pt idx="68">
                  <c:v>5.3838571869490437</c:v>
                </c:pt>
                <c:pt idx="69">
                  <c:v>4.7010052245682203</c:v>
                </c:pt>
                <c:pt idx="70">
                  <c:v>4.0142380185956057</c:v>
                </c:pt>
                <c:pt idx="71">
                  <c:v>3.3236766720274176</c:v>
                </c:pt>
                <c:pt idx="72">
                  <c:v>2.6294398963795658</c:v>
                </c:pt>
                <c:pt idx="73">
                  <c:v>1.9316440905187591</c:v>
                </c:pt>
                <c:pt idx="74">
                  <c:v>1.2304034205583605</c:v>
                </c:pt>
                <c:pt idx="75">
                  <c:v>0.52582990068913205</c:v>
                </c:pt>
                <c:pt idx="76">
                  <c:v>-0.18196652516398615</c:v>
                </c:pt>
                <c:pt idx="77">
                  <c:v>-0.8928779009474539</c:v>
                </c:pt>
                <c:pt idx="78">
                  <c:v>-1.6067981754170404</c:v>
                </c:pt>
                <c:pt idx="79">
                  <c:v>-2.3236231184588405</c:v>
                </c:pt>
                <c:pt idx="80">
                  <c:v>-3.0432502368275749</c:v>
                </c:pt>
                <c:pt idx="81">
                  <c:v>-3.765578689319085</c:v>
                </c:pt>
                <c:pt idx="82">
                  <c:v>-4.4905092013778471</c:v>
                </c:pt>
                <c:pt idx="83">
                  <c:v>-5.2179439791249536</c:v>
                </c:pt>
                <c:pt idx="84">
                  <c:v>-5.9477866227767748</c:v>
                </c:pt>
                <c:pt idx="85">
                  <c:v>-6.6799420394096813</c:v>
                </c:pt>
                <c:pt idx="86">
                  <c:v>-7.4143163550120619</c:v>
                </c:pt>
                <c:pt idx="87">
                  <c:v>-8.1508168257504678</c:v>
                </c:pt>
                <c:pt idx="88">
                  <c:v>-8.8893517483625999</c:v>
                </c:pt>
                <c:pt idx="89">
                  <c:v>-9.6298303695761689</c:v>
                </c:pt>
                <c:pt idx="90">
                  <c:v>-10.372162794438054</c:v>
                </c:pt>
                <c:pt idx="91">
                  <c:v>-11.116259893424541</c:v>
                </c:pt>
                <c:pt idx="92">
                  <c:v>-11.862033208188592</c:v>
                </c:pt>
                <c:pt idx="93">
                  <c:v>-12.609394855785524</c:v>
                </c:pt>
                <c:pt idx="94">
                  <c:v>-13.358257431203214</c:v>
                </c:pt>
                <c:pt idx="95">
                  <c:v>-14.108533908007388</c:v>
                </c:pt>
                <c:pt idx="96">
                  <c:v>-14.860137536896175</c:v>
                </c:pt>
                <c:pt idx="97">
                  <c:v>-15.612981741940956</c:v>
                </c:pt>
                <c:pt idx="98">
                  <c:v>-16.366980014273068</c:v>
                </c:pt>
                <c:pt idx="99">
                  <c:v>-17.122045802956464</c:v>
                </c:pt>
                <c:pt idx="100">
                  <c:v>-17.878092402767265</c:v>
                </c:pt>
                <c:pt idx="101">
                  <c:v>-18.635032838579804</c:v>
                </c:pt>
                <c:pt idx="102">
                  <c:v>-19.392779746035799</c:v>
                </c:pt>
                <c:pt idx="103">
                  <c:v>-20.151245248150829</c:v>
                </c:pt>
                <c:pt idx="104">
                  <c:v>-20.910340827485342</c:v>
                </c:pt>
                <c:pt idx="105">
                  <c:v>-21.66997719348123</c:v>
                </c:pt>
                <c:pt idx="106">
                  <c:v>-22.430064144535876</c:v>
                </c:pt>
                <c:pt idx="107">
                  <c:v>-23.190510424354002</c:v>
                </c:pt>
                <c:pt idx="108">
                  <c:v>-23.9512235720847</c:v>
                </c:pt>
                <c:pt idx="109">
                  <c:v>-24.712109765715539</c:v>
                </c:pt>
                <c:pt idx="110">
                  <c:v>-25.47307365815702</c:v>
                </c:pt>
                <c:pt idx="111">
                  <c:v>-26.234018205409825</c:v>
                </c:pt>
                <c:pt idx="112">
                  <c:v>-26.994844486163601</c:v>
                </c:pt>
                <c:pt idx="113">
                  <c:v>-27.755451512129284</c:v>
                </c:pt>
                <c:pt idx="114">
                  <c:v>-28.515736028356116</c:v>
                </c:pt>
                <c:pt idx="115">
                  <c:v>-29.275592302732306</c:v>
                </c:pt>
                <c:pt idx="116">
                  <c:v>-30.03491190380997</c:v>
                </c:pt>
                <c:pt idx="117">
                  <c:v>-30.793583466035273</c:v>
                </c:pt>
                <c:pt idx="118">
                  <c:v>-31.551492441400399</c:v>
                </c:pt>
                <c:pt idx="119">
                  <c:v>-32.308520836465277</c:v>
                </c:pt>
                <c:pt idx="120">
                  <c:v>-33.064546933626374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AE8-4473-B02F-48893A20662A}"/>
            </c:ext>
          </c:extLst>
        </c:ser>
        <c:ser>
          <c:idx val="52"/>
          <c:order val="52"/>
          <c:tx>
            <c:strRef>
              <c:f>TraySol!$C$3</c:f>
              <c:strCache>
                <c:ptCount val="1"/>
                <c:pt idx="0">
                  <c:v>SOLSTICIO DE 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TraySol!$E$191:$E$311</c:f>
              <c:numCache>
                <c:formatCode>0.00</c:formatCode>
                <c:ptCount val="121"/>
                <c:pt idx="0">
                  <c:v>3.1378138733201516E-3</c:v>
                </c:pt>
                <c:pt idx="1">
                  <c:v>3.13549292226784</c:v>
                </c:pt>
                <c:pt idx="2">
                  <c:v>6.257147848211539</c:v>
                </c:pt>
                <c:pt idx="3">
                  <c:v>9.3515290370814697</c:v>
                </c:pt>
                <c:pt idx="4">
                  <c:v>12.40597653030861</c:v>
                </c:pt>
                <c:pt idx="5">
                  <c:v>15.40892597593769</c:v>
                </c:pt>
                <c:pt idx="6">
                  <c:v>18.350156518646141</c:v>
                </c:pt>
                <c:pt idx="7">
                  <c:v>21.220956933774321</c:v>
                </c:pt>
                <c:pt idx="8">
                  <c:v>24.01420876635963</c:v>
                </c:pt>
                <c:pt idx="9">
                  <c:v>26.724392678511297</c:v>
                </c:pt>
                <c:pt idx="10">
                  <c:v>29.347529640723778</c:v>
                </c:pt>
                <c:pt idx="11">
                  <c:v>31.881071688261308</c:v>
                </c:pt>
                <c:pt idx="12">
                  <c:v>34.323757837776064</c:v>
                </c:pt>
                <c:pt idx="13">
                  <c:v>36.675449873929125</c:v>
                </c:pt>
                <c:pt idx="14">
                  <c:v>38.936960661463367</c:v>
                </c:pt>
                <c:pt idx="15">
                  <c:v>41.109884994402513</c:v>
                </c:pt>
                <c:pt idx="16">
                  <c:v>43.196440234664735</c:v>
                </c:pt>
                <c:pt idx="17">
                  <c:v>45.199321446446717</c:v>
                </c:pt>
                <c:pt idx="18">
                  <c:v>47.12157358728912</c:v>
                </c:pt>
                <c:pt idx="19">
                  <c:v>48.966481643407519</c:v>
                </c:pt>
                <c:pt idx="20">
                  <c:v>50.737478387006291</c:v>
                </c:pt>
                <c:pt idx="21">
                  <c:v>52.438068631019092</c:v>
                </c:pt>
                <c:pt idx="22">
                  <c:v>54.071768385162081</c:v>
                </c:pt>
                <c:pt idx="23">
                  <c:v>55.642057096282635</c:v>
                </c:pt>
                <c:pt idx="24">
                  <c:v>57.152341113033863</c:v>
                </c:pt>
                <c:pt idx="25">
                  <c:v>58.605926589384609</c:v>
                </c:pt>
                <c:pt idx="26">
                  <c:v>60.006000186366123</c:v>
                </c:pt>
                <c:pt idx="27">
                  <c:v>61.355616112198412</c:v>
                </c:pt>
                <c:pt idx="28">
                  <c:v>62.65768823360041</c:v>
                </c:pt>
                <c:pt idx="29">
                  <c:v>63.914986180046505</c:v>
                </c:pt>
                <c:pt idx="30">
                  <c:v>65.13013453864275</c:v>
                </c:pt>
                <c:pt idx="31">
                  <c:v>66.305614395240937</c:v>
                </c:pt>
                <c:pt idx="32">
                  <c:v>67.443766615499143</c:v>
                </c:pt>
                <c:pt idx="33">
                  <c:v>68.546796377868276</c:v>
                </c:pt>
                <c:pt idx="34">
                  <c:v>69.61677857013305</c:v>
                </c:pt>
                <c:pt idx="35">
                  <c:v>70.655663743959181</c:v>
                </c:pt>
                <c:pt idx="36">
                  <c:v>71.665284389952888</c:v>
                </c:pt>
                <c:pt idx="37">
                  <c:v>72.647361351095554</c:v>
                </c:pt>
                <c:pt idx="38">
                  <c:v>73.603510237032765</c:v>
                </c:pt>
                <c:pt idx="39">
                  <c:v>74.535247737357906</c:v>
                </c:pt>
                <c:pt idx="40">
                  <c:v>75.443997760291168</c:v>
                </c:pt>
                <c:pt idx="41">
                  <c:v>76.331097345368562</c:v>
                </c:pt>
                <c:pt idx="42">
                  <c:v>77.19780231606012</c:v>
                </c:pt>
                <c:pt idx="43">
                  <c:v>78.045292651586038</c:v>
                </c:pt>
                <c:pt idx="44">
                  <c:v>78.874677567385334</c:v>
                </c:pt>
                <c:pt idx="45">
                  <c:v>79.687000301357344</c:v>
                </c:pt>
                <c:pt idx="46">
                  <c:v>80.48324260867372</c:v>
                </c:pt>
                <c:pt idx="47">
                  <c:v>81.264328972071112</c:v>
                </c:pt>
                <c:pt idx="48">
                  <c:v>82.031130537426307</c:v>
                </c:pt>
                <c:pt idx="49">
                  <c:v>82.78446878636214</c:v>
                </c:pt>
                <c:pt idx="50">
                  <c:v>83.52511895885236</c:v>
                </c:pt>
                <c:pt idx="51">
                  <c:v>84.253813239459788</c:v>
                </c:pt>
                <c:pt idx="52">
                  <c:v>84.971243721094154</c:v>
                </c:pt>
                <c:pt idx="53">
                  <c:v>85.678065160117939</c:v>
                </c:pt>
                <c:pt idx="54">
                  <c:v>86.374897536349408</c:v>
                </c:pt>
                <c:pt idx="55">
                  <c:v>87.062328431072615</c:v>
                </c:pt>
                <c:pt idx="56">
                  <c:v>87.740915235618701</c:v>
                </c:pt>
                <c:pt idx="57">
                  <c:v>88.411187202468184</c:v>
                </c:pt>
                <c:pt idx="58">
                  <c:v>89.073647350170745</c:v>
                </c:pt>
                <c:pt idx="59">
                  <c:v>89.728774232707508</c:v>
                </c:pt>
                <c:pt idx="60">
                  <c:v>90.377023583250988</c:v>
                </c:pt>
                <c:pt idx="61">
                  <c:v>91.018829841617659</c:v>
                </c:pt>
                <c:pt idx="62">
                  <c:v>91.654607574068137</c:v>
                </c:pt>
                <c:pt idx="63">
                  <c:v>92.284752793497262</c:v>
                </c:pt>
                <c:pt idx="64">
                  <c:v>92.909644187470334</c:v>
                </c:pt>
                <c:pt idx="65">
                  <c:v>93.529644261010446</c:v>
                </c:pt>
                <c:pt idx="66">
                  <c:v>94.145100400520647</c:v>
                </c:pt>
                <c:pt idx="67">
                  <c:v>94.756345864738122</c:v>
                </c:pt>
                <c:pt idx="68">
                  <c:v>95.363700708161915</c:v>
                </c:pt>
                <c:pt idx="69">
                  <c:v>95.967472641972577</c:v>
                </c:pt>
                <c:pt idx="70">
                  <c:v>96.567957837067993</c:v>
                </c:pt>
                <c:pt idx="71">
                  <c:v>97.165441673475613</c:v>
                </c:pt>
                <c:pt idx="72">
                  <c:v>97.760199440061896</c:v>
                </c:pt>
                <c:pt idx="73">
                  <c:v>98.352496988149085</c:v>
                </c:pt>
                <c:pt idx="74">
                  <c:v>98.942591342359194</c:v>
                </c:pt>
                <c:pt idx="75">
                  <c:v>99.530731271739242</c:v>
                </c:pt>
                <c:pt idx="76">
                  <c:v>100.11715782397576</c:v>
                </c:pt>
                <c:pt idx="77">
                  <c:v>100.70210482527884</c:v>
                </c:pt>
                <c:pt idx="78">
                  <c:v>101.28579934830731</c:v>
                </c:pt>
                <c:pt idx="79">
                  <c:v>101.86846215031299</c:v>
                </c:pt>
                <c:pt idx="80">
                  <c:v>102.45030808350309</c:v>
                </c:pt>
                <c:pt idx="81">
                  <c:v>103.03154647945588</c:v>
                </c:pt>
                <c:pt idx="82">
                  <c:v>103.61238150927194</c:v>
                </c:pt>
                <c:pt idx="83">
                  <c:v>104.19301252100308</c:v>
                </c:pt>
                <c:pt idx="84">
                  <c:v>104.77363435577023</c:v>
                </c:pt>
                <c:pt idx="85">
                  <c:v>105.35443764386193</c:v>
                </c:pt>
                <c:pt idx="86">
                  <c:v>105.93560908199277</c:v>
                </c:pt>
                <c:pt idx="87">
                  <c:v>106.51733169279753</c:v>
                </c:pt>
                <c:pt idx="88">
                  <c:v>107.09978506754079</c:v>
                </c:pt>
                <c:pt idx="89">
                  <c:v>107.68314559293212</c:v>
                </c:pt>
                <c:pt idx="90">
                  <c:v>108.26758666285335</c:v>
                </c:pt>
                <c:pt idx="91">
                  <c:v>108.8532788757267</c:v>
                </c:pt>
                <c:pt idx="92">
                  <c:v>109.44039021818013</c:v>
                </c:pt>
                <c:pt idx="93">
                  <c:v>110.02908623559742</c:v>
                </c:pt>
                <c:pt idx="94">
                  <c:v>110.61953019007791</c:v>
                </c:pt>
                <c:pt idx="95">
                  <c:v>111.21188320626956</c:v>
                </c:pt>
                <c:pt idx="96">
                  <c:v>111.8063044054838</c:v>
                </c:pt>
                <c:pt idx="97">
                  <c:v>112.40295102844676</c:v>
                </c:pt>
                <c:pt idx="98">
                  <c:v>113.00197854699236</c:v>
                </c:pt>
                <c:pt idx="99">
                  <c:v>113.60354076495409</c:v>
                </c:pt>
                <c:pt idx="100">
                  <c:v>114.20778990846931</c:v>
                </c:pt>
                <c:pt idx="101">
                  <c:v>114.81487670586623</c:v>
                </c:pt>
                <c:pt idx="102">
                  <c:v>115.42495045726469</c:v>
                </c:pt>
                <c:pt idx="103">
                  <c:v>116.03815909398328</c:v>
                </c:pt>
                <c:pt idx="104">
                  <c:v>116.65464922781041</c:v>
                </c:pt>
                <c:pt idx="105">
                  <c:v>117.27456619016218</c:v>
                </c:pt>
                <c:pt idx="106">
                  <c:v>117.89805406111864</c:v>
                </c:pt>
                <c:pt idx="107">
                  <c:v>118.52525568830031</c:v>
                </c:pt>
                <c:pt idx="108">
                  <c:v>119.15631269551814</c:v>
                </c:pt>
                <c:pt idx="109">
                  <c:v>119.79136548110462</c:v>
                </c:pt>
                <c:pt idx="110">
                  <c:v>120.43055320580943</c:v>
                </c:pt>
                <c:pt idx="111">
                  <c:v>121.07401377012177</c:v>
                </c:pt>
                <c:pt idx="112">
                  <c:v>121.72188378086094</c:v>
                </c:pt>
                <c:pt idx="113">
                  <c:v>122.37429850686038</c:v>
                </c:pt>
                <c:pt idx="114">
                  <c:v>123.03139182355487</c:v>
                </c:pt>
                <c:pt idx="115">
                  <c:v>123.69329614626908</c:v>
                </c:pt>
                <c:pt idx="116">
                  <c:v>124.36014235199674</c:v>
                </c:pt>
                <c:pt idx="117">
                  <c:v>125.03205968945294</c:v>
                </c:pt>
                <c:pt idx="118">
                  <c:v>125.70917567718031</c:v>
                </c:pt>
                <c:pt idx="119">
                  <c:v>126.39161598949117</c:v>
                </c:pt>
                <c:pt idx="120">
                  <c:v>127.07950433003251</c:v>
                </c:pt>
              </c:numCache>
            </c:numRef>
          </c:xVal>
          <c:yVal>
            <c:numRef>
              <c:f>TraySol!$D$191:$D$311</c:f>
              <c:numCache>
                <c:formatCode>0.00</c:formatCode>
                <c:ptCount val="121"/>
                <c:pt idx="0">
                  <c:v>72.999999979162595</c:v>
                </c:pt>
                <c:pt idx="1">
                  <c:v>72.979175516053232</c:v>
                </c:pt>
                <c:pt idx="2">
                  <c:v>72.916856189892371</c:v>
                </c:pt>
                <c:pt idx="3">
                  <c:v>72.813498817786282</c:v>
                </c:pt>
                <c:pt idx="4">
                  <c:v>72.669846590265536</c:v>
                </c:pt>
                <c:pt idx="5">
                  <c:v>72.486903449432646</c:v>
                </c:pt>
                <c:pt idx="6">
                  <c:v>72.265901081663372</c:v>
                </c:pt>
                <c:pt idx="7">
                  <c:v>72.00826094919627</c:v>
                </c:pt>
                <c:pt idx="8">
                  <c:v>71.715553870047017</c:v>
                </c:pt>
                <c:pt idx="9">
                  <c:v>71.389459493909868</c:v>
                </c:pt>
                <c:pt idx="10">
                  <c:v>71.031727658781108</c:v>
                </c:pt>
                <c:pt idx="11">
                  <c:v>70.644143133345494</c:v>
                </c:pt>
                <c:pt idx="12">
                  <c:v>70.22849473611609</c:v>
                </c:pt>
                <c:pt idx="13">
                  <c:v>69.78654934027243</c:v>
                </c:pt>
                <c:pt idx="14">
                  <c:v>69.320030866760547</c:v>
                </c:pt>
                <c:pt idx="15">
                  <c:v>68.830604058393178</c:v>
                </c:pt>
                <c:pt idx="16">
                  <c:v>68.319862616757675</c:v>
                </c:pt>
                <c:pt idx="17">
                  <c:v>67.789321161505086</c:v>
                </c:pt>
                <c:pt idx="18">
                  <c:v>67.240410421222862</c:v>
                </c:pt>
                <c:pt idx="19">
                  <c:v>66.674475067810377</c:v>
                </c:pt>
                <c:pt idx="20">
                  <c:v>66.092773644480275</c:v>
                </c:pt>
                <c:pt idx="21">
                  <c:v>65.496480096458143</c:v>
                </c:pt>
                <c:pt idx="22">
                  <c:v>64.886686481846823</c:v>
                </c:pt>
                <c:pt idx="23">
                  <c:v>64.264406509984042</c:v>
                </c:pt>
                <c:pt idx="24">
                  <c:v>63.630579620800368</c:v>
                </c:pt>
                <c:pt idx="25">
                  <c:v>62.986075378252323</c:v>
                </c:pt>
                <c:pt idx="26">
                  <c:v>62.331698002516966</c:v>
                </c:pt>
                <c:pt idx="27">
                  <c:v>61.668190909043432</c:v>
                </c:pt>
                <c:pt idx="28">
                  <c:v>60.996241158164715</c:v>
                </c:pt>
                <c:pt idx="29">
                  <c:v>60.316483747562017</c:v>
                </c:pt>
                <c:pt idx="30">
                  <c:v>59.629505702376541</c:v>
                </c:pt>
                <c:pt idx="31">
                  <c:v>58.9358499351424</c:v>
                </c:pt>
                <c:pt idx="32">
                  <c:v>58.2360188608763</c:v>
                </c:pt>
                <c:pt idx="33">
                  <c:v>57.530477762419785</c:v>
                </c:pt>
                <c:pt idx="34">
                  <c:v>56.819657908188425</c:v>
                </c:pt>
                <c:pt idx="35">
                  <c:v>56.103959429432564</c:v>
                </c:pt>
                <c:pt idx="36">
                  <c:v>55.383753967437343</c:v>
                </c:pt>
                <c:pt idx="37">
                  <c:v>54.659387103181146</c:v>
                </c:pt>
                <c:pt idx="38">
                  <c:v>53.931180583142002</c:v>
                </c:pt>
                <c:pt idx="39">
                  <c:v>53.19943435543555</c:v>
                </c:pt>
                <c:pt idx="40">
                  <c:v>52.464428430478058</c:v>
                </c:pt>
                <c:pt idx="41">
                  <c:v>51.726424580038426</c:v>
                </c:pt>
                <c:pt idx="42">
                  <c:v>50.985667887985556</c:v>
                </c:pt>
                <c:pt idx="43">
                  <c:v>50.242388165336067</c:v>
                </c:pt>
                <c:pt idx="44">
                  <c:v>49.496801241421842</c:v>
                </c:pt>
                <c:pt idx="45">
                  <c:v>48.749110142173883</c:v>
                </c:pt>
                <c:pt idx="46">
                  <c:v>47.999506165689652</c:v>
                </c:pt>
                <c:pt idx="47">
                  <c:v>47.248169864437365</c:v>
                </c:pt>
                <c:pt idx="48">
                  <c:v>46.495271942668708</c:v>
                </c:pt>
                <c:pt idx="49">
                  <c:v>45.740974076869669</c:v>
                </c:pt>
                <c:pt idx="50">
                  <c:v>44.98542966638378</c:v>
                </c:pt>
                <c:pt idx="51">
                  <c:v>44.228784520695029</c:v>
                </c:pt>
                <c:pt idx="52">
                  <c:v>43.471177489260761</c:v>
                </c:pt>
                <c:pt idx="53">
                  <c:v>42.712741039235873</c:v>
                </c:pt>
                <c:pt idx="54">
                  <c:v>41.953601785927432</c:v>
                </c:pt>
                <c:pt idx="55">
                  <c:v>41.193880980361769</c:v>
                </c:pt>
                <c:pt idx="56">
                  <c:v>40.43369495792885</c:v>
                </c:pt>
                <c:pt idx="57">
                  <c:v>39.673155551692474</c:v>
                </c:pt>
                <c:pt idx="58">
                  <c:v>38.912370473611482</c:v>
                </c:pt>
                <c:pt idx="59">
                  <c:v>38.151443666609623</c:v>
                </c:pt>
                <c:pt idx="60">
                  <c:v>37.390475630150441</c:v>
                </c:pt>
                <c:pt idx="61">
                  <c:v>36.629563721722946</c:v>
                </c:pt>
                <c:pt idx="62">
                  <c:v>35.868802436415365</c:v>
                </c:pt>
                <c:pt idx="63">
                  <c:v>35.108283666549099</c:v>
                </c:pt>
                <c:pt idx="64">
                  <c:v>34.348096943160314</c:v>
                </c:pt>
                <c:pt idx="65">
                  <c:v>33.588329660949263</c:v>
                </c:pt>
                <c:pt idx="66">
                  <c:v>32.82906728816711</c:v>
                </c:pt>
                <c:pt idx="67">
                  <c:v>32.070393562774335</c:v>
                </c:pt>
                <c:pt idx="68">
                  <c:v>31.312390676082131</c:v>
                </c:pt>
                <c:pt idx="69">
                  <c:v>30.555139444977662</c:v>
                </c:pt>
                <c:pt idx="70">
                  <c:v>29.798719473734465</c:v>
                </c:pt>
                <c:pt idx="71">
                  <c:v>29.04320930631841</c:v>
                </c:pt>
                <c:pt idx="72">
                  <c:v>28.288686570018896</c:v>
                </c:pt>
                <c:pt idx="73">
                  <c:v>27.535228111160286</c:v>
                </c:pt>
                <c:pt idx="74">
                  <c:v>26.782910123582177</c:v>
                </c:pt>
                <c:pt idx="75">
                  <c:v>26.031808270516386</c:v>
                </c:pt>
                <c:pt idx="76">
                  <c:v>25.281997800433359</c:v>
                </c:pt>
                <c:pt idx="77">
                  <c:v>24.533553657380722</c:v>
                </c:pt>
                <c:pt idx="78">
                  <c:v>23.786550586291412</c:v>
                </c:pt>
                <c:pt idx="79">
                  <c:v>23.041063233696789</c:v>
                </c:pt>
                <c:pt idx="80">
                  <c:v>22.297166244243073</c:v>
                </c:pt>
                <c:pt idx="81">
                  <c:v>21.554934353374108</c:v>
                </c:pt>
                <c:pt idx="82">
                  <c:v>20.814442476512085</c:v>
                </c:pt>
                <c:pt idx="83">
                  <c:v>20.075765795038805</c:v>
                </c:pt>
                <c:pt idx="84">
                  <c:v>19.338979839352987</c:v>
                </c:pt>
                <c:pt idx="85">
                  <c:v>18.604160569254631</c:v>
                </c:pt>
                <c:pt idx="86">
                  <c:v>17.871384451884524</c:v>
                </c:pt>
                <c:pt idx="87">
                  <c:v>17.140728537425304</c:v>
                </c:pt>
                <c:pt idx="88">
                  <c:v>16.412270532751563</c:v>
                </c:pt>
                <c:pt idx="89">
                  <c:v>15.686088873196823</c:v>
                </c:pt>
                <c:pt idx="90">
                  <c:v>14.962262792588504</c:v>
                </c:pt>
                <c:pt idx="91">
                  <c:v>14.2408723916855</c:v>
                </c:pt>
                <c:pt idx="92">
                  <c:v>13.521998705136923</c:v>
                </c:pt>
                <c:pt idx="93">
                  <c:v>12.80572376706624</c:v>
                </c:pt>
                <c:pt idx="94">
                  <c:v>12.092130675370186</c:v>
                </c:pt>
                <c:pt idx="95">
                  <c:v>11.381303654808576</c:v>
                </c:pt>
                <c:pt idx="96">
                  <c:v>10.673328118947481</c:v>
                </c:pt>
                <c:pt idx="97">
                  <c:v>9.9682907310052542</c:v>
                </c:pt>
                <c:pt idx="98">
                  <c:v>9.2662794636380994</c:v>
                </c:pt>
                <c:pt idx="99">
                  <c:v>8.5673836576896036</c:v>
                </c:pt>
                <c:pt idx="100">
                  <c:v>7.8716940799156419</c:v>
                </c:pt>
                <c:pt idx="101">
                  <c:v>7.179302979683797</c:v>
                </c:pt>
                <c:pt idx="102">
                  <c:v>6.4903041446345497</c:v>
                </c:pt>
                <c:pt idx="103">
                  <c:v>5.8047929552779323</c:v>
                </c:pt>
                <c:pt idx="104">
                  <c:v>5.1228664384874918</c:v>
                </c:pt>
                <c:pt idx="105">
                  <c:v>4.444623319840403</c:v>
                </c:pt>
                <c:pt idx="106">
                  <c:v>3.7701640747393554</c:v>
                </c:pt>
                <c:pt idx="107">
                  <c:v>3.0995909782386946</c:v>
                </c:pt>
                <c:pt idx="108">
                  <c:v>2.4330081534840104</c:v>
                </c:pt>
                <c:pt idx="109">
                  <c:v>1.7705216186599841</c:v>
                </c:pt>
                <c:pt idx="110">
                  <c:v>1.1122393323278743</c:v>
                </c:pt>
                <c:pt idx="111">
                  <c:v>0.45827123701879202</c:v>
                </c:pt>
                <c:pt idx="112">
                  <c:v>-0.19127069906508609</c:v>
                </c:pt>
                <c:pt idx="113">
                  <c:v>-0.83627244240523169</c:v>
                </c:pt>
                <c:pt idx="114">
                  <c:v>-1.4766178567556807</c:v>
                </c:pt>
                <c:pt idx="115">
                  <c:v>-2.1121886681613375</c:v>
                </c:pt>
                <c:pt idx="116">
                  <c:v>-2.7428644326159741</c:v>
                </c:pt>
                <c:pt idx="117">
                  <c:v>-3.3685225065867854</c:v>
                </c:pt>
                <c:pt idx="118">
                  <c:v>-3.989038020649275</c:v>
                </c:pt>
                <c:pt idx="119">
                  <c:v>-4.6042838564919464</c:v>
                </c:pt>
                <c:pt idx="120">
                  <c:v>-5.2141306275678403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AE8-4473-B02F-48893A20662A}"/>
            </c:ext>
          </c:extLst>
        </c:ser>
        <c:ser>
          <c:idx val="53"/>
          <c:order val="53"/>
          <c:tx>
            <c:strRef>
              <c:f>TraySol!$G$8</c:f>
              <c:strCache>
                <c:ptCount val="1"/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TraySol!$H$191:$H$311</c:f>
              <c:numCache>
                <c:formatCode>0.00</c:formatCode>
                <c:ptCount val="121"/>
                <c:pt idx="0">
                  <c:v>2.0372914124334421E-3</c:v>
                </c:pt>
                <c:pt idx="1">
                  <c:v>2.0367385709851633</c:v>
                </c:pt>
                <c:pt idx="2">
                  <c:v>4.0701752325224332</c:v>
                </c:pt>
                <c:pt idx="3">
                  <c:v>6.0970456941544278</c:v>
                </c:pt>
                <c:pt idx="4">
                  <c:v>8.1141598481488728</c:v>
                </c:pt>
                <c:pt idx="5">
                  <c:v>10.118436277573247</c:v>
                </c:pt>
                <c:pt idx="6">
                  <c:v>12.106933813455912</c:v>
                </c:pt>
                <c:pt idx="7">
                  <c:v>14.076879392710099</c:v>
                </c:pt>
                <c:pt idx="8">
                  <c:v>16.025691645688113</c:v>
                </c:pt>
                <c:pt idx="9">
                  <c:v>17.950999836443017</c:v>
                </c:pt>
                <c:pt idx="10">
                  <c:v>19.850657976505463</c:v>
                </c:pt>
                <c:pt idx="11">
                  <c:v>21.722754121706924</c:v>
                </c:pt>
                <c:pt idx="12">
                  <c:v>23.565615030816673</c:v>
                </c:pt>
                <c:pt idx="13">
                  <c:v>25.377806506797167</c:v>
                </c:pt>
                <c:pt idx="14">
                  <c:v>27.158129851605167</c:v>
                </c:pt>
                <c:pt idx="15">
                  <c:v>28.90561494195439</c:v>
                </c:pt>
                <c:pt idx="16">
                  <c:v>30.619510477195615</c:v>
                </c:pt>
                <c:pt idx="17">
                  <c:v>32.299271964406309</c:v>
                </c:pt>
                <c:pt idx="18">
                  <c:v>33.94454799429527</c:v>
                </c:pt>
                <c:pt idx="19">
                  <c:v>35.555165329783293</c:v>
                </c:pt>
                <c:pt idx="20">
                  <c:v>37.131113282511883</c:v>
                </c:pt>
                <c:pt idx="21">
                  <c:v>38.672527796233027</c:v>
                </c:pt>
                <c:pt idx="22">
                  <c:v>40.179675594656885</c:v>
                </c:pt>
                <c:pt idx="23">
                  <c:v>41.652938688764571</c:v>
                </c:pt>
                <c:pt idx="24">
                  <c:v>43.092799477885585</c:v>
                </c:pt>
                <c:pt idx="25">
                  <c:v>44.499826622222287</c:v>
                </c:pt>
                <c:pt idx="26">
                  <c:v>45.874661813467519</c:v>
                </c:pt>
                <c:pt idx="27">
                  <c:v>47.218007525531583</c:v>
                </c:pt>
                <c:pt idx="28">
                  <c:v>48.530615789491399</c:v>
                </c:pt>
                <c:pt idx="29">
                  <c:v>49.813278005591705</c:v>
                </c:pt>
                <c:pt idx="30">
                  <c:v>51.066815780102715</c:v>
                </c:pt>
                <c:pt idx="31">
                  <c:v>52.292072755491759</c:v>
                </c:pt>
                <c:pt idx="32">
                  <c:v>53.489907388040173</c:v>
                </c:pt>
                <c:pt idx="33">
                  <c:v>54.661186617017584</c:v>
                </c:pt>
                <c:pt idx="34">
                  <c:v>55.806780363114143</c:v>
                </c:pt>
                <c:pt idx="35">
                  <c:v>56.927556790366715</c:v>
                </c:pt>
                <c:pt idx="36">
                  <c:v>58.024378264693127</c:v>
                </c:pt>
                <c:pt idx="37">
                  <c:v>59.098097942841612</c:v>
                </c:pt>
                <c:pt idx="38">
                  <c:v>60.149556927609737</c:v>
                </c:pt>
                <c:pt idx="39">
                  <c:v>61.179581928204243</c:v>
                </c:pt>
                <c:pt idx="40">
                  <c:v>62.188983368286451</c:v>
                </c:pt>
                <c:pt idx="41">
                  <c:v>63.178553888316685</c:v>
                </c:pt>
                <c:pt idx="42">
                  <c:v>64.149067193080484</c:v>
                </c:pt>
                <c:pt idx="43">
                  <c:v>65.101277199589376</c:v>
                </c:pt>
                <c:pt idx="44">
                  <c:v>66.035917444788055</c:v>
                </c:pt>
                <c:pt idx="45">
                  <c:v>66.953700716581693</c:v>
                </c:pt>
                <c:pt idx="46">
                  <c:v>67.855318875567022</c:v>
                </c:pt>
                <c:pt idx="47">
                  <c:v>68.741442838470093</c:v>
                </c:pt>
                <c:pt idx="48">
                  <c:v>69.612722697643434</c:v>
                </c:pt>
                <c:pt idx="49">
                  <c:v>70.469787954047163</c:v>
                </c:pt>
                <c:pt idx="50">
                  <c:v>71.313247843932487</c:v>
                </c:pt>
                <c:pt idx="51">
                  <c:v>72.143691741972219</c:v>
                </c:pt>
                <c:pt idx="52">
                  <c:v>72.961689625851491</c:v>
                </c:pt>
                <c:pt idx="53">
                  <c:v>73.767792589358109</c:v>
                </c:pt>
                <c:pt idx="54">
                  <c:v>74.56253339281615</c:v>
                </c:pt>
                <c:pt idx="55">
                  <c:v>75.346427041301126</c:v>
                </c:pt>
                <c:pt idx="56">
                  <c:v>76.119971382483911</c:v>
                </c:pt>
                <c:pt idx="57">
                  <c:v>76.883647717186761</c:v>
                </c:pt>
                <c:pt idx="58">
                  <c:v>77.637921416818216</c:v>
                </c:pt>
                <c:pt idx="59">
                  <c:v>78.383242542797845</c:v>
                </c:pt>
                <c:pt idx="60">
                  <c:v>79.120046463905013</c:v>
                </c:pt>
                <c:pt idx="61">
                  <c:v>79.84875446819693</c:v>
                </c:pt>
                <c:pt idx="62">
                  <c:v>80.569774366757642</c:v>
                </c:pt>
                <c:pt idx="63">
                  <c:v>81.283501087070206</c:v>
                </c:pt>
                <c:pt idx="64">
                  <c:v>81.990317254258656</c:v>
                </c:pt>
                <c:pt idx="65">
                  <c:v>82.690593758836016</c:v>
                </c:pt>
                <c:pt idx="66">
                  <c:v>83.384690309926242</c:v>
                </c:pt>
                <c:pt idx="67">
                  <c:v>84.072955973208508</c:v>
                </c:pt>
                <c:pt idx="68">
                  <c:v>84.755729693070563</c:v>
                </c:pt>
                <c:pt idx="69">
                  <c:v>85.433340798655991</c:v>
                </c:pt>
                <c:pt idx="70">
                  <c:v>86.106109493656874</c:v>
                </c:pt>
                <c:pt idx="71">
                  <c:v>86.774347329841333</c:v>
                </c:pt>
                <c:pt idx="72">
                  <c:v>87.438357664417083</c:v>
                </c:pt>
                <c:pt idx="73">
                  <c:v>88.098436101424852</c:v>
                </c:pt>
                <c:pt idx="74">
                  <c:v>88.754870917427851</c:v>
                </c:pt>
                <c:pt idx="75">
                  <c:v>89.407943471821554</c:v>
                </c:pt>
                <c:pt idx="76">
                  <c:v>90.057928602130957</c:v>
                </c:pt>
                <c:pt idx="77">
                  <c:v>90.705095004696418</c:v>
                </c:pt>
                <c:pt idx="78">
                  <c:v>91.349705601169788</c:v>
                </c:pt>
                <c:pt idx="79">
                  <c:v>91.99201789125803</c:v>
                </c:pt>
                <c:pt idx="80">
                  <c:v>92.632284292157465</c:v>
                </c:pt>
                <c:pt idx="81">
                  <c:v>93.270752465122911</c:v>
                </c:pt>
                <c:pt idx="82">
                  <c:v>93.907665629611017</c:v>
                </c:pt>
                <c:pt idx="83">
                  <c:v>94.543262865428431</c:v>
                </c:pt>
                <c:pt idx="84">
                  <c:v>95.177779403302608</c:v>
                </c:pt>
                <c:pt idx="85">
                  <c:v>95.811446904276366</c:v>
                </c:pt>
                <c:pt idx="86">
                  <c:v>96.444493728309567</c:v>
                </c:pt>
                <c:pt idx="87">
                  <c:v>97.077145192448739</c:v>
                </c:pt>
                <c:pt idx="88">
                  <c:v>97.709623818903154</c:v>
                </c:pt>
                <c:pt idx="89">
                  <c:v>98.342149573339796</c:v>
                </c:pt>
                <c:pt idx="90">
                  <c:v>98.974940093683216</c:v>
                </c:pt>
                <c:pt idx="91">
                  <c:v>99.608210909678121</c:v>
                </c:pt>
                <c:pt idx="92">
                  <c:v>100.24217565344168</c:v>
                </c:pt>
                <c:pt idx="93">
                  <c:v>100.87704626120296</c:v>
                </c:pt>
                <c:pt idx="94">
                  <c:v>101.51303316639357</c:v>
                </c:pt>
                <c:pt idx="95">
                  <c:v>102.15034548421997</c:v>
                </c:pt>
                <c:pt idx="96">
                  <c:v>102.7891911878143</c:v>
                </c:pt>
                <c:pt idx="97">
                  <c:v>103.4297772760232</c:v>
                </c:pt>
                <c:pt idx="98">
                  <c:v>104.07230993285792</c:v>
                </c:pt>
                <c:pt idx="99">
                  <c:v>104.71699467859004</c:v>
                </c:pt>
                <c:pt idx="100">
                  <c:v>105.36403651243791</c:v>
                </c:pt>
                <c:pt idx="101">
                  <c:v>106.01364004674681</c:v>
                </c:pt>
                <c:pt idx="102">
                  <c:v>106.66600963252432</c:v>
                </c:pt>
                <c:pt idx="103">
                  <c:v>107.3213494761478</c:v>
                </c:pt>
                <c:pt idx="104">
                  <c:v>107.97986374701517</c:v>
                </c:pt>
                <c:pt idx="105">
                  <c:v>108.64175667586379</c:v>
                </c:pt>
                <c:pt idx="106">
                  <c:v>109.30723264343261</c:v>
                </c:pt>
                <c:pt idx="107">
                  <c:v>109.97649625909327</c:v>
                </c:pt>
                <c:pt idx="108">
                  <c:v>110.64975242902329</c:v>
                </c:pt>
                <c:pt idx="109">
                  <c:v>111.32720641344166</c:v>
                </c:pt>
                <c:pt idx="110">
                  <c:v>112.00906387237104</c:v>
                </c:pt>
                <c:pt idx="111">
                  <c:v>112.69553089933557</c:v>
                </c:pt>
                <c:pt idx="112">
                  <c:v>113.38681404234407</c:v>
                </c:pt>
                <c:pt idx="113">
                  <c:v>114.08312031145054</c:v>
                </c:pt>
                <c:pt idx="114">
                  <c:v>114.78465717212292</c:v>
                </c:pt>
                <c:pt idx="115">
                  <c:v>115.49163252359072</c:v>
                </c:pt>
                <c:pt idx="116">
                  <c:v>116.20425466128111</c:v>
                </c:pt>
                <c:pt idx="117">
                  <c:v>116.92273222239137</c:v>
                </c:pt>
                <c:pt idx="118">
                  <c:v>117.64727411358622</c:v>
                </c:pt>
                <c:pt idx="119">
                  <c:v>118.37808941974751</c:v>
                </c:pt>
                <c:pt idx="120">
                  <c:v>119.1153872926478</c:v>
                </c:pt>
              </c:numCache>
            </c:numRef>
          </c:xVal>
          <c:yVal>
            <c:numRef>
              <c:f>TraySol!$G$191:$G$311</c:f>
              <c:numCache>
                <c:formatCode>0.00</c:formatCode>
                <c:ptCount val="121"/>
                <c:pt idx="0">
                  <c:v>61.274999986470881</c:v>
                </c:pt>
                <c:pt idx="1">
                  <c:v>61.261474147957607</c:v>
                </c:pt>
                <c:pt idx="2">
                  <c:v>61.220935595326267</c:v>
                </c:pt>
                <c:pt idx="3">
                  <c:v>61.153500805292005</c:v>
                </c:pt>
                <c:pt idx="4">
                  <c:v>61.059362076748585</c:v>
                </c:pt>
                <c:pt idx="5">
                  <c:v>60.938784896351507</c:v>
                </c:pt>
                <c:pt idx="6">
                  <c:v>60.792104351070144</c:v>
                </c:pt>
                <c:pt idx="7">
                  <c:v>60.61972071266527</c:v>
                </c:pt>
                <c:pt idx="8">
                  <c:v>60.422094326395722</c:v>
                </c:pt>
                <c:pt idx="9">
                  <c:v>60.199739950246197</c:v>
                </c:pt>
                <c:pt idx="10">
                  <c:v>59.95322069780778</c:v>
                </c:pt>
                <c:pt idx="11">
                  <c:v>59.683141737891177</c:v>
                </c:pt>
                <c:pt idx="12">
                  <c:v>59.390143897703709</c:v>
                </c:pt>
                <c:pt idx="13">
                  <c:v>59.074897304998032</c:v>
                </c:pt>
                <c:pt idx="14">
                  <c:v>58.738095189227806</c:v>
                </c:pt>
                <c:pt idx="15">
                  <c:v>58.380447943724477</c:v>
                </c:pt>
                <c:pt idx="16">
                  <c:v>58.002677531501114</c:v>
                </c:pt>
                <c:pt idx="17">
                  <c:v>57.605512297635528</c:v>
                </c:pt>
                <c:pt idx="18">
                  <c:v>57.189682232236578</c:v>
                </c:pt>
                <c:pt idx="19">
                  <c:v>56.755914710494601</c:v>
                </c:pt>
                <c:pt idx="20">
                  <c:v>56.304930720772063</c:v>
                </c:pt>
                <c:pt idx="21">
                  <c:v>55.837441578408715</c:v>
                </c:pt>
                <c:pt idx="22">
                  <c:v>55.354146112018157</c:v>
                </c:pt>
                <c:pt idx="23">
                  <c:v>54.855728300512396</c:v>
                </c:pt>
                <c:pt idx="24">
                  <c:v>54.342855332767371</c:v>
                </c:pt>
                <c:pt idx="25">
                  <c:v>53.816176057520728</c:v>
                </c:pt>
                <c:pt idx="26">
                  <c:v>53.276319788511309</c:v>
                </c:pt>
                <c:pt idx="27">
                  <c:v>52.723895428750374</c:v>
                </c:pt>
                <c:pt idx="28">
                  <c:v>52.15949087787542</c:v>
                </c:pt>
                <c:pt idx="29">
                  <c:v>51.583672687522416</c:v>
                </c:pt>
                <c:pt idx="30">
                  <c:v>50.996985931317411</c:v>
                </c:pt>
                <c:pt idx="31">
                  <c:v>50.399954258233464</c:v>
                </c:pt>
                <c:pt idx="32">
                  <c:v>49.793080100505584</c:v>
                </c:pt>
                <c:pt idx="33">
                  <c:v>49.176845009904028</c:v>
                </c:pt>
                <c:pt idx="34">
                  <c:v>48.551710098822554</c:v>
                </c:pt>
                <c:pt idx="35">
                  <c:v>47.918116565255829</c:v>
                </c:pt>
                <c:pt idx="36">
                  <c:v>47.276486283257753</c:v>
                </c:pt>
                <c:pt idx="37">
                  <c:v>46.62722244284425</c:v>
                </c:pt>
                <c:pt idx="38">
                  <c:v>45.970710225504099</c:v>
                </c:pt>
                <c:pt idx="39">
                  <c:v>45.307317503492946</c:v>
                </c:pt>
                <c:pt idx="40">
                  <c:v>44.637395552903655</c:v>
                </c:pt>
                <c:pt idx="41">
                  <c:v>43.961279772131732</c:v>
                </c:pt>
                <c:pt idx="42">
                  <c:v>43.279290398794878</c:v>
                </c:pt>
                <c:pt idx="43">
                  <c:v>42.591733219430509</c:v>
                </c:pt>
                <c:pt idx="44">
                  <c:v>41.898900267397423</c:v>
                </c:pt>
                <c:pt idx="45">
                  <c:v>41.20107050536074</c:v>
                </c:pt>
                <c:pt idx="46">
                  <c:v>40.498510489557454</c:v>
                </c:pt>
                <c:pt idx="47">
                  <c:v>39.791475013737276</c:v>
                </c:pt>
                <c:pt idx="48">
                  <c:v>39.080207731263037</c:v>
                </c:pt>
                <c:pt idx="49">
                  <c:v>38.364941754350646</c:v>
                </c:pt>
                <c:pt idx="50">
                  <c:v>37.645900229840862</c:v>
                </c:pt>
                <c:pt idx="51">
                  <c:v>36.923296891235687</c:v>
                </c:pt>
                <c:pt idx="52">
                  <c:v>36.197336587010795</c:v>
                </c:pt>
                <c:pt idx="53">
                  <c:v>35.46821578544052</c:v>
                </c:pt>
                <c:pt idx="54">
                  <c:v>34.736123056351282</c:v>
                </c:pt>
                <c:pt idx="55">
                  <c:v>34.001239530360273</c:v>
                </c:pt>
                <c:pt idx="56">
                  <c:v>33.263739336264386</c:v>
                </c:pt>
                <c:pt idx="57">
                  <c:v>32.523790017325119</c:v>
                </c:pt>
                <c:pt idx="58">
                  <c:v>31.78155292725269</c:v>
                </c:pt>
                <c:pt idx="59">
                  <c:v>31.037183606732114</c:v>
                </c:pt>
                <c:pt idx="60">
                  <c:v>30.290832141356375</c:v>
                </c:pt>
                <c:pt idx="61">
                  <c:v>29.542643501843095</c:v>
                </c:pt>
                <c:pt idx="62">
                  <c:v>28.792757867410977</c:v>
                </c:pt>
                <c:pt idx="63">
                  <c:v>28.041310933184072</c:v>
                </c:pt>
                <c:pt idx="64">
                  <c:v>27.288434202477802</c:v>
                </c:pt>
                <c:pt idx="65">
                  <c:v>26.534255264800805</c:v>
                </c:pt>
                <c:pt idx="66">
                  <c:v>25.778898060383725</c:v>
                </c:pt>
                <c:pt idx="67">
                  <c:v>25.022483132019289</c:v>
                </c:pt>
                <c:pt idx="68">
                  <c:v>24.26512786497058</c:v>
                </c:pt>
                <c:pt idx="69">
                  <c:v>23.506946715674744</c:v>
                </c:pt>
                <c:pt idx="70">
                  <c:v>22.748051429939323</c:v>
                </c:pt>
                <c:pt idx="71">
                  <c:v>21.988551251298119</c:v>
                </c:pt>
                <c:pt idx="72">
                  <c:v>21.228553120163355</c:v>
                </c:pt>
                <c:pt idx="73">
                  <c:v>20.468161864381088</c:v>
                </c:pt>
                <c:pt idx="74">
                  <c:v>19.707480381767411</c:v>
                </c:pt>
                <c:pt idx="75">
                  <c:v>18.946609815174924</c:v>
                </c:pt>
                <c:pt idx="76">
                  <c:v>18.185649720611266</c:v>
                </c:pt>
                <c:pt idx="77">
                  <c:v>17.424698228904589</c:v>
                </c:pt>
                <c:pt idx="78">
                  <c:v>16.663852201386263</c:v>
                </c:pt>
                <c:pt idx="79">
                  <c:v>15.903207380035639</c:v>
                </c:pt>
                <c:pt idx="80">
                  <c:v>15.142858532509067</c:v>
                </c:pt>
                <c:pt idx="81">
                  <c:v>14.38289959245283</c:v>
                </c:pt>
                <c:pt idx="82">
                  <c:v>13.623423795478274</c:v>
                </c:pt>
                <c:pt idx="83">
                  <c:v>12.864523811157568</c:v>
                </c:pt>
                <c:pt idx="84">
                  <c:v>12.106291871378801</c:v>
                </c:pt>
                <c:pt idx="85">
                  <c:v>11.34881989538134</c:v>
                </c:pt>
                <c:pt idx="86">
                  <c:v>10.592199611774291</c:v>
                </c:pt>
                <c:pt idx="87">
                  <c:v>9.8365226778249024</c:v>
                </c:pt>
                <c:pt idx="88">
                  <c:v>9.0818807962871801</c:v>
                </c:pt>
                <c:pt idx="89">
                  <c:v>8.3283658300265415</c:v>
                </c:pt>
                <c:pt idx="90">
                  <c:v>7.5760699146809571</c:v>
                </c:pt>
                <c:pt idx="91">
                  <c:v>6.8250855695852266</c:v>
                </c:pt>
                <c:pt idx="92">
                  <c:v>6.0755058071720214</c:v>
                </c:pt>
                <c:pt idx="93">
                  <c:v>5.3274242410489165</c:v>
                </c:pt>
                <c:pt idx="94">
                  <c:v>4.5809351929388811</c:v>
                </c:pt>
                <c:pt idx="95">
                  <c:v>3.8361337986585511</c:v>
                </c:pt>
                <c:pt idx="96">
                  <c:v>3.0931161132957499</c:v>
                </c:pt>
                <c:pt idx="97">
                  <c:v>2.351979215736236</c:v>
                </c:pt>
                <c:pt idx="98">
                  <c:v>1.6128213126762461</c:v>
                </c:pt>
                <c:pt idx="99">
                  <c:v>0.8757418422456027</c:v>
                </c:pt>
                <c:pt idx="100">
                  <c:v>0.14084157735281622</c:v>
                </c:pt>
                <c:pt idx="101">
                  <c:v>-0.59177727114867196</c:v>
                </c:pt>
                <c:pt idx="102">
                  <c:v>-1.3220109513879379</c:v>
                </c:pt>
                <c:pt idx="103">
                  <c:v>-2.0497540674261927</c:v>
                </c:pt>
                <c:pt idx="104">
                  <c:v>-2.7748994761710435</c:v>
                </c:pt>
                <c:pt idx="105">
                  <c:v>-3.4973381842137456</c:v>
                </c:pt>
                <c:pt idx="106">
                  <c:v>-4.2169592445628439</c:v>
                </c:pt>
                <c:pt idx="107">
                  <c:v>-4.9336496532648511</c:v>
                </c:pt>
                <c:pt idx="108">
                  <c:v>-5.64729424592025</c:v>
                </c:pt>
                <c:pt idx="109">
                  <c:v>-6.3577755941218044</c:v>
                </c:pt>
                <c:pt idx="110">
                  <c:v>-7.0649739018626008</c:v>
                </c:pt>
                <c:pt idx="111">
                  <c:v>-7.768766901982417</c:v>
                </c:pt>
                <c:pt idx="112">
                  <c:v>-8.4690297527441203</c:v>
                </c:pt>
                <c:pt idx="113">
                  <c:v>-9.1656349346565662</c:v>
                </c:pt>
                <c:pt idx="114">
                  <c:v>-9.8584521476862932</c:v>
                </c:pt>
                <c:pt idx="115">
                  <c:v>-10.547348209028954</c:v>
                </c:pt>
                <c:pt idx="116">
                  <c:v>-11.232186951641495</c:v>
                </c:pt>
                <c:pt idx="117">
                  <c:v>-11.912829123767835</c:v>
                </c:pt>
                <c:pt idx="118">
                  <c:v>-12.589132289726095</c:v>
                </c:pt>
                <c:pt idx="119">
                  <c:v>-13.260950732261179</c:v>
                </c:pt>
                <c:pt idx="120">
                  <c:v>-13.92813535680645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5AE8-4473-B02F-48893A20662A}"/>
            </c:ext>
          </c:extLst>
        </c:ser>
        <c:ser>
          <c:idx val="54"/>
          <c:order val="54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TraySol!$K$191:$K$311</c:f>
              <c:numCache>
                <c:formatCode>0.00</c:formatCode>
                <c:ptCount val="121"/>
                <c:pt idx="0">
                  <c:v>1.5413447353594351E-3</c:v>
                </c:pt>
                <c:pt idx="1">
                  <c:v>1.5411292666668182</c:v>
                </c:pt>
                <c:pt idx="2">
                  <c:v>3.0809686692833047</c:v>
                </c:pt>
                <c:pt idx="3">
                  <c:v>4.6182363737591707</c:v>
                </c:pt>
                <c:pt idx="4">
                  <c:v>6.1516664841947666</c:v>
                </c:pt>
                <c:pt idx="5">
                  <c:v>7.6800167111045026</c:v>
                </c:pt>
                <c:pt idx="6">
                  <c:v>9.2020756880470653</c:v>
                </c:pt>
                <c:pt idx="7">
                  <c:v>10.716669834794835</c:v>
                </c:pt>
                <c:pt idx="8">
                  <c:v>12.222669677417878</c:v>
                </c:pt>
                <c:pt idx="9">
                  <c:v>13.718995549944374</c:v>
                </c:pt>
                <c:pt idx="10">
                  <c:v>15.20462261798572</c:v>
                </c:pt>
                <c:pt idx="11">
                  <c:v>16.678585181266207</c:v>
                </c:pt>
                <c:pt idx="12">
                  <c:v>18.139980228747671</c:v>
                </c:pt>
                <c:pt idx="13">
                  <c:v>19.587970236412133</c:v>
                </c:pt>
                <c:pt idx="14">
                  <c:v>21.021785213241433</c:v>
                </c:pt>
                <c:pt idx="15">
                  <c:v>22.440724015068746</c:v>
                </c:pt>
                <c:pt idx="16">
                  <c:v>23.844154958431638</c:v>
                </c:pt>
                <c:pt idx="17">
                  <c:v>25.231515777097272</c:v>
                </c:pt>
                <c:pt idx="18">
                  <c:v>26.602312972414374</c:v>
                </c:pt>
                <c:pt idx="19">
                  <c:v>27.95612061503272</c:v>
                </c:pt>
                <c:pt idx="20">
                  <c:v>29.292578659872721</c:v>
                </c:pt>
                <c:pt idx="21">
                  <c:v>30.61139083862939</c:v>
                </c:pt>
                <c:pt idx="22">
                  <c:v>31.912322194741147</c:v>
                </c:pt>
                <c:pt idx="23">
                  <c:v>33.195196324846698</c:v>
                </c:pt>
                <c:pt idx="24">
                  <c:v>34.459892388536041</c:v>
                </c:pt>
                <c:pt idx="25">
                  <c:v>35.706341944918158</c:v>
                </c:pt>
                <c:pt idx="26">
                  <c:v>36.934525670421507</c:v>
                </c:pt>
                <c:pt idx="27">
                  <c:v>38.144470007550417</c:v>
                </c:pt>
                <c:pt idx="28">
                  <c:v>39.336243789250901</c:v>
                </c:pt>
                <c:pt idx="29">
                  <c:v>40.509954878287154</c:v>
                </c:pt>
                <c:pt idx="30">
                  <c:v>41.665746855752879</c:v>
                </c:pt>
                <c:pt idx="31">
                  <c:v>42.803795787680201</c:v>
                </c:pt>
                <c:pt idx="32">
                  <c:v>43.92430709376525</c:v>
                </c:pt>
                <c:pt idx="33">
                  <c:v>45.027512537588109</c:v>
                </c:pt>
                <c:pt idx="34">
                  <c:v>46.113667353422798</c:v>
                </c:pt>
                <c:pt idx="35">
                  <c:v>47.183047520843807</c:v>
                </c:pt>
                <c:pt idx="36">
                  <c:v>48.235947194862078</c:v>
                </c:pt>
                <c:pt idx="37">
                  <c:v>49.272676296266461</c:v>
                </c:pt>
                <c:pt idx="38">
                  <c:v>50.293558264197195</c:v>
                </c:pt>
                <c:pt idx="39">
                  <c:v>51.298927970723433</c:v>
                </c:pt>
                <c:pt idx="40">
                  <c:v>52.289129795306422</c:v>
                </c:pt>
                <c:pt idx="41">
                  <c:v>53.264515855481719</c:v>
                </c:pt>
                <c:pt idx="42">
                  <c:v>54.225444388853411</c:v>
                </c:pt>
                <c:pt idx="43">
                  <c:v>55.172278280527308</c:v>
                </c:pt>
                <c:pt idx="44">
                  <c:v>56.105383729391718</c:v>
                </c:pt>
                <c:pt idx="45">
                  <c:v>57.025129046143419</c:v>
                </c:pt>
                <c:pt idx="46">
                  <c:v>57.931883575634238</c:v>
                </c:pt>
                <c:pt idx="47">
                  <c:v>58.826016735940712</c:v>
                </c:pt>
                <c:pt idx="48">
                  <c:v>59.707897166520169</c:v>
                </c:pt>
                <c:pt idx="49">
                  <c:v>60.577891977881563</c:v>
                </c:pt>
                <c:pt idx="50">
                  <c:v>61.436366095350223</c:v>
                </c:pt>
                <c:pt idx="51">
                  <c:v>62.283681689726301</c:v>
                </c:pt>
                <c:pt idx="52">
                  <c:v>63.120197687905922</c:v>
                </c:pt>
                <c:pt idx="53">
                  <c:v>63.946269356844923</c:v>
                </c:pt>
                <c:pt idx="54">
                  <c:v>64.762247954579621</c:v>
                </c:pt>
                <c:pt idx="55">
                  <c:v>65.568480442373186</c:v>
                </c:pt>
                <c:pt idx="56">
                  <c:v>66.365309252417248</c:v>
                </c:pt>
                <c:pt idx="57">
                  <c:v>67.153072105881947</c:v>
                </c:pt>
                <c:pt idx="58">
                  <c:v>67.932101876469645</c:v>
                </c:pt>
                <c:pt idx="59">
                  <c:v>68.702726494979316</c:v>
                </c:pt>
                <c:pt idx="60">
                  <c:v>69.465268890732489</c:v>
                </c:pt>
                <c:pt idx="61">
                  <c:v>70.220046966040769</c:v>
                </c:pt>
                <c:pt idx="62">
                  <c:v>70.967373600209257</c:v>
                </c:pt>
                <c:pt idx="63">
                  <c:v>71.707556679869313</c:v>
                </c:pt>
                <c:pt idx="64">
                  <c:v>72.440899152715417</c:v>
                </c:pt>
                <c:pt idx="65">
                  <c:v>73.167699101985633</c:v>
                </c:pt>
                <c:pt idx="66">
                  <c:v>73.888249839272106</c:v>
                </c:pt>
                <c:pt idx="67">
                  <c:v>74.602840013478996</c:v>
                </c:pt>
                <c:pt idx="68">
                  <c:v>75.311753733958568</c:v>
                </c:pt>
                <c:pt idx="69">
                  <c:v>76.01527070605384</c:v>
                </c:pt>
                <c:pt idx="70">
                  <c:v>76.71366637745939</c:v>
                </c:pt>
                <c:pt idx="71">
                  <c:v>77.407212093978046</c:v>
                </c:pt>
                <c:pt idx="72">
                  <c:v>78.096175263407233</c:v>
                </c:pt>
                <c:pt idx="73">
                  <c:v>78.780819526427152</c:v>
                </c:pt>
                <c:pt idx="74">
                  <c:v>79.461404933493668</c:v>
                </c:pt>
                <c:pt idx="75">
                  <c:v>80.138188126853791</c:v>
                </c:pt>
                <c:pt idx="76">
                  <c:v>80.811422526909467</c:v>
                </c:pt>
                <c:pt idx="77">
                  <c:v>81.481358522250432</c:v>
                </c:pt>
                <c:pt idx="78">
                  <c:v>82.148243662764926</c:v>
                </c:pt>
                <c:pt idx="79">
                  <c:v>82.812322855314093</c:v>
                </c:pt>
                <c:pt idx="80">
                  <c:v>83.473838561527728</c:v>
                </c:pt>
                <c:pt idx="81">
                  <c:v>84.133030997340924</c:v>
                </c:pt>
                <c:pt idx="82">
                  <c:v>84.790138333947411</c:v>
                </c:pt>
                <c:pt idx="83">
                  <c:v>85.44539689989567</c:v>
                </c:pt>
                <c:pt idx="84">
                  <c:v>86.099041384097163</c:v>
                </c:pt>
                <c:pt idx="85">
                  <c:v>86.751305039554367</c:v>
                </c:pt>
                <c:pt idx="86">
                  <c:v>87.402419887649685</c:v>
                </c:pt>
                <c:pt idx="87">
                  <c:v>88.052616922864786</c:v>
                </c:pt>
                <c:pt idx="88">
                  <c:v>88.70212631782276</c:v>
                </c:pt>
                <c:pt idx="89">
                  <c:v>89.351177628566433</c:v>
                </c:pt>
                <c:pt idx="90">
                  <c:v>90</c:v>
                </c:pt>
                <c:pt idx="91">
                  <c:v>90.648822371433553</c:v>
                </c:pt>
                <c:pt idx="92">
                  <c:v>91.29787368217724</c:v>
                </c:pt>
                <c:pt idx="93">
                  <c:v>91.947383077135214</c:v>
                </c:pt>
                <c:pt idx="94">
                  <c:v>92.597580112350315</c:v>
                </c:pt>
                <c:pt idx="95">
                  <c:v>93.248694960445661</c:v>
                </c:pt>
                <c:pt idx="96">
                  <c:v>93.900958615902852</c:v>
                </c:pt>
                <c:pt idx="97">
                  <c:v>94.55460310010433</c:v>
                </c:pt>
                <c:pt idx="98">
                  <c:v>95.209861666052589</c:v>
                </c:pt>
                <c:pt idx="99">
                  <c:v>95.866969002659062</c:v>
                </c:pt>
                <c:pt idx="100">
                  <c:v>96.526161438472258</c:v>
                </c:pt>
                <c:pt idx="101">
                  <c:v>97.187677144685907</c:v>
                </c:pt>
                <c:pt idx="102">
                  <c:v>97.851756337235074</c:v>
                </c:pt>
                <c:pt idx="103">
                  <c:v>98.518641477749568</c:v>
                </c:pt>
                <c:pt idx="104">
                  <c:v>99.188577473090547</c:v>
                </c:pt>
                <c:pt idx="105">
                  <c:v>99.861811873146223</c:v>
                </c:pt>
                <c:pt idx="106">
                  <c:v>100.53859506650633</c:v>
                </c:pt>
                <c:pt idx="107">
                  <c:v>101.21918047357285</c:v>
                </c:pt>
                <c:pt idx="108">
                  <c:v>101.90382473659277</c:v>
                </c:pt>
                <c:pt idx="109">
                  <c:v>102.59278790602195</c:v>
                </c:pt>
                <c:pt idx="110">
                  <c:v>103.28633362254061</c:v>
                </c:pt>
                <c:pt idx="111">
                  <c:v>103.98472929394615</c:v>
                </c:pt>
                <c:pt idx="112">
                  <c:v>104.68824626604145</c:v>
                </c:pt>
                <c:pt idx="113">
                  <c:v>105.397159986521</c:v>
                </c:pt>
                <c:pt idx="114">
                  <c:v>106.11175016072789</c:v>
                </c:pt>
                <c:pt idx="115">
                  <c:v>106.83230089801437</c:v>
                </c:pt>
                <c:pt idx="116">
                  <c:v>107.55910084728458</c:v>
                </c:pt>
                <c:pt idx="117">
                  <c:v>108.29244332013069</c:v>
                </c:pt>
                <c:pt idx="118">
                  <c:v>109.03262639979074</c:v>
                </c:pt>
                <c:pt idx="119">
                  <c:v>109.77995303395922</c:v>
                </c:pt>
                <c:pt idx="120">
                  <c:v>110.5347311092675</c:v>
                </c:pt>
              </c:numCache>
            </c:numRef>
          </c:xVal>
          <c:yVal>
            <c:numRef>
              <c:f>TraySol!$J$191:$J$311</c:f>
              <c:numCache>
                <c:formatCode>0.00</c:formatCode>
                <c:ptCount val="121"/>
                <c:pt idx="0">
                  <c:v>49.549999989764338</c:v>
                </c:pt>
                <c:pt idx="1">
                  <c:v>49.539765668063559</c:v>
                </c:pt>
                <c:pt idx="2">
                  <c:v>49.509078638609118</c:v>
                </c:pt>
                <c:pt idx="3">
                  <c:v>49.457986690195796</c:v>
                </c:pt>
                <c:pt idx="4">
                  <c:v>49.386569054205779</c:v>
                </c:pt>
                <c:pt idx="5">
                  <c:v>49.294935822924373</c:v>
                </c:pt>
                <c:pt idx="6">
                  <c:v>49.183227135421028</c:v>
                </c:pt>
                <c:pt idx="7">
                  <c:v>49.051612155250567</c:v>
                </c:pt>
                <c:pt idx="8">
                  <c:v>48.900287857244422</c:v>
                </c:pt>
                <c:pt idx="9">
                  <c:v>48.729477643397075</c:v>
                </c:pt>
                <c:pt idx="10">
                  <c:v>48.539429810009942</c:v>
                </c:pt>
                <c:pt idx="11">
                  <c:v>48.330415889796676</c:v>
                </c:pt>
                <c:pt idx="12">
                  <c:v>48.102728893569015</c:v>
                </c:pt>
                <c:pt idx="13">
                  <c:v>47.856681476423809</c:v>
                </c:pt>
                <c:pt idx="14">
                  <c:v>47.592604053074794</c:v>
                </c:pt>
                <c:pt idx="15">
                  <c:v>47.310842886169894</c:v>
                </c:pt>
                <c:pt idx="16">
                  <c:v>47.011758170175227</c:v>
                </c:pt>
                <c:pt idx="17">
                  <c:v>46.695722131766949</c:v>
                </c:pt>
                <c:pt idx="18">
                  <c:v>46.363117165734288</c:v>
                </c:pt>
                <c:pt idx="19">
                  <c:v>46.014334023247052</c:v>
                </c:pt>
                <c:pt idx="20">
                  <c:v>45.649770067057382</c:v>
                </c:pt>
                <c:pt idx="21">
                  <c:v>45.269827605867107</c:v>
                </c:pt>
                <c:pt idx="22">
                  <c:v>44.874912317763396</c:v>
                </c:pt>
                <c:pt idx="23">
                  <c:v>44.465431770367623</c:v>
                </c:pt>
                <c:pt idx="24">
                  <c:v>44.041794043201243</c:v>
                </c:pt>
                <c:pt idx="25">
                  <c:v>43.604406455786012</c:v>
                </c:pt>
                <c:pt idx="26">
                  <c:v>43.153674403191005</c:v>
                </c:pt>
                <c:pt idx="27">
                  <c:v>42.690000299132713</c:v>
                </c:pt>
                <c:pt idx="28">
                  <c:v>42.213782625336002</c:v>
                </c:pt>
                <c:pt idx="29">
                  <c:v>41.725415084673031</c:v>
                </c:pt>
                <c:pt idx="30">
                  <c:v>41.225285854611791</c:v>
                </c:pt>
                <c:pt idx="31">
                  <c:v>40.713776936713202</c:v>
                </c:pt>
                <c:pt idx="32">
                  <c:v>40.191263597304768</c:v>
                </c:pt>
                <c:pt idx="33">
                  <c:v>39.658113894012601</c:v>
                </c:pt>
                <c:pt idx="34">
                  <c:v>39.114688282534487</c:v>
                </c:pt>
                <c:pt idx="35">
                  <c:v>38.561339297868315</c:v>
                </c:pt>
                <c:pt idx="36">
                  <c:v>37.998411304152661</c:v>
                </c:pt>
                <c:pt idx="37">
                  <c:v>37.426240307313002</c:v>
                </c:pt>
                <c:pt idx="38">
                  <c:v>36.845153824822546</c:v>
                </c:pt>
                <c:pt idx="39">
                  <c:v>36.255470807063197</c:v>
                </c:pt>
                <c:pt idx="40">
                  <c:v>35.657501604998821</c:v>
                </c:pt>
                <c:pt idx="41">
                  <c:v>35.051547979135727</c:v>
                </c:pt>
                <c:pt idx="42">
                  <c:v>34.43790314503287</c:v>
                </c:pt>
                <c:pt idx="43">
                  <c:v>33.816851850930227</c:v>
                </c:pt>
                <c:pt idx="44">
                  <c:v>33.188670483375894</c:v>
                </c:pt>
                <c:pt idx="45">
                  <c:v>32.553627197049394</c:v>
                </c:pt>
                <c:pt idx="46">
                  <c:v>31.911982065289664</c:v>
                </c:pt>
                <c:pt idx="47">
                  <c:v>31.263987248142172</c:v>
                </c:pt>
                <c:pt idx="48">
                  <c:v>30.609887175033165</c:v>
                </c:pt>
                <c:pt idx="49">
                  <c:v>29.949918739460188</c:v>
                </c:pt>
                <c:pt idx="50">
                  <c:v>29.284311503354871</c:v>
                </c:pt>
                <c:pt idx="51">
                  <c:v>28.613287909023093</c:v>
                </c:pt>
                <c:pt idx="52">
                  <c:v>27.937063496802381</c:v>
                </c:pt>
                <c:pt idx="53">
                  <c:v>27.255847126792254</c:v>
                </c:pt>
                <c:pt idx="54">
                  <c:v>26.569841203213969</c:v>
                </c:pt>
                <c:pt idx="55">
                  <c:v>25.879241900139206</c:v>
                </c:pt>
                <c:pt idx="56">
                  <c:v>25.184239387495126</c:v>
                </c:pt>
                <c:pt idx="57">
                  <c:v>24.485018056406304</c:v>
                </c:pt>
                <c:pt idx="58">
                  <c:v>23.781756743071426</c:v>
                </c:pt>
                <c:pt idx="59">
                  <c:v>23.074628950498337</c:v>
                </c:pt>
                <c:pt idx="60">
                  <c:v>22.363803067532643</c:v>
                </c:pt>
                <c:pt idx="61">
                  <c:v>21.649442584715388</c:v>
                </c:pt>
                <c:pt idx="62">
                  <c:v>20.931706306595743</c:v>
                </c:pt>
                <c:pt idx="63">
                  <c:v>20.210748560203385</c:v>
                </c:pt>
                <c:pt idx="64">
                  <c:v>19.486719399456817</c:v>
                </c:pt>
                <c:pt idx="65">
                  <c:v>18.759764805345668</c:v>
                </c:pt>
                <c:pt idx="66">
                  <c:v>18.030026881780515</c:v>
                </c:pt>
                <c:pt idx="67">
                  <c:v>17.297644047051435</c:v>
                </c:pt>
                <c:pt idx="68">
                  <c:v>16.562751220879164</c:v>
                </c:pt>
                <c:pt idx="69">
                  <c:v>15.825480007079065</c:v>
                </c:pt>
                <c:pt idx="70">
                  <c:v>15.085958871889858</c:v>
                </c:pt>
                <c:pt idx="71">
                  <c:v>14.344313318047384</c:v>
                </c:pt>
                <c:pt idx="72">
                  <c:v>13.600666054705769</c:v>
                </c:pt>
                <c:pt idx="73">
                  <c:v>12.855137163330497</c:v>
                </c:pt>
                <c:pt idx="74">
                  <c:v>12.107844259703342</c:v>
                </c:pt>
                <c:pt idx="75">
                  <c:v>11.358902652195297</c:v>
                </c:pt>
                <c:pt idx="76">
                  <c:v>10.608425496474894</c:v>
                </c:pt>
                <c:pt idx="77">
                  <c:v>9.8565239468300518</c:v>
                </c:pt>
                <c:pt idx="78">
                  <c:v>9.1033073042901833</c:v>
                </c:pt>
                <c:pt idx="79">
                  <c:v>8.3488831617426627</c:v>
                </c:pt>
                <c:pt idx="80">
                  <c:v>7.5933575462427569</c:v>
                </c:pt>
                <c:pt idx="81">
                  <c:v>6.8368350587218742</c:v>
                </c:pt>
                <c:pt idx="82">
                  <c:v>6.0794190113021926</c:v>
                </c:pt>
                <c:pt idx="83">
                  <c:v>5.3212115624287577</c:v>
                </c:pt>
                <c:pt idx="84">
                  <c:v>4.5623138500328793</c:v>
                </c:pt>
                <c:pt idx="85">
                  <c:v>3.8028261229421929</c:v>
                </c:pt>
                <c:pt idx="86">
                  <c:v>3.0428478707544002</c:v>
                </c:pt>
                <c:pt idx="87">
                  <c:v>2.2824779523925116</c:v>
                </c:pt>
                <c:pt idx="88">
                  <c:v>1.5218147235605954</c:v>
                </c:pt>
                <c:pt idx="89">
                  <c:v>0.76095616331915039</c:v>
                </c:pt>
                <c:pt idx="90">
                  <c:v>0</c:v>
                </c:pt>
                <c:pt idx="91">
                  <c:v>-0.76095616331913618</c:v>
                </c:pt>
                <c:pt idx="92">
                  <c:v>-1.5218147235605954</c:v>
                </c:pt>
                <c:pt idx="93">
                  <c:v>-2.2824779523925116</c:v>
                </c:pt>
                <c:pt idx="94">
                  <c:v>-3.0428478707544002</c:v>
                </c:pt>
                <c:pt idx="95">
                  <c:v>-3.8028261229422071</c:v>
                </c:pt>
                <c:pt idx="96">
                  <c:v>-4.5623138500328935</c:v>
                </c:pt>
                <c:pt idx="97">
                  <c:v>-5.3212115624287577</c:v>
                </c:pt>
                <c:pt idx="98">
                  <c:v>-6.0794190113021926</c:v>
                </c:pt>
                <c:pt idx="99">
                  <c:v>-6.83683505872186</c:v>
                </c:pt>
                <c:pt idx="100">
                  <c:v>-7.5933575462427427</c:v>
                </c:pt>
                <c:pt idx="101">
                  <c:v>-8.3488831617426484</c:v>
                </c:pt>
                <c:pt idx="102">
                  <c:v>-9.1033073042901833</c:v>
                </c:pt>
                <c:pt idx="103">
                  <c:v>-9.8565239468300518</c:v>
                </c:pt>
                <c:pt idx="104">
                  <c:v>-10.608425496474908</c:v>
                </c:pt>
                <c:pt idx="105">
                  <c:v>-11.358902652195312</c:v>
                </c:pt>
                <c:pt idx="106">
                  <c:v>-12.107844259703327</c:v>
                </c:pt>
                <c:pt idx="107">
                  <c:v>-12.855137163330497</c:v>
                </c:pt>
                <c:pt idx="108">
                  <c:v>-13.600666054705769</c:v>
                </c:pt>
                <c:pt idx="109">
                  <c:v>-14.344313318047384</c:v>
                </c:pt>
                <c:pt idx="110">
                  <c:v>-15.085958871889858</c:v>
                </c:pt>
                <c:pt idx="111">
                  <c:v>-15.825480007079051</c:v>
                </c:pt>
                <c:pt idx="112">
                  <c:v>-16.562751220879179</c:v>
                </c:pt>
                <c:pt idx="113">
                  <c:v>-17.297644047051435</c:v>
                </c:pt>
                <c:pt idx="114">
                  <c:v>-18.030026881780515</c:v>
                </c:pt>
                <c:pt idx="115">
                  <c:v>-18.759764805345668</c:v>
                </c:pt>
                <c:pt idx="116">
                  <c:v>-19.486719399456817</c:v>
                </c:pt>
                <c:pt idx="117">
                  <c:v>-20.210748560203385</c:v>
                </c:pt>
                <c:pt idx="118">
                  <c:v>-20.931706306595743</c:v>
                </c:pt>
                <c:pt idx="119">
                  <c:v>-21.649442584715388</c:v>
                </c:pt>
                <c:pt idx="120">
                  <c:v>-22.363803067532629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AE8-4473-B02F-48893A20662A}"/>
            </c:ext>
          </c:extLst>
        </c:ser>
        <c:ser>
          <c:idx val="55"/>
          <c:order val="55"/>
          <c:tx>
            <c:strRef>
              <c:f>TraySol!$M$8</c:f>
              <c:strCache>
                <c:ptCount val="1"/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TraySol!$N$191:$N$311</c:f>
              <c:numCache>
                <c:formatCode>0.00</c:formatCode>
                <c:ptCount val="121"/>
                <c:pt idx="0">
                  <c:v>1.2395870151954635E-3</c:v>
                </c:pt>
                <c:pt idx="1">
                  <c:v>1.2394824590905875</c:v>
                </c:pt>
                <c:pt idx="2">
                  <c:v>2.4783385422886233</c:v>
                </c:pt>
                <c:pt idx="3">
                  <c:v>3.7159443494472151</c:v>
                </c:pt>
                <c:pt idx="4">
                  <c:v>4.9516809085330387</c:v>
                </c:pt>
                <c:pt idx="5">
                  <c:v>6.1849365816495974</c:v>
                </c:pt>
                <c:pt idx="6">
                  <c:v>7.4151094025643536</c:v>
                </c:pt>
                <c:pt idx="7">
                  <c:v>8.641609324784552</c:v>
                </c:pt>
                <c:pt idx="8">
                  <c:v>9.8638603607619402</c:v>
                </c:pt>
                <c:pt idx="9">
                  <c:v>11.081302594650388</c:v>
                </c:pt>
                <c:pt idx="10">
                  <c:v>12.293394053136455</c:v>
                </c:pt>
                <c:pt idx="11">
                  <c:v>13.499612421159807</c:v>
                </c:pt>
                <c:pt idx="12">
                  <c:v>14.699456591774208</c:v>
                </c:pt>
                <c:pt idx="13">
                  <c:v>15.892448041921787</c:v>
                </c:pt>
                <c:pt idx="14">
                  <c:v>17.078132028435672</c:v>
                </c:pt>
                <c:pt idx="15">
                  <c:v>18.256078601092888</c:v>
                </c:pt>
                <c:pt idx="16">
                  <c:v>19.425883431971748</c:v>
                </c:pt>
                <c:pt idx="17">
                  <c:v>20.587168462661108</c:v>
                </c:pt>
                <c:pt idx="18">
                  <c:v>21.739582373001991</c:v>
                </c:pt>
                <c:pt idx="19">
                  <c:v>22.882800876966307</c:v>
                </c:pt>
                <c:pt idx="20">
                  <c:v>24.016526852987489</c:v>
                </c:pt>
                <c:pt idx="21">
                  <c:v>25.14049031751777</c:v>
                </c:pt>
                <c:pt idx="22">
                  <c:v>26.254448251805723</c:v>
                </c:pt>
                <c:pt idx="23">
                  <c:v>27.358184292847202</c:v>
                </c:pt>
                <c:pt idx="24">
                  <c:v>28.451508300184653</c:v>
                </c:pt>
                <c:pt idx="25">
                  <c:v>29.534255810706785</c:v>
                </c:pt>
                <c:pt idx="26">
                  <c:v>30.606287393860786</c:v>
                </c:pt>
                <c:pt idx="27">
                  <c:v>31.667487919741522</c:v>
                </c:pt>
                <c:pt idx="28">
                  <c:v>32.717765752394257</c:v>
                </c:pt>
                <c:pt idx="29">
                  <c:v>33.757051880375521</c:v>
                </c:pt>
                <c:pt idx="30">
                  <c:v>34.785298996187692</c:v>
                </c:pt>
                <c:pt idx="31">
                  <c:v>35.802480535660493</c:v>
                </c:pt>
                <c:pt idx="32">
                  <c:v>36.808589687717102</c:v>
                </c:pt>
                <c:pt idx="33">
                  <c:v>37.803638384257589</c:v>
                </c:pt>
                <c:pt idx="34">
                  <c:v>38.787656279139348</c:v>
                </c:pt>
                <c:pt idx="35">
                  <c:v>39.760689724448433</c:v>
                </c:pt>
                <c:pt idx="36">
                  <c:v>40.722800751457854</c:v>
                </c:pt>
                <c:pt idx="37">
                  <c:v>41.674066062870615</c:v>
                </c:pt>
                <c:pt idx="38">
                  <c:v>42.614576042161097</c:v>
                </c:pt>
                <c:pt idx="39">
                  <c:v>43.544433785066474</c:v>
                </c:pt>
                <c:pt idx="40">
                  <c:v>44.463754157552714</c:v>
                </c:pt>
                <c:pt idx="41">
                  <c:v>45.372662883888161</c:v>
                </c:pt>
                <c:pt idx="42">
                  <c:v>46.271295667812829</c:v>
                </c:pt>
                <c:pt idx="43">
                  <c:v>47.159797349192267</c:v>
                </c:pt>
                <c:pt idx="44">
                  <c:v>48.038321097994611</c:v>
                </c:pt>
                <c:pt idx="45">
                  <c:v>48.907027646930629</c:v>
                </c:pt>
                <c:pt idx="46">
                  <c:v>49.766084563645563</c:v>
                </c:pt>
                <c:pt idx="47">
                  <c:v>50.615665562951605</c:v>
                </c:pt>
                <c:pt idx="48">
                  <c:v>51.455949859235574</c:v>
                </c:pt>
                <c:pt idx="49">
                  <c:v>52.2871215588684</c:v>
                </c:pt>
                <c:pt idx="50">
                  <c:v>53.109369092176252</c:v>
                </c:pt>
                <c:pt idx="51">
                  <c:v>53.922884684308528</c:v>
                </c:pt>
                <c:pt idx="52">
                  <c:v>54.727863864147388</c:v>
                </c:pt>
                <c:pt idx="53">
                  <c:v>55.524505010249449</c:v>
                </c:pt>
                <c:pt idx="54">
                  <c:v>56.313008932684987</c:v>
                </c:pt>
                <c:pt idx="55">
                  <c:v>57.09357848954371</c:v>
                </c:pt>
                <c:pt idx="56">
                  <c:v>57.86641823680462</c:v>
                </c:pt>
                <c:pt idx="57">
                  <c:v>58.631734110216996</c:v>
                </c:pt>
                <c:pt idx="58">
                  <c:v>59.389733137810367</c:v>
                </c:pt>
                <c:pt idx="59">
                  <c:v>60.140623181636947</c:v>
                </c:pt>
                <c:pt idx="60">
                  <c:v>60.884612707352176</c:v>
                </c:pt>
                <c:pt idx="61">
                  <c:v>61.621910580252461</c:v>
                </c:pt>
                <c:pt idx="62">
                  <c:v>62.352725886413772</c:v>
                </c:pt>
                <c:pt idx="63">
                  <c:v>63.077267777608625</c:v>
                </c:pt>
                <c:pt idx="64">
                  <c:v>63.795745338718902</c:v>
                </c:pt>
                <c:pt idx="65">
                  <c:v>64.508367476409262</c:v>
                </c:pt>
                <c:pt idx="66">
                  <c:v>65.21534282787708</c:v>
                </c:pt>
                <c:pt idx="67">
                  <c:v>65.916879688549443</c:v>
                </c:pt>
                <c:pt idx="68">
                  <c:v>66.613185957655929</c:v>
                </c:pt>
                <c:pt idx="69">
                  <c:v>67.304469100664434</c:v>
                </c:pt>
                <c:pt idx="70">
                  <c:v>67.990936127628942</c:v>
                </c:pt>
                <c:pt idx="71">
                  <c:v>68.672793586558342</c:v>
                </c:pt>
                <c:pt idx="72">
                  <c:v>69.350247570976705</c:v>
                </c:pt>
                <c:pt idx="73">
                  <c:v>70.023503740906747</c:v>
                </c:pt>
                <c:pt idx="74">
                  <c:v>70.692767356567387</c:v>
                </c:pt>
                <c:pt idx="75">
                  <c:v>71.358243324136211</c:v>
                </c:pt>
                <c:pt idx="76">
                  <c:v>72.020136252984827</c:v>
                </c:pt>
                <c:pt idx="77">
                  <c:v>72.678650523852198</c:v>
                </c:pt>
                <c:pt idx="78">
                  <c:v>73.333990367475664</c:v>
                </c:pt>
                <c:pt idx="79">
                  <c:v>73.986359953253185</c:v>
                </c:pt>
                <c:pt idx="80">
                  <c:v>74.635963487562066</c:v>
                </c:pt>
                <c:pt idx="81">
                  <c:v>75.283005321409959</c:v>
                </c:pt>
                <c:pt idx="82">
                  <c:v>75.92769006714208</c:v>
                </c:pt>
                <c:pt idx="83">
                  <c:v>76.570222723976798</c:v>
                </c:pt>
                <c:pt idx="84">
                  <c:v>77.210808812185704</c:v>
                </c:pt>
                <c:pt idx="85">
                  <c:v>77.849654515780031</c:v>
                </c:pt>
                <c:pt idx="86">
                  <c:v>78.486966833606445</c:v>
                </c:pt>
                <c:pt idx="87">
                  <c:v>79.122953738797023</c:v>
                </c:pt>
                <c:pt idx="88">
                  <c:v>79.757824346558309</c:v>
                </c:pt>
                <c:pt idx="89">
                  <c:v>80.391789090321879</c:v>
                </c:pt>
                <c:pt idx="90">
                  <c:v>81.02505990631677</c:v>
                </c:pt>
                <c:pt idx="91">
                  <c:v>81.657850426660204</c:v>
                </c:pt>
                <c:pt idx="92">
                  <c:v>82.290376181096832</c:v>
                </c:pt>
                <c:pt idx="93">
                  <c:v>82.922854807551246</c:v>
                </c:pt>
                <c:pt idx="94">
                  <c:v>83.555506271690433</c:v>
                </c:pt>
                <c:pt idx="95">
                  <c:v>84.188553095723648</c:v>
                </c:pt>
                <c:pt idx="96">
                  <c:v>84.822220596697392</c:v>
                </c:pt>
                <c:pt idx="97">
                  <c:v>85.456737134571554</c:v>
                </c:pt>
                <c:pt idx="98">
                  <c:v>86.092334370388983</c:v>
                </c:pt>
                <c:pt idx="99">
                  <c:v>86.729247534877089</c:v>
                </c:pt>
                <c:pt idx="100">
                  <c:v>87.367715707842535</c:v>
                </c:pt>
                <c:pt idx="101">
                  <c:v>88.007982108741956</c:v>
                </c:pt>
                <c:pt idx="102">
                  <c:v>88.650294398830212</c:v>
                </c:pt>
                <c:pt idx="103">
                  <c:v>89.294904995303582</c:v>
                </c:pt>
                <c:pt idx="104">
                  <c:v>89.942071397869043</c:v>
                </c:pt>
                <c:pt idx="105">
                  <c:v>90.59205652817846</c:v>
                </c:pt>
                <c:pt idx="106">
                  <c:v>91.245129082572134</c:v>
                </c:pt>
                <c:pt idx="107">
                  <c:v>91.901563898575148</c:v>
                </c:pt>
                <c:pt idx="108">
                  <c:v>92.561642335582917</c:v>
                </c:pt>
                <c:pt idx="109">
                  <c:v>93.225652670158667</c:v>
                </c:pt>
                <c:pt idx="110">
                  <c:v>93.893890506343126</c:v>
                </c:pt>
                <c:pt idx="111">
                  <c:v>94.566659201344009</c:v>
                </c:pt>
                <c:pt idx="112">
                  <c:v>95.244270306929437</c:v>
                </c:pt>
                <c:pt idx="113">
                  <c:v>95.927044026791492</c:v>
                </c:pt>
                <c:pt idx="114">
                  <c:v>96.615309690073772</c:v>
                </c:pt>
                <c:pt idx="115">
                  <c:v>97.30940624116397</c:v>
                </c:pt>
                <c:pt idx="116">
                  <c:v>98.009682745741344</c:v>
                </c:pt>
                <c:pt idx="117">
                  <c:v>98.716498912929794</c:v>
                </c:pt>
                <c:pt idx="118">
                  <c:v>99.430225633242358</c:v>
                </c:pt>
                <c:pt idx="119">
                  <c:v>100.15124553180306</c:v>
                </c:pt>
                <c:pt idx="120">
                  <c:v>100.87995353609496</c:v>
                </c:pt>
              </c:numCache>
            </c:numRef>
          </c:xVal>
          <c:yVal>
            <c:numRef>
              <c:f>TraySol!$M$191:$M$311</c:f>
              <c:numCache>
                <c:formatCode>0.00</c:formatCode>
                <c:ptCount val="121"/>
                <c:pt idx="0">
                  <c:v>37.82499999176823</c:v>
                </c:pt>
                <c:pt idx="1">
                  <c:v>37.816768896893876</c:v>
                </c:pt>
                <c:pt idx="2">
                  <c:v>37.792083598026721</c:v>
                </c:pt>
                <c:pt idx="3">
                  <c:v>37.750968097071734</c:v>
                </c:pt>
                <c:pt idx="4">
                  <c:v>37.693462258300293</c:v>
                </c:pt>
                <c:pt idx="5">
                  <c:v>37.619621630258969</c:v>
                </c:pt>
                <c:pt idx="6">
                  <c:v>37.529517187793694</c:v>
                </c:pt>
                <c:pt idx="7">
                  <c:v>37.42323500522938</c:v>
                </c:pt>
                <c:pt idx="8">
                  <c:v>37.300875864220345</c:v>
                </c:pt>
                <c:pt idx="9">
                  <c:v>37.162554800427365</c:v>
                </c:pt>
                <c:pt idx="10">
                  <c:v>37.008400593739218</c:v>
                </c:pt>
                <c:pt idx="11">
                  <c:v>36.838555207232297</c:v>
                </c:pt>
                <c:pt idx="12">
                  <c:v>36.653173180445698</c:v>
                </c:pt>
                <c:pt idx="13">
                  <c:v>36.4524209828365</c:v>
                </c:pt>
                <c:pt idx="14">
                  <c:v>36.236476333470939</c:v>
                </c:pt>
                <c:pt idx="15">
                  <c:v>36.005527493102079</c:v>
                </c:pt>
                <c:pt idx="16">
                  <c:v>35.759772534788098</c:v>
                </c:pt>
                <c:pt idx="17">
                  <c:v>35.499418599121427</c:v>
                </c:pt>
                <c:pt idx="18">
                  <c:v>35.22468113997602</c:v>
                </c:pt>
                <c:pt idx="19">
                  <c:v>34.9357831664462</c:v>
                </c:pt>
                <c:pt idx="20">
                  <c:v>34.632954486354095</c:v>
                </c:pt>
                <c:pt idx="21">
                  <c:v>34.316430956355234</c:v>
                </c:pt>
                <c:pt idx="22">
                  <c:v>33.986453743282141</c:v>
                </c:pt>
                <c:pt idx="23">
                  <c:v>33.643268600945341</c:v>
                </c:pt>
                <c:pt idx="24">
                  <c:v>33.287125166168614</c:v>
                </c:pt>
                <c:pt idx="25">
                  <c:v>32.918276277381409</c:v>
                </c:pt>
                <c:pt idx="26">
                  <c:v>32.536977318633276</c:v>
                </c:pt>
                <c:pt idx="27">
                  <c:v>32.143485591442612</c:v>
                </c:pt>
                <c:pt idx="28">
                  <c:v>31.738059716449847</c:v>
                </c:pt>
                <c:pt idx="29">
                  <c:v>31.320959066420798</c:v>
                </c:pt>
                <c:pt idx="30">
                  <c:v>30.892443231743741</c:v>
                </c:pt>
                <c:pt idx="31">
                  <c:v>30.452771519187046</c:v>
                </c:pt>
                <c:pt idx="32">
                  <c:v>30.002202484336692</c:v>
                </c:pt>
                <c:pt idx="33">
                  <c:v>29.540993497816352</c:v>
                </c:pt>
                <c:pt idx="34">
                  <c:v>29.069400345107134</c:v>
                </c:pt>
                <c:pt idx="35">
                  <c:v>28.587676859532259</c:v>
                </c:pt>
                <c:pt idx="36">
                  <c:v>28.096074587750593</c:v>
                </c:pt>
                <c:pt idx="37">
                  <c:v>27.594842486914033</c:v>
                </c:pt>
                <c:pt idx="38">
                  <c:v>27.084226652484226</c:v>
                </c:pt>
                <c:pt idx="39">
                  <c:v>26.564470075573482</c:v>
                </c:pt>
                <c:pt idx="40">
                  <c:v>26.035812428570026</c:v>
                </c:pt>
                <c:pt idx="41">
                  <c:v>25.498489877728744</c:v>
                </c:pt>
                <c:pt idx="42">
                  <c:v>24.952734921350824</c:v>
                </c:pt>
                <c:pt idx="43">
                  <c:v>24.398776252138916</c:v>
                </c:pt>
                <c:pt idx="44">
                  <c:v>23.836838642295533</c:v>
                </c:pt>
                <c:pt idx="45">
                  <c:v>23.267142849929328</c:v>
                </c:pt>
                <c:pt idx="46">
                  <c:v>22.689905545344757</c:v>
                </c:pt>
                <c:pt idx="47">
                  <c:v>22.105339255812964</c:v>
                </c:pt>
                <c:pt idx="48">
                  <c:v>21.513652327454764</c:v>
                </c:pt>
                <c:pt idx="49">
                  <c:v>20.915048902906662</c:v>
                </c:pt>
                <c:pt idx="50">
                  <c:v>20.30972891348938</c:v>
                </c:pt>
                <c:pt idx="51">
                  <c:v>19.697888084649875</c:v>
                </c:pt>
                <c:pt idx="52">
                  <c:v>19.079717953505593</c:v>
                </c:pt>
                <c:pt idx="53">
                  <c:v>18.455405897378313</c:v>
                </c:pt>
                <c:pt idx="54">
                  <c:v>17.82513517226694</c:v>
                </c:pt>
                <c:pt idx="55">
                  <c:v>17.189084960270492</c:v>
                </c:pt>
                <c:pt idx="56">
                  <c:v>16.547430425034705</c:v>
                </c:pt>
                <c:pt idx="57">
                  <c:v>15.90034277435862</c:v>
                </c:pt>
                <c:pt idx="58">
                  <c:v>15.247989329157519</c:v>
                </c:pt>
                <c:pt idx="59">
                  <c:v>14.590533598038959</c:v>
                </c:pt>
                <c:pt idx="60">
                  <c:v>13.928135356806465</c:v>
                </c:pt>
                <c:pt idx="61">
                  <c:v>13.260950732261193</c:v>
                </c:pt>
                <c:pt idx="62">
                  <c:v>12.589132289726095</c:v>
                </c:pt>
                <c:pt idx="63">
                  <c:v>11.912829123767835</c:v>
                </c:pt>
                <c:pt idx="64">
                  <c:v>11.232186951641495</c:v>
                </c:pt>
                <c:pt idx="65">
                  <c:v>10.547348209028954</c:v>
                </c:pt>
                <c:pt idx="66">
                  <c:v>9.858452147686279</c:v>
                </c:pt>
                <c:pt idx="67">
                  <c:v>9.1656349346565662</c:v>
                </c:pt>
                <c:pt idx="68">
                  <c:v>8.4690297527441203</c:v>
                </c:pt>
                <c:pt idx="69">
                  <c:v>7.768766901982417</c:v>
                </c:pt>
                <c:pt idx="70">
                  <c:v>7.064973901862615</c:v>
                </c:pt>
                <c:pt idx="71">
                  <c:v>6.3577755941218044</c:v>
                </c:pt>
                <c:pt idx="72">
                  <c:v>5.64729424592025</c:v>
                </c:pt>
                <c:pt idx="73">
                  <c:v>4.9336496532648511</c:v>
                </c:pt>
                <c:pt idx="74">
                  <c:v>4.2169592445628439</c:v>
                </c:pt>
                <c:pt idx="75">
                  <c:v>3.4973381842137456</c:v>
                </c:pt>
                <c:pt idx="76">
                  <c:v>2.7748994761710435</c:v>
                </c:pt>
                <c:pt idx="77">
                  <c:v>2.0497540674261927</c:v>
                </c:pt>
                <c:pt idx="78">
                  <c:v>1.3220109513879521</c:v>
                </c:pt>
                <c:pt idx="79">
                  <c:v>0.59177727114867196</c:v>
                </c:pt>
                <c:pt idx="80">
                  <c:v>-0.14084157735280201</c:v>
                </c:pt>
                <c:pt idx="81">
                  <c:v>-0.8757418422456027</c:v>
                </c:pt>
                <c:pt idx="82">
                  <c:v>-1.6128213126762461</c:v>
                </c:pt>
                <c:pt idx="83">
                  <c:v>-2.351979215736236</c:v>
                </c:pt>
                <c:pt idx="84">
                  <c:v>-3.0931161132957499</c:v>
                </c:pt>
                <c:pt idx="85">
                  <c:v>-3.8361337986585511</c:v>
                </c:pt>
                <c:pt idx="86">
                  <c:v>-4.5809351929388953</c:v>
                </c:pt>
                <c:pt idx="87">
                  <c:v>-5.3274242410489023</c:v>
                </c:pt>
                <c:pt idx="88">
                  <c:v>-6.0755058071720072</c:v>
                </c:pt>
                <c:pt idx="89">
                  <c:v>-6.8250855695852266</c:v>
                </c:pt>
                <c:pt idx="90">
                  <c:v>-7.5760699146809429</c:v>
                </c:pt>
                <c:pt idx="91">
                  <c:v>-8.3283658300265415</c:v>
                </c:pt>
                <c:pt idx="92">
                  <c:v>-9.0818807962871659</c:v>
                </c:pt>
                <c:pt idx="93">
                  <c:v>-9.8365226778248882</c:v>
                </c:pt>
                <c:pt idx="94">
                  <c:v>-10.592199611774291</c:v>
                </c:pt>
                <c:pt idx="95">
                  <c:v>-11.348819895381354</c:v>
                </c:pt>
                <c:pt idx="96">
                  <c:v>-12.106291871378801</c:v>
                </c:pt>
                <c:pt idx="97">
                  <c:v>-12.864523811157554</c:v>
                </c:pt>
                <c:pt idx="98">
                  <c:v>-13.623423795478274</c:v>
                </c:pt>
                <c:pt idx="99">
                  <c:v>-14.38289959245283</c:v>
                </c:pt>
                <c:pt idx="100">
                  <c:v>-15.142858532509067</c:v>
                </c:pt>
                <c:pt idx="101">
                  <c:v>-15.903207380035624</c:v>
                </c:pt>
                <c:pt idx="102">
                  <c:v>-16.663852201386263</c:v>
                </c:pt>
                <c:pt idx="103">
                  <c:v>-17.424698228904589</c:v>
                </c:pt>
                <c:pt idx="104">
                  <c:v>-18.185649720611266</c:v>
                </c:pt>
                <c:pt idx="105">
                  <c:v>-18.946609815174938</c:v>
                </c:pt>
                <c:pt idx="106">
                  <c:v>-19.707480381767397</c:v>
                </c:pt>
                <c:pt idx="107">
                  <c:v>-20.468161864381074</c:v>
                </c:pt>
                <c:pt idx="108">
                  <c:v>-21.228553120163355</c:v>
                </c:pt>
                <c:pt idx="109">
                  <c:v>-21.988551251298119</c:v>
                </c:pt>
                <c:pt idx="110">
                  <c:v>-22.748051429939323</c:v>
                </c:pt>
                <c:pt idx="111">
                  <c:v>-23.506946715674744</c:v>
                </c:pt>
                <c:pt idx="112">
                  <c:v>-24.26512786497058</c:v>
                </c:pt>
                <c:pt idx="113">
                  <c:v>-25.022483132019289</c:v>
                </c:pt>
                <c:pt idx="114">
                  <c:v>-25.778898060383739</c:v>
                </c:pt>
                <c:pt idx="115">
                  <c:v>-26.534255264800805</c:v>
                </c:pt>
                <c:pt idx="116">
                  <c:v>-27.288434202477802</c:v>
                </c:pt>
                <c:pt idx="117">
                  <c:v>-28.041310933184079</c:v>
                </c:pt>
                <c:pt idx="118">
                  <c:v>-28.79275786741097</c:v>
                </c:pt>
                <c:pt idx="119">
                  <c:v>-29.542643501843074</c:v>
                </c:pt>
                <c:pt idx="120">
                  <c:v>-30.290832141356347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AE8-4473-B02F-48893A20662A}"/>
            </c:ext>
          </c:extLst>
        </c:ser>
        <c:ser>
          <c:idx val="56"/>
          <c:order val="56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TraySol!$Q$191:$Q$311</c:f>
              <c:numCache>
                <c:formatCode>0.00</c:formatCode>
                <c:ptCount val="121"/>
                <c:pt idx="0">
                  <c:v>1.0215814641510717E-3</c:v>
                </c:pt>
                <c:pt idx="1">
                  <c:v>1.0215237798052461</c:v>
                </c:pt>
                <c:pt idx="2">
                  <c:v>2.0427058229372999</c:v>
                </c:pt>
                <c:pt idx="3">
                  <c:v>3.063205314733775</c:v>
                </c:pt>
                <c:pt idx="4">
                  <c:v>4.0826832787299825</c:v>
                </c:pt>
                <c:pt idx="5">
                  <c:v>5.1008034812478664</c:v>
                </c:pt>
                <c:pt idx="6">
                  <c:v>6.1172333187750887</c:v>
                </c:pt>
                <c:pt idx="7">
                  <c:v>7.1316446827073863</c:v>
                </c:pt>
                <c:pt idx="8">
                  <c:v>8.1437147963056979</c:v>
                </c:pt>
                <c:pt idx="9">
                  <c:v>9.153127019028803</c:v>
                </c:pt>
                <c:pt idx="10">
                  <c:v>10.159571613785886</c:v>
                </c:pt>
                <c:pt idx="11">
                  <c:v>11.162746473064507</c:v>
                </c:pt>
                <c:pt idx="12">
                  <c:v>12.162357800344591</c:v>
                </c:pt>
                <c:pt idx="13">
                  <c:v>13.158120743689055</c:v>
                </c:pt>
                <c:pt idx="14">
                  <c:v>14.149759978911742</c:v>
                </c:pt>
                <c:pt idx="15">
                  <c:v>15.137010240230827</c:v>
                </c:pt>
                <c:pt idx="16">
                  <c:v>16.119616796843101</c:v>
                </c:pt>
                <c:pt idx="17">
                  <c:v>17.097335874369328</c:v>
                </c:pt>
                <c:pt idx="18">
                  <c:v>18.069935020626488</c:v>
                </c:pt>
                <c:pt idx="19">
                  <c:v>19.037193415676953</c:v>
                </c:pt>
                <c:pt idx="20">
                  <c:v>19.998902126566726</c:v>
                </c:pt>
                <c:pt idx="21">
                  <c:v>20.954864307605071</c:v>
                </c:pt>
                <c:pt idx="22">
                  <c:v>21.904895347443631</c:v>
                </c:pt>
                <c:pt idx="23">
                  <c:v>22.848822964579785</c:v>
                </c:pt>
                <c:pt idx="24">
                  <c:v>23.786487253242122</c:v>
                </c:pt>
                <c:pt idx="25">
                  <c:v>24.717740681899052</c:v>
                </c:pt>
                <c:pt idx="26">
                  <c:v>25.642448046884358</c:v>
                </c:pt>
                <c:pt idx="27">
                  <c:v>26.560486383833311</c:v>
                </c:pt>
                <c:pt idx="28">
                  <c:v>27.471744839787981</c:v>
                </c:pt>
                <c:pt idx="29">
                  <c:v>28.37612450895233</c:v>
                </c:pt>
                <c:pt idx="30">
                  <c:v>29.273538235161276</c:v>
                </c:pt>
                <c:pt idx="31">
                  <c:v>30.163910384174883</c:v>
                </c:pt>
                <c:pt idx="32">
                  <c:v>31.047176588920873</c:v>
                </c:pt>
                <c:pt idx="33">
                  <c:v>31.923283470792565</c:v>
                </c:pt>
                <c:pt idx="34">
                  <c:v>32.792188340060179</c:v>
                </c:pt>
                <c:pt idx="35">
                  <c:v>33.653858878383978</c:v>
                </c:pt>
                <c:pt idx="36">
                  <c:v>34.50827280632393</c:v>
                </c:pt>
                <c:pt idx="37">
                  <c:v>35.355417538628167</c:v>
                </c:pt>
                <c:pt idx="38">
                  <c:v>36.195289829956778</c:v>
                </c:pt>
                <c:pt idx="39">
                  <c:v>37.027895413556443</c:v>
                </c:pt>
                <c:pt idx="40">
                  <c:v>37.853248635254126</c:v>
                </c:pt>
                <c:pt idx="41">
                  <c:v>38.671372084980504</c:v>
                </c:pt>
                <c:pt idx="42">
                  <c:v>39.482296227875871</c:v>
                </c:pt>
                <c:pt idx="43">
                  <c:v>40.286059036866874</c:v>
                </c:pt>
                <c:pt idx="44">
                  <c:v>41.08270562844271</c:v>
                </c:pt>
                <c:pt idx="45">
                  <c:v>41.872287903197325</c:v>
                </c:pt>
                <c:pt idx="46">
                  <c:v>42.654864192548267</c:v>
                </c:pt>
                <c:pt idx="47">
                  <c:v>43.430498912889846</c:v>
                </c:pt>
                <c:pt idx="48">
                  <c:v>44.199262228292064</c:v>
                </c:pt>
                <c:pt idx="49">
                  <c:v>44.961229722717434</c:v>
                </c:pt>
                <c:pt idx="50">
                  <c:v>45.716482082593124</c:v>
                </c:pt>
                <c:pt idx="51">
                  <c:v>46.465104790454376</c:v>
                </c:pt>
                <c:pt idx="52">
                  <c:v>47.207187830255577</c:v>
                </c:pt>
                <c:pt idx="53">
                  <c:v>47.942825404839517</c:v>
                </c:pt>
                <c:pt idx="54">
                  <c:v>48.672115665955133</c:v>
                </c:pt>
                <c:pt idx="55">
                  <c:v>49.395160457122799</c:v>
                </c:pt>
                <c:pt idx="56">
                  <c:v>50.112065069565197</c:v>
                </c:pt>
                <c:pt idx="57">
                  <c:v>50.822938011345904</c:v>
                </c:pt>
                <c:pt idx="58">
                  <c:v>51.527890789793538</c:v>
                </c:pt>
                <c:pt idx="59">
                  <c:v>52.227037707229478</c:v>
                </c:pt>
                <c:pt idx="60">
                  <c:v>52.92049566996748</c:v>
                </c:pt>
                <c:pt idx="61">
                  <c:v>53.608384010508821</c:v>
                </c:pt>
                <c:pt idx="62">
                  <c:v>54.290824322819688</c:v>
                </c:pt>
                <c:pt idx="63">
                  <c:v>54.967940310547071</c:v>
                </c:pt>
                <c:pt idx="64">
                  <c:v>55.639857648003279</c:v>
                </c:pt>
                <c:pt idx="65">
                  <c:v>56.306703853730937</c:v>
                </c:pt>
                <c:pt idx="66">
                  <c:v>56.968608176445123</c:v>
                </c:pt>
                <c:pt idx="67">
                  <c:v>57.625701493139601</c:v>
                </c:pt>
                <c:pt idx="68">
                  <c:v>58.278116219139051</c:v>
                </c:pt>
                <c:pt idx="69">
                  <c:v>58.925986229878234</c:v>
                </c:pt>
                <c:pt idx="70">
                  <c:v>59.569446794190583</c:v>
                </c:pt>
                <c:pt idx="71">
                  <c:v>60.208634518895373</c:v>
                </c:pt>
                <c:pt idx="72">
                  <c:v>60.843687304481833</c:v>
                </c:pt>
                <c:pt idx="73">
                  <c:v>61.474744311699702</c:v>
                </c:pt>
                <c:pt idx="74">
                  <c:v>62.101945938881371</c:v>
                </c:pt>
                <c:pt idx="75">
                  <c:v>62.725433809837817</c:v>
                </c:pt>
                <c:pt idx="76">
                  <c:v>63.345350772189569</c:v>
                </c:pt>
                <c:pt idx="77">
                  <c:v>63.961840906016711</c:v>
                </c:pt>
                <c:pt idx="78">
                  <c:v>64.575049542735314</c:v>
                </c:pt>
                <c:pt idx="79">
                  <c:v>65.185123294133774</c:v>
                </c:pt>
                <c:pt idx="80">
                  <c:v>65.792210091530677</c:v>
                </c:pt>
                <c:pt idx="81">
                  <c:v>66.396459235045896</c:v>
                </c:pt>
                <c:pt idx="82">
                  <c:v>66.998021453007624</c:v>
                </c:pt>
                <c:pt idx="83">
                  <c:v>67.597048971553235</c:v>
                </c:pt>
                <c:pt idx="84">
                  <c:v>68.193695594516214</c:v>
                </c:pt>
                <c:pt idx="85">
                  <c:v>68.788116793730438</c:v>
                </c:pt>
                <c:pt idx="86">
                  <c:v>69.38046980992209</c:v>
                </c:pt>
                <c:pt idx="87">
                  <c:v>69.970913764402567</c:v>
                </c:pt>
                <c:pt idx="88">
                  <c:v>70.559609781819873</c:v>
                </c:pt>
                <c:pt idx="89">
                  <c:v>71.146721124273284</c:v>
                </c:pt>
                <c:pt idx="90">
                  <c:v>71.732413337146653</c:v>
                </c:pt>
                <c:pt idx="91">
                  <c:v>72.316854407067865</c:v>
                </c:pt>
                <c:pt idx="92">
                  <c:v>72.900214932459207</c:v>
                </c:pt>
                <c:pt idx="93">
                  <c:v>73.482668307202459</c:v>
                </c:pt>
                <c:pt idx="94">
                  <c:v>74.064390918007234</c:v>
                </c:pt>
                <c:pt idx="95">
                  <c:v>74.645562356138072</c:v>
                </c:pt>
                <c:pt idx="96">
                  <c:v>75.226365644229773</c:v>
                </c:pt>
                <c:pt idx="97">
                  <c:v>75.806987478996916</c:v>
                </c:pt>
                <c:pt idx="98">
                  <c:v>76.387618490728045</c:v>
                </c:pt>
                <c:pt idx="99">
                  <c:v>76.968453520544116</c:v>
                </c:pt>
                <c:pt idx="100">
                  <c:v>77.549691916496897</c:v>
                </c:pt>
                <c:pt idx="101">
                  <c:v>78.131537849686993</c:v>
                </c:pt>
                <c:pt idx="102">
                  <c:v>78.714200651692693</c:v>
                </c:pt>
                <c:pt idx="103">
                  <c:v>79.297895174721162</c:v>
                </c:pt>
                <c:pt idx="104">
                  <c:v>79.882842176024226</c:v>
                </c:pt>
                <c:pt idx="105">
                  <c:v>80.469268728260758</c:v>
                </c:pt>
                <c:pt idx="106">
                  <c:v>81.057408657640792</c:v>
                </c:pt>
                <c:pt idx="107">
                  <c:v>81.647503011850915</c:v>
                </c:pt>
                <c:pt idx="108">
                  <c:v>82.239800559938104</c:v>
                </c:pt>
                <c:pt idx="109">
                  <c:v>82.834558326524387</c:v>
                </c:pt>
                <c:pt idx="110">
                  <c:v>83.432042162932007</c:v>
                </c:pt>
                <c:pt idx="111">
                  <c:v>84.032527358027437</c:v>
                </c:pt>
                <c:pt idx="112">
                  <c:v>84.636299291838085</c:v>
                </c:pt>
                <c:pt idx="113">
                  <c:v>85.243654135261863</c:v>
                </c:pt>
                <c:pt idx="114">
                  <c:v>85.854899599479353</c:v>
                </c:pt>
                <c:pt idx="115">
                  <c:v>86.470355738989568</c:v>
                </c:pt>
                <c:pt idx="116">
                  <c:v>87.090355812529666</c:v>
                </c:pt>
                <c:pt idx="117">
                  <c:v>87.715247206502724</c:v>
                </c:pt>
                <c:pt idx="118">
                  <c:v>88.345392425931863</c:v>
                </c:pt>
                <c:pt idx="119">
                  <c:v>88.981170158382341</c:v>
                </c:pt>
                <c:pt idx="120">
                  <c:v>89.622976416748969</c:v>
                </c:pt>
              </c:numCache>
            </c:numRef>
          </c:xVal>
          <c:yVal>
            <c:numRef>
              <c:f>TraySol!$P$191:$P$311</c:f>
              <c:numCache>
                <c:formatCode>0.00</c:formatCode>
                <c:ptCount val="121"/>
                <c:pt idx="0">
                  <c:v>26.099999993215945</c:v>
                </c:pt>
                <c:pt idx="1">
                  <c:v>26.093216319550955</c:v>
                </c:pt>
                <c:pt idx="2">
                  <c:v>26.07286970347846</c:v>
                </c:pt>
                <c:pt idx="3">
                  <c:v>26.038973413591947</c:v>
                </c:pt>
                <c:pt idx="4">
                  <c:v>25.991549506296309</c:v>
                </c:pt>
                <c:pt idx="5">
                  <c:v>25.930628763040346</c:v>
                </c:pt>
                <c:pt idx="6">
                  <c:v>25.856250593668761</c:v>
                </c:pt>
                <c:pt idx="7">
                  <c:v>25.768462913390351</c:v>
                </c:pt>
                <c:pt idx="8">
                  <c:v>25.667321994262224</c:v>
                </c:pt>
                <c:pt idx="9">
                  <c:v>25.552892292265781</c:v>
                </c:pt>
                <c:pt idx="10">
                  <c:v>25.425246251211618</c:v>
                </c:pt>
                <c:pt idx="11">
                  <c:v>25.284464084856637</c:v>
                </c:pt>
                <c:pt idx="12">
                  <c:v>25.130633538745585</c:v>
                </c:pt>
                <c:pt idx="13">
                  <c:v>24.963849633399988</c:v>
                </c:pt>
                <c:pt idx="14">
                  <c:v>24.784214390567854</c:v>
                </c:pt>
                <c:pt idx="15">
                  <c:v>24.591836544320088</c:v>
                </c:pt>
                <c:pt idx="16">
                  <c:v>24.386831238830112</c:v>
                </c:pt>
                <c:pt idx="17">
                  <c:v>24.169319714705679</c:v>
                </c:pt>
                <c:pt idx="18">
                  <c:v>23.939428985754262</c:v>
                </c:pt>
                <c:pt idx="19">
                  <c:v>23.697291508057063</c:v>
                </c:pt>
                <c:pt idx="20">
                  <c:v>23.44304484320368</c:v>
                </c:pt>
                <c:pt idx="21">
                  <c:v>23.176831317499548</c:v>
                </c:pt>
                <c:pt idx="22">
                  <c:v>22.898797678903492</c:v>
                </c:pt>
                <c:pt idx="23">
                  <c:v>22.609094753385008</c:v>
                </c:pt>
                <c:pt idx="24">
                  <c:v>22.307877102310755</c:v>
                </c:pt>
                <c:pt idx="25">
                  <c:v>21.995302682381151</c:v>
                </c:pt>
                <c:pt idx="26">
                  <c:v>21.671532509538594</c:v>
                </c:pt>
                <c:pt idx="27">
                  <c:v>21.3367303281658</c:v>
                </c:pt>
                <c:pt idx="28">
                  <c:v>20.991062286782707</c:v>
                </c:pt>
                <c:pt idx="29">
                  <c:v>20.634696621338165</c:v>
                </c:pt>
                <c:pt idx="30">
                  <c:v>20.267803347078484</c:v>
                </c:pt>
                <c:pt idx="31">
                  <c:v>19.890553959860227</c:v>
                </c:pt>
                <c:pt idx="32">
                  <c:v>19.503121147661915</c:v>
                </c:pt>
                <c:pt idx="33">
                  <c:v>19.105678512936919</c:v>
                </c:pt>
                <c:pt idx="34">
                  <c:v>18.69840030634299</c:v>
                </c:pt>
                <c:pt idx="35">
                  <c:v>18.281461172279094</c:v>
                </c:pt>
                <c:pt idx="36">
                  <c:v>17.855035906561582</c:v>
                </c:pt>
                <c:pt idx="37">
                  <c:v>17.419299226477975</c:v>
                </c:pt>
                <c:pt idx="38">
                  <c:v>16.974425553368818</c:v>
                </c:pt>
                <c:pt idx="39">
                  <c:v>16.520588807806803</c:v>
                </c:pt>
                <c:pt idx="40">
                  <c:v>16.057962217367219</c:v>
                </c:pt>
                <c:pt idx="41">
                  <c:v>15.586718136915522</c:v>
                </c:pt>
                <c:pt idx="42">
                  <c:v>15.107027881276025</c:v>
                </c:pt>
                <c:pt idx="43">
                  <c:v>14.619061570090977</c:v>
                </c:pt>
                <c:pt idx="44">
                  <c:v>14.122987984629759</c:v>
                </c:pt>
                <c:pt idx="45">
                  <c:v>13.618974436266711</c:v>
                </c:pt>
                <c:pt idx="46">
                  <c:v>13.107186646308477</c:v>
                </c:pt>
                <c:pt idx="47">
                  <c:v>12.587788636822182</c:v>
                </c:pt>
                <c:pt idx="48">
                  <c:v>12.060942632089777</c:v>
                </c:pt>
                <c:pt idx="49">
                  <c:v>11.526808970293615</c:v>
                </c:pt>
                <c:pt idx="50">
                  <c:v>10.985546025023979</c:v>
                </c:pt>
                <c:pt idx="51">
                  <c:v>10.437310136186113</c:v>
                </c:pt>
                <c:pt idx="52">
                  <c:v>9.8822555498793463</c:v>
                </c:pt>
                <c:pt idx="53">
                  <c:v>9.3205343668156218</c:v>
                </c:pt>
                <c:pt idx="54">
                  <c:v>8.7522964988450838</c:v>
                </c:pt>
                <c:pt idx="55">
                  <c:v>8.1776896331593036</c:v>
                </c:pt>
                <c:pt idx="56">
                  <c:v>7.5968592037467317</c:v>
                </c:pt>
                <c:pt idx="57">
                  <c:v>7.0099483696835563</c:v>
                </c:pt>
                <c:pt idx="58">
                  <c:v>6.4170979998515492</c:v>
                </c:pt>
                <c:pt idx="59">
                  <c:v>5.8184466636858474</c:v>
                </c:pt>
                <c:pt idx="60">
                  <c:v>5.2141306275678545</c:v>
                </c:pt>
                <c:pt idx="61">
                  <c:v>4.6042838564919464</c:v>
                </c:pt>
                <c:pt idx="62">
                  <c:v>3.989038020649275</c:v>
                </c:pt>
                <c:pt idx="63">
                  <c:v>3.3685225065867854</c:v>
                </c:pt>
                <c:pt idx="64">
                  <c:v>2.7428644326159599</c:v>
                </c:pt>
                <c:pt idx="65">
                  <c:v>2.1121886681613375</c:v>
                </c:pt>
                <c:pt idx="66">
                  <c:v>1.4766178567556807</c:v>
                </c:pt>
                <c:pt idx="67">
                  <c:v>0.83627244240523169</c:v>
                </c:pt>
                <c:pt idx="68">
                  <c:v>0.19127069906508609</c:v>
                </c:pt>
                <c:pt idx="69">
                  <c:v>-0.45827123701879202</c:v>
                </c:pt>
                <c:pt idx="70">
                  <c:v>-1.1122393323278743</c:v>
                </c:pt>
                <c:pt idx="71">
                  <c:v>-1.7705216186599841</c:v>
                </c:pt>
                <c:pt idx="72">
                  <c:v>-2.4330081534839962</c:v>
                </c:pt>
                <c:pt idx="73">
                  <c:v>-3.0995909782386946</c:v>
                </c:pt>
                <c:pt idx="74">
                  <c:v>-3.7701640747393554</c:v>
                </c:pt>
                <c:pt idx="75">
                  <c:v>-4.444623319840403</c:v>
                </c:pt>
                <c:pt idx="76">
                  <c:v>-5.1228664384874918</c:v>
                </c:pt>
                <c:pt idx="77">
                  <c:v>-5.8047929552779323</c:v>
                </c:pt>
                <c:pt idx="78">
                  <c:v>-6.4903041446345497</c:v>
                </c:pt>
                <c:pt idx="79">
                  <c:v>-7.179302979683797</c:v>
                </c:pt>
                <c:pt idx="80">
                  <c:v>-7.8716940799156276</c:v>
                </c:pt>
                <c:pt idx="81">
                  <c:v>-8.5673836576896036</c:v>
                </c:pt>
                <c:pt idx="82">
                  <c:v>-9.2662794636380852</c:v>
                </c:pt>
                <c:pt idx="83">
                  <c:v>-9.9682907310052542</c:v>
                </c:pt>
                <c:pt idx="84">
                  <c:v>-10.673328118947495</c:v>
                </c:pt>
                <c:pt idx="85">
                  <c:v>-11.381303654808576</c:v>
                </c:pt>
                <c:pt idx="86">
                  <c:v>-12.092130675370186</c:v>
                </c:pt>
                <c:pt idx="87">
                  <c:v>-12.805723767066226</c:v>
                </c:pt>
                <c:pt idx="88">
                  <c:v>-13.521998705136923</c:v>
                </c:pt>
                <c:pt idx="89">
                  <c:v>-14.240872391685485</c:v>
                </c:pt>
                <c:pt idx="90">
                  <c:v>-14.962262792588504</c:v>
                </c:pt>
                <c:pt idx="91">
                  <c:v>-15.686088873196809</c:v>
                </c:pt>
                <c:pt idx="92">
                  <c:v>-16.412270532751563</c:v>
                </c:pt>
                <c:pt idx="93">
                  <c:v>-17.140728537425289</c:v>
                </c:pt>
                <c:pt idx="94">
                  <c:v>-17.871384451884524</c:v>
                </c:pt>
                <c:pt idx="95">
                  <c:v>-18.604160569254645</c:v>
                </c:pt>
                <c:pt idx="96">
                  <c:v>-19.338979839352987</c:v>
                </c:pt>
                <c:pt idx="97">
                  <c:v>-20.075765795038791</c:v>
                </c:pt>
                <c:pt idx="98">
                  <c:v>-20.814442476512085</c:v>
                </c:pt>
                <c:pt idx="99">
                  <c:v>-21.554934353374108</c:v>
                </c:pt>
                <c:pt idx="100">
                  <c:v>-22.297166244243058</c:v>
                </c:pt>
                <c:pt idx="101">
                  <c:v>-23.041063233696775</c:v>
                </c:pt>
                <c:pt idx="102">
                  <c:v>-23.786550586291412</c:v>
                </c:pt>
                <c:pt idx="103">
                  <c:v>-24.533553657380722</c:v>
                </c:pt>
                <c:pt idx="104">
                  <c:v>-25.281997800433345</c:v>
                </c:pt>
                <c:pt idx="105">
                  <c:v>-26.031808270516393</c:v>
                </c:pt>
                <c:pt idx="106">
                  <c:v>-26.78291012358217</c:v>
                </c:pt>
                <c:pt idx="107">
                  <c:v>-27.535228111160293</c:v>
                </c:pt>
                <c:pt idx="108">
                  <c:v>-28.288686570018896</c:v>
                </c:pt>
                <c:pt idx="109">
                  <c:v>-29.043209306318403</c:v>
                </c:pt>
                <c:pt idx="110">
                  <c:v>-29.798719473734465</c:v>
                </c:pt>
                <c:pt idx="111">
                  <c:v>-30.555139444977669</c:v>
                </c:pt>
                <c:pt idx="112">
                  <c:v>-31.312390676082131</c:v>
                </c:pt>
                <c:pt idx="113">
                  <c:v>-32.070393562774328</c:v>
                </c:pt>
                <c:pt idx="114">
                  <c:v>-32.829067288167096</c:v>
                </c:pt>
                <c:pt idx="115">
                  <c:v>-33.58832966094927</c:v>
                </c:pt>
                <c:pt idx="116">
                  <c:v>-34.348096943160314</c:v>
                </c:pt>
                <c:pt idx="117">
                  <c:v>-35.108283666549085</c:v>
                </c:pt>
                <c:pt idx="118">
                  <c:v>-35.868802436415365</c:v>
                </c:pt>
                <c:pt idx="119">
                  <c:v>-36.629563721722931</c:v>
                </c:pt>
                <c:pt idx="120">
                  <c:v>-37.390475630150405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5AE8-4473-B02F-48893A20662A}"/>
            </c:ext>
          </c:extLst>
        </c:ser>
        <c:ser>
          <c:idx val="57"/>
          <c:order val="57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TraySol!$T$40:$T$190</c:f>
              <c:numCache>
                <c:formatCode>0.00</c:formatCode>
                <c:ptCount val="151"/>
                <c:pt idx="0">
                  <c:v>-124.37652773282451</c:v>
                </c:pt>
                <c:pt idx="1">
                  <c:v>-123.14371787983315</c:v>
                </c:pt>
                <c:pt idx="2">
                  <c:v>-121.94262901143678</c:v>
                </c:pt>
                <c:pt idx="3">
                  <c:v>-120.77196807926961</c:v>
                </c:pt>
                <c:pt idx="4">
                  <c:v>-119.630469369127</c:v>
                </c:pt>
                <c:pt idx="5">
                  <c:v>-118.51689831323721</c:v>
                </c:pt>
                <c:pt idx="6">
                  <c:v>-117.43005437496758</c:v>
                </c:pt>
                <c:pt idx="7">
                  <c:v>-116.3687731410637</c:v>
                </c:pt>
                <c:pt idx="8">
                  <c:v>-115.33192774234395</c:v>
                </c:pt>
                <c:pt idx="9">
                  <c:v>-114.31842971006607</c:v>
                </c:pt>
                <c:pt idx="10">
                  <c:v>-113.32722936222687</c:v>
                </c:pt>
                <c:pt idx="11">
                  <c:v>-112.35731580205416</c:v>
                </c:pt>
                <c:pt idx="12">
                  <c:v>-111.407716599973</c:v>
                </c:pt>
                <c:pt idx="13">
                  <c:v>-110.47749722042801</c:v>
                </c:pt>
                <c:pt idx="14">
                  <c:v>-109.56576024609332</c:v>
                </c:pt>
                <c:pt idx="15">
                  <c:v>-108.67164444416248</c:v>
                </c:pt>
                <c:pt idx="16">
                  <c:v>-107.79432371251858</c:v>
                </c:pt>
                <c:pt idx="17">
                  <c:v>-106.93300593756668</c:v>
                </c:pt>
                <c:pt idx="18">
                  <c:v>-106.08693179028124</c:v>
                </c:pt>
                <c:pt idx="19">
                  <c:v>-105.25537348250961</c:v>
                </c:pt>
                <c:pt idx="20">
                  <c:v>-104.43763350169222</c:v>
                </c:pt>
                <c:pt idx="21">
                  <c:v>-103.63304333884057</c:v>
                </c:pt>
                <c:pt idx="22">
                  <c:v>-102.84096222178997</c:v>
                </c:pt>
                <c:pt idx="23">
                  <c:v>-102.0607758633452</c:v>
                </c:pt>
                <c:pt idx="24">
                  <c:v>-101.29189523191565</c:v>
                </c:pt>
                <c:pt idx="25">
                  <c:v>-100.53375535053364</c:v>
                </c:pt>
                <c:pt idx="26">
                  <c:v>-99.785814128727395</c:v>
                </c:pt>
                <c:pt idx="27">
                  <c:v>-99.047551230534779</c:v>
                </c:pt>
                <c:pt idx="28">
                  <c:v>-98.318466980960125</c:v>
                </c:pt>
                <c:pt idx="29">
                  <c:v>-97.598081312370482</c:v>
                </c:pt>
                <c:pt idx="30">
                  <c:v>-96.885932751662921</c:v>
                </c:pt>
                <c:pt idx="31">
                  <c:v>-96.181577448499695</c:v>
                </c:pt>
                <c:pt idx="32">
                  <c:v>-95.484588244474594</c:v>
                </c:pt>
                <c:pt idx="33">
                  <c:v>-94.79455378273029</c:v>
                </c:pt>
                <c:pt idx="34">
                  <c:v>-94.111077657276752</c:v>
                </c:pt>
                <c:pt idx="35">
                  <c:v>-93.433777601052711</c:v>
                </c:pt>
                <c:pt idx="36">
                  <c:v>-92.762284711616374</c:v>
                </c:pt>
                <c:pt idx="37">
                  <c:v>-92.096242713236393</c:v>
                </c:pt>
                <c:pt idx="38">
                  <c:v>-91.435307254077415</c:v>
                </c:pt>
                <c:pt idx="39">
                  <c:v>-90.779145237123714</c:v>
                </c:pt>
                <c:pt idx="40">
                  <c:v>-90.127434183458419</c:v>
                </c:pt>
                <c:pt idx="41">
                  <c:v>-89.479861626510299</c:v>
                </c:pt>
                <c:pt idx="42">
                  <c:v>-88.836124535886881</c:v>
                </c:pt>
                <c:pt idx="43">
                  <c:v>-88.195928769435255</c:v>
                </c:pt>
                <c:pt idx="44">
                  <c:v>-87.558988552201541</c:v>
                </c:pt>
                <c:pt idx="45">
                  <c:v>-86.925025980998385</c:v>
                </c:pt>
                <c:pt idx="46">
                  <c:v>-86.293770553333957</c:v>
                </c:pt>
                <c:pt idx="47">
                  <c:v>-85.664958719504114</c:v>
                </c:pt>
                <c:pt idx="48">
                  <c:v>-85.038333456700244</c:v>
                </c:pt>
                <c:pt idx="49">
                  <c:v>-84.413643864039003</c:v>
                </c:pt>
                <c:pt idx="50">
                  <c:v>-83.790644777475109</c:v>
                </c:pt>
                <c:pt idx="51">
                  <c:v>-83.169096403613295</c:v>
                </c:pt>
                <c:pt idx="52">
                  <c:v>-82.548763971491127</c:v>
                </c:pt>
                <c:pt idx="53">
                  <c:v>-81.929417401460384</c:v>
                </c:pt>
                <c:pt idx="54">
                  <c:v>-81.31083099034889</c:v>
                </c:pt>
                <c:pt idx="55">
                  <c:v>-80.692783112139281</c:v>
                </c:pt>
                <c:pt idx="56">
                  <c:v>-80.075055933455033</c:v>
                </c:pt>
                <c:pt idx="57">
                  <c:v>-79.457435143195553</c:v>
                </c:pt>
                <c:pt idx="58">
                  <c:v>-78.839709695714717</c:v>
                </c:pt>
                <c:pt idx="59">
                  <c:v>-78.221671566986927</c:v>
                </c:pt>
                <c:pt idx="60">
                  <c:v>-77.603115523254857</c:v>
                </c:pt>
                <c:pt idx="61">
                  <c:v>-76.983838901701134</c:v>
                </c:pt>
                <c:pt idx="62">
                  <c:v>-76.363641402734217</c:v>
                </c:pt>
                <c:pt idx="63">
                  <c:v>-75.742324893524994</c:v>
                </c:pt>
                <c:pt idx="64">
                  <c:v>-75.119693222477508</c:v>
                </c:pt>
                <c:pt idx="65">
                  <c:v>-74.495552044361432</c:v>
                </c:pt>
                <c:pt idx="66">
                  <c:v>-73.869708655879521</c:v>
                </c:pt>
                <c:pt idx="67">
                  <c:v>-73.241971841486844</c:v>
                </c:pt>
                <c:pt idx="68">
                  <c:v>-72.612151729322449</c:v>
                </c:pt>
                <c:pt idx="69">
                  <c:v>-71.980059657157966</c:v>
                </c:pt>
                <c:pt idx="70">
                  <c:v>-71.345508048309384</c:v>
                </c:pt>
                <c:pt idx="71">
                  <c:v>-70.708310297502749</c:v>
                </c:pt>
                <c:pt idx="72">
                  <c:v>-70.068280666725713</c:v>
                </c:pt>
                <c:pt idx="73">
                  <c:v>-69.425234191140163</c:v>
                </c:pt>
                <c:pt idx="74">
                  <c:v>-68.778986595173208</c:v>
                </c:pt>
                <c:pt idx="75">
                  <c:v>-68.129354218946531</c:v>
                </c:pt>
                <c:pt idx="76">
                  <c:v>-67.47615395524565</c:v>
                </c:pt>
                <c:pt idx="77">
                  <c:v>-66.819203197273552</c:v>
                </c:pt>
                <c:pt idx="78">
                  <c:v>-66.158319797474618</c:v>
                </c:pt>
                <c:pt idx="79">
                  <c:v>-65.493322037756769</c:v>
                </c:pt>
                <c:pt idx="80">
                  <c:v>-64.824028611481083</c:v>
                </c:pt>
                <c:pt idx="81">
                  <c:v>-64.150258617629049</c:v>
                </c:pt>
                <c:pt idx="82">
                  <c:v>-63.471831567598322</c:v>
                </c:pt>
                <c:pt idx="83">
                  <c:v>-62.788567405116886</c:v>
                </c:pt>
                <c:pt idx="84">
                  <c:v>-62.100286539804102</c:v>
                </c:pt>
                <c:pt idx="85">
                  <c:v>-61.406809894944224</c:v>
                </c:pt>
                <c:pt idx="86">
                  <c:v>-60.707958970073228</c:v>
                </c:pt>
                <c:pt idx="87">
                  <c:v>-60.003555919012399</c:v>
                </c:pt>
                <c:pt idx="88">
                  <c:v>-59.293423644013316</c:v>
                </c:pt>
                <c:pt idx="89">
                  <c:v>-58.577385906705132</c:v>
                </c:pt>
                <c:pt idx="90">
                  <c:v>-57.855267456559552</c:v>
                </c:pt>
                <c:pt idx="91">
                  <c:v>-57.126894177606651</c:v>
                </c:pt>
                <c:pt idx="92">
                  <c:v>-56.392093254149501</c:v>
                </c:pt>
                <c:pt idx="93">
                  <c:v>-55.650693356232225</c:v>
                </c:pt>
                <c:pt idx="94">
                  <c:v>-54.902524845617521</c:v>
                </c:pt>
                <c:pt idx="95">
                  <c:v>-54.147420003021487</c:v>
                </c:pt>
                <c:pt idx="96">
                  <c:v>-53.385213277337876</c:v>
                </c:pt>
                <c:pt idx="97">
                  <c:v>-52.615741557556646</c:v>
                </c:pt>
                <c:pt idx="98">
                  <c:v>-51.838844468043952</c:v>
                </c:pt>
                <c:pt idx="99">
                  <c:v>-51.054364687799179</c:v>
                </c:pt>
                <c:pt idx="100">
                  <c:v>-50.26214829424076</c:v>
                </c:pt>
                <c:pt idx="101">
                  <c:v>-49.462045131990706</c:v>
                </c:pt>
                <c:pt idx="102">
                  <c:v>-48.653909207031631</c:v>
                </c:pt>
                <c:pt idx="103">
                  <c:v>-47.83759910649367</c:v>
                </c:pt>
                <c:pt idx="104">
                  <c:v>-47.012978444194211</c:v>
                </c:pt>
                <c:pt idx="105">
                  <c:v>-46.179916331896571</c:v>
                </c:pt>
                <c:pt idx="106">
                  <c:v>-45.338287876076244</c:v>
                </c:pt>
                <c:pt idx="107">
                  <c:v>-44.487974699780693</c:v>
                </c:pt>
                <c:pt idx="108">
                  <c:v>-43.628865488945046</c:v>
                </c:pt>
                <c:pt idx="109">
                  <c:v>-42.760856562273759</c:v>
                </c:pt>
                <c:pt idx="110">
                  <c:v>-41.883852463524327</c:v>
                </c:pt>
                <c:pt idx="111">
                  <c:v>-40.997766574729141</c:v>
                </c:pt>
                <c:pt idx="112">
                  <c:v>-40.102521748565636</c:v>
                </c:pt>
                <c:pt idx="113">
                  <c:v>-39.198050957738701</c:v>
                </c:pt>
                <c:pt idx="114">
                  <c:v>-38.284297958867086</c:v>
                </c:pt>
                <c:pt idx="115">
                  <c:v>-37.361217967978625</c:v>
                </c:pt>
                <c:pt idx="116">
                  <c:v>-36.428778344310466</c:v>
                </c:pt>
                <c:pt idx="117">
                  <c:v>-35.486959278693035</c:v>
                </c:pt>
                <c:pt idx="118">
                  <c:v>-34.535754482369249</c:v>
                </c:pt>
                <c:pt idx="119">
                  <c:v>-33.575171871668715</c:v>
                </c:pt>
                <c:pt idx="120">
                  <c:v>-32.605234243532813</c:v>
                </c:pt>
                <c:pt idx="121">
                  <c:v>-31.62597993646866</c:v>
                </c:pt>
                <c:pt idx="122">
                  <c:v>-30.637463471114327</c:v>
                </c:pt>
                <c:pt idx="123">
                  <c:v>-29.639756164229698</c:v>
                </c:pt>
                <c:pt idx="124">
                  <c:v>-28.632946709594595</c:v>
                </c:pt>
                <c:pt idx="125">
                  <c:v>-27.61714171901388</c:v>
                </c:pt>
                <c:pt idx="126">
                  <c:v>-26.592466216404016</c:v>
                </c:pt>
                <c:pt idx="127">
                  <c:v>-25.559064077779997</c:v>
                </c:pt>
                <c:pt idx="128">
                  <c:v>-24.51709840988493</c:v>
                </c:pt>
                <c:pt idx="129">
                  <c:v>-23.466751860221198</c:v>
                </c:pt>
                <c:pt idx="130">
                  <c:v>-22.408226851355522</c:v>
                </c:pt>
                <c:pt idx="131">
                  <c:v>-21.341745732593445</c:v>
                </c:pt>
                <c:pt idx="132">
                  <c:v>-20.267550842458853</c:v>
                </c:pt>
                <c:pt idx="133">
                  <c:v>-19.185904475875457</c:v>
                </c:pt>
                <c:pt idx="134">
                  <c:v>-18.097088750528407</c:v>
                </c:pt>
                <c:pt idx="135">
                  <c:v>-17.001405367602221</c:v>
                </c:pt>
                <c:pt idx="136">
                  <c:v>-15.899175262913031</c:v>
                </c:pt>
                <c:pt idx="137">
                  <c:v>-14.79073814541804</c:v>
                </c:pt>
                <c:pt idx="138">
                  <c:v>-13.676451921132312</c:v>
                </c:pt>
                <c:pt idx="139">
                  <c:v>-12.556692001653323</c:v>
                </c:pt>
                <c:pt idx="140">
                  <c:v>-11.431850497722815</c:v>
                </c:pt>
                <c:pt idx="141">
                  <c:v>-10.30233529957262</c:v>
                </c:pt>
                <c:pt idx="142">
                  <c:v>-9.1685690471407497</c:v>
                </c:pt>
                <c:pt idx="143">
                  <c:v>-8.0309879946157121</c:v>
                </c:pt>
                <c:pt idx="144">
                  <c:v>-6.8900407751315154</c:v>
                </c:pt>
                <c:pt idx="145">
                  <c:v>-5.7461870727650073</c:v>
                </c:pt>
                <c:pt idx="146">
                  <c:v>-4.5998962102581649</c:v>
                </c:pt>
                <c:pt idx="147">
                  <c:v>-3.4516456620721296</c:v>
                </c:pt>
                <c:pt idx="148">
                  <c:v>-2.301919503453425</c:v>
                </c:pt>
                <c:pt idx="149">
                  <c:v>-1.1512068071264505</c:v>
                </c:pt>
                <c:pt idx="150">
                  <c:v>-1.151289623710297E-3</c:v>
                </c:pt>
              </c:numCache>
            </c:numRef>
          </c:xVal>
          <c:yVal>
            <c:numRef>
              <c:f>TraySol!$S$40:$S$190</c:f>
              <c:numCache>
                <c:formatCode>0.00</c:formatCode>
                <c:ptCount val="151"/>
                <c:pt idx="0">
                  <c:v>-54.407700845040551</c:v>
                </c:pt>
                <c:pt idx="1">
                  <c:v>-53.775042392495777</c:v>
                </c:pt>
                <c:pt idx="2">
                  <c:v>-53.133546279096464</c:v>
                </c:pt>
                <c:pt idx="3">
                  <c:v>-52.483716500278064</c:v>
                </c:pt>
                <c:pt idx="4">
                  <c:v>-51.826030337622825</c:v>
                </c:pt>
                <c:pt idx="5">
                  <c:v>-51.16093963074286</c:v>
                </c:pt>
                <c:pt idx="6">
                  <c:v>-50.488872055008557</c:v>
                </c:pt>
                <c:pt idx="7">
                  <c:v>-49.810232389613105</c:v>
                </c:pt>
                <c:pt idx="8">
                  <c:v>-49.125403763784021</c:v>
                </c:pt>
                <c:pt idx="9">
                  <c:v>-48.434748871773621</c:v>
                </c:pt>
                <c:pt idx="10">
                  <c:v>-47.73861114962321</c:v>
                </c:pt>
                <c:pt idx="11">
                  <c:v>-47.037315908665931</c:v>
                </c:pt>
                <c:pt idx="12">
                  <c:v>-46.331171422349058</c:v>
                </c:pt>
                <c:pt idx="13">
                  <c:v>-45.62046996427776</c:v>
                </c:pt>
                <c:pt idx="14">
                  <c:v>-44.905488796443677</c:v>
                </c:pt>
                <c:pt idx="15">
                  <c:v>-44.18649110744758</c:v>
                </c:pt>
                <c:pt idx="16">
                  <c:v>-43.463726901187101</c:v>
                </c:pt>
                <c:pt idx="17">
                  <c:v>-42.737433836993347</c:v>
                </c:pt>
                <c:pt idx="18">
                  <c:v>-42.007838022582035</c:v>
                </c:pt>
                <c:pt idx="19">
                  <c:v>-41.275154761468343</c:v>
                </c:pt>
                <c:pt idx="20">
                  <c:v>-40.539589256691158</c:v>
                </c:pt>
                <c:pt idx="21">
                  <c:v>-39.801337272819666</c:v>
                </c:pt>
                <c:pt idx="22">
                  <c:v>-39.060585758292262</c:v>
                </c:pt>
                <c:pt idx="23">
                  <c:v>-38.317513430166713</c:v>
                </c:pt>
                <c:pt idx="24">
                  <c:v>-37.572291323359337</c:v>
                </c:pt>
                <c:pt idx="25">
                  <c:v>-36.825083306421789</c:v>
                </c:pt>
                <c:pt idx="26">
                  <c:v>-36.076046565855592</c:v>
                </c:pt>
                <c:pt idx="27">
                  <c:v>-35.325332060903406</c:v>
                </c:pt>
                <c:pt idx="28">
                  <c:v>-34.573084950680638</c:v>
                </c:pt>
                <c:pt idx="29">
                  <c:v>-33.81944499543394</c:v>
                </c:pt>
                <c:pt idx="30">
                  <c:v>-33.064546933626374</c:v>
                </c:pt>
                <c:pt idx="31">
                  <c:v>-32.308520836465277</c:v>
                </c:pt>
                <c:pt idx="32">
                  <c:v>-31.551492441400399</c:v>
                </c:pt>
                <c:pt idx="33">
                  <c:v>-30.793583466035273</c:v>
                </c:pt>
                <c:pt idx="34">
                  <c:v>-30.03491190380997</c:v>
                </c:pt>
                <c:pt idx="35">
                  <c:v>-29.275592302732306</c:v>
                </c:pt>
                <c:pt idx="36">
                  <c:v>-28.515736028356116</c:v>
                </c:pt>
                <c:pt idx="37">
                  <c:v>-27.755451512129284</c:v>
                </c:pt>
                <c:pt idx="38">
                  <c:v>-26.994844486163601</c:v>
                </c:pt>
                <c:pt idx="39">
                  <c:v>-26.234018205409825</c:v>
                </c:pt>
                <c:pt idx="40">
                  <c:v>-25.47307365815702</c:v>
                </c:pt>
                <c:pt idx="41">
                  <c:v>-24.712109765715539</c:v>
                </c:pt>
                <c:pt idx="42">
                  <c:v>-23.9512235720847</c:v>
                </c:pt>
                <c:pt idx="43">
                  <c:v>-23.190510424354002</c:v>
                </c:pt>
                <c:pt idx="44">
                  <c:v>-22.430064144535876</c:v>
                </c:pt>
                <c:pt idx="45">
                  <c:v>-21.66997719348123</c:v>
                </c:pt>
                <c:pt idx="46">
                  <c:v>-20.910340827485342</c:v>
                </c:pt>
                <c:pt idx="47">
                  <c:v>-20.151245248150829</c:v>
                </c:pt>
                <c:pt idx="48">
                  <c:v>-19.392779746035799</c:v>
                </c:pt>
                <c:pt idx="49">
                  <c:v>-18.635032838579804</c:v>
                </c:pt>
                <c:pt idx="50">
                  <c:v>-17.878092402767265</c:v>
                </c:pt>
                <c:pt idx="51">
                  <c:v>-17.122045802956464</c:v>
                </c:pt>
                <c:pt idx="52">
                  <c:v>-16.366980014273068</c:v>
                </c:pt>
                <c:pt idx="53">
                  <c:v>-15.612981741940956</c:v>
                </c:pt>
                <c:pt idx="54">
                  <c:v>-14.860137536896175</c:v>
                </c:pt>
                <c:pt idx="55">
                  <c:v>-14.108533908007388</c:v>
                </c:pt>
                <c:pt idx="56">
                  <c:v>-13.358257431203214</c:v>
                </c:pt>
                <c:pt idx="57">
                  <c:v>-12.609394855785524</c:v>
                </c:pt>
                <c:pt idx="58">
                  <c:v>-11.862033208188592</c:v>
                </c:pt>
                <c:pt idx="59">
                  <c:v>-11.116259893424541</c:v>
                </c:pt>
                <c:pt idx="60">
                  <c:v>-10.372162794438054</c:v>
                </c:pt>
                <c:pt idx="61">
                  <c:v>-9.6298303695761689</c:v>
                </c:pt>
                <c:pt idx="62">
                  <c:v>-8.8893517483625999</c:v>
                </c:pt>
                <c:pt idx="63">
                  <c:v>-8.1508168257504678</c:v>
                </c:pt>
                <c:pt idx="64">
                  <c:v>-7.4143163550120619</c:v>
                </c:pt>
                <c:pt idx="65">
                  <c:v>-6.6799420394096813</c:v>
                </c:pt>
                <c:pt idx="66">
                  <c:v>-5.9477866227767748</c:v>
                </c:pt>
                <c:pt idx="67">
                  <c:v>-5.2179439791249536</c:v>
                </c:pt>
                <c:pt idx="68">
                  <c:v>-4.4905092013778471</c:v>
                </c:pt>
                <c:pt idx="69">
                  <c:v>-3.765578689319085</c:v>
                </c:pt>
                <c:pt idx="70">
                  <c:v>-3.0432502368275749</c:v>
                </c:pt>
                <c:pt idx="71">
                  <c:v>-2.3236231184588405</c:v>
                </c:pt>
                <c:pt idx="72">
                  <c:v>-1.6067981754170404</c:v>
                </c:pt>
                <c:pt idx="73">
                  <c:v>-0.8928779009474539</c:v>
                </c:pt>
                <c:pt idx="74">
                  <c:v>-0.18196652516398615</c:v>
                </c:pt>
                <c:pt idx="75">
                  <c:v>0.52582990068913205</c:v>
                </c:pt>
                <c:pt idx="76">
                  <c:v>1.2304034205583605</c:v>
                </c:pt>
                <c:pt idx="77">
                  <c:v>1.9316440905187591</c:v>
                </c:pt>
                <c:pt idx="78">
                  <c:v>2.6294398963795658</c:v>
                </c:pt>
                <c:pt idx="79">
                  <c:v>3.3236766720274176</c:v>
                </c:pt>
                <c:pt idx="80">
                  <c:v>4.0142380185956057</c:v>
                </c:pt>
                <c:pt idx="81">
                  <c:v>4.7010052245682203</c:v>
                </c:pt>
                <c:pt idx="82">
                  <c:v>5.3838571869490437</c:v>
                </c:pt>
                <c:pt idx="83">
                  <c:v>6.0626703336468779</c:v>
                </c:pt>
                <c:pt idx="84">
                  <c:v>6.7373185472529258</c:v>
                </c:pt>
                <c:pt idx="85">
                  <c:v>7.4076730904094035</c:v>
                </c:pt>
                <c:pt idx="86">
                  <c:v>8.0736025329950394</c:v>
                </c:pt>
                <c:pt idx="87">
                  <c:v>8.7349726813794035</c:v>
                </c:pt>
                <c:pt idx="88">
                  <c:v>9.3916465100263622</c:v>
                </c:pt>
                <c:pt idx="89">
                  <c:v>10.043484095756625</c:v>
                </c:pt>
                <c:pt idx="90">
                  <c:v>10.690342555009337</c:v>
                </c:pt>
                <c:pt idx="91">
                  <c:v>11.332075984475438</c:v>
                </c:pt>
                <c:pt idx="92">
                  <c:v>11.968535405507566</c:v>
                </c:pt>
                <c:pt idx="93">
                  <c:v>12.599568712746276</c:v>
                </c:pt>
                <c:pt idx="94">
                  <c:v>13.225020627436493</c:v>
                </c:pt>
                <c:pt idx="95">
                  <c:v>13.844732655944966</c:v>
                </c:pt>
                <c:pt idx="96">
                  <c:v>14.458543054024958</c:v>
                </c:pt>
                <c:pt idx="97">
                  <c:v>15.066286797412005</c:v>
                </c:pt>
                <c:pt idx="98">
                  <c:v>15.667795559371228</c:v>
                </c:pt>
                <c:pt idx="99">
                  <c:v>16.262897695853681</c:v>
                </c:pt>
                <c:pt idx="100">
                  <c:v>16.851418238955063</c:v>
                </c:pt>
                <c:pt idx="101">
                  <c:v>17.433178899406002</c:v>
                </c:pt>
                <c:pt idx="102">
                  <c:v>18.007998078856119</c:v>
                </c:pt>
                <c:pt idx="103">
                  <c:v>18.575690892746351</c:v>
                </c:pt>
                <c:pt idx="104">
                  <c:v>19.136069204592673</c:v>
                </c:pt>
                <c:pt idx="105">
                  <c:v>19.688941672530049</c:v>
                </c:pt>
                <c:pt idx="106">
                  <c:v>20.234113808986919</c:v>
                </c:pt>
                <c:pt idx="107">
                  <c:v>20.771388054377482</c:v>
                </c:pt>
                <c:pt idx="108">
                  <c:v>21.300563865708725</c:v>
                </c:pt>
                <c:pt idx="109">
                  <c:v>21.821437821004196</c:v>
                </c:pt>
                <c:pt idx="110">
                  <c:v>22.333803740441923</c:v>
                </c:pt>
                <c:pt idx="111">
                  <c:v>22.837452825090821</c:v>
                </c:pt>
                <c:pt idx="112">
                  <c:v>23.332173814108117</c:v>
                </c:pt>
                <c:pt idx="113">
                  <c:v>23.817753161225397</c:v>
                </c:pt>
                <c:pt idx="114">
                  <c:v>24.293975231305936</c:v>
                </c:pt>
                <c:pt idx="115">
                  <c:v>24.760622517695893</c:v>
                </c:pt>
                <c:pt idx="116">
                  <c:v>25.217475881019396</c:v>
                </c:pt>
                <c:pt idx="117">
                  <c:v>25.664314809978208</c:v>
                </c:pt>
                <c:pt idx="118">
                  <c:v>26.100917704612584</c:v>
                </c:pt>
                <c:pt idx="119">
                  <c:v>26.527062182358392</c:v>
                </c:pt>
                <c:pt idx="120">
                  <c:v>26.942525407097222</c:v>
                </c:pt>
                <c:pt idx="121">
                  <c:v>27.347084441240156</c:v>
                </c:pt>
                <c:pt idx="122">
                  <c:v>27.740516620713066</c:v>
                </c:pt>
                <c:pt idx="123">
                  <c:v>28.122599952520027</c:v>
                </c:pt>
                <c:pt idx="124">
                  <c:v>28.493113534355807</c:v>
                </c:pt>
                <c:pt idx="125">
                  <c:v>28.851837995515474</c:v>
                </c:pt>
                <c:pt idx="126">
                  <c:v>29.198555958113587</c:v>
                </c:pt>
                <c:pt idx="127">
                  <c:v>29.533052517377655</c:v>
                </c:pt>
                <c:pt idx="128">
                  <c:v>29.85511573952374</c:v>
                </c:pt>
                <c:pt idx="129">
                  <c:v>30.164537175457902</c:v>
                </c:pt>
                <c:pt idx="130">
                  <c:v>30.461112388280561</c:v>
                </c:pt>
                <c:pt idx="131">
                  <c:v>30.744641492305263</c:v>
                </c:pt>
                <c:pt idx="132">
                  <c:v>31.014929701041353</c:v>
                </c:pt>
                <c:pt idx="133">
                  <c:v>31.271787881338732</c:v>
                </c:pt>
                <c:pt idx="134">
                  <c:v>31.515033110655878</c:v>
                </c:pt>
                <c:pt idx="135">
                  <c:v>31.744489234193374</c:v>
                </c:pt>
                <c:pt idx="136">
                  <c:v>31.95998741844334</c:v>
                </c:pt>
                <c:pt idx="137">
                  <c:v>32.161366697539627</c:v>
                </c:pt>
                <c:pt idx="138">
                  <c:v>32.348474508666108</c:v>
                </c:pt>
                <c:pt idx="139">
                  <c:v>32.521167212689136</c:v>
                </c:pt>
                <c:pt idx="140">
                  <c:v>32.679310596134542</c:v>
                </c:pt>
                <c:pt idx="141">
                  <c:v>32.82278035062869</c:v>
                </c:pt>
                <c:pt idx="142">
                  <c:v>32.951462525973341</c:v>
                </c:pt>
                <c:pt idx="143">
                  <c:v>33.065253953125207</c:v>
                </c:pt>
                <c:pt idx="144">
                  <c:v>33.164062633504003</c:v>
                </c:pt>
                <c:pt idx="145">
                  <c:v>33.247808091258563</c:v>
                </c:pt>
                <c:pt idx="146">
                  <c:v>33.316421685376902</c:v>
                </c:pt>
                <c:pt idx="147">
                  <c:v>33.36984687883043</c:v>
                </c:pt>
                <c:pt idx="148">
                  <c:v>33.40803946229174</c:v>
                </c:pt>
                <c:pt idx="149">
                  <c:v>33.430967730354176</c:v>
                </c:pt>
                <c:pt idx="150">
                  <c:v>33.43861260095958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AE8-4473-B02F-48893A20662A}"/>
            </c:ext>
          </c:extLst>
        </c:ser>
        <c:ser>
          <c:idx val="0"/>
          <c:order val="0"/>
          <c:tx>
            <c:strRef>
              <c:f>TraySol!$D$7</c:f>
              <c:strCache>
                <c:ptCount val="1"/>
                <c:pt idx="0">
                  <c:v>SJUN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TraySol!$E$10:$E$190</c:f>
              <c:numCache>
                <c:formatCode>0.00</c:formatCode>
                <c:ptCount val="181"/>
                <c:pt idx="0">
                  <c:v>-179.99897841996292</c:v>
                </c:pt>
                <c:pt idx="1">
                  <c:v>-178.97847622019333</c:v>
                </c:pt>
                <c:pt idx="2">
                  <c:v>-177.95729417706343</c:v>
                </c:pt>
                <c:pt idx="3">
                  <c:v>-176.93679468526622</c:v>
                </c:pt>
                <c:pt idx="4">
                  <c:v>-175.91731672127045</c:v>
                </c:pt>
                <c:pt idx="5">
                  <c:v>-174.89919651875206</c:v>
                </c:pt>
                <c:pt idx="6">
                  <c:v>-173.88276668122515</c:v>
                </c:pt>
                <c:pt idx="7">
                  <c:v>-172.86835531729255</c:v>
                </c:pt>
                <c:pt idx="8">
                  <c:v>-171.85628520369417</c:v>
                </c:pt>
                <c:pt idx="9">
                  <c:v>-170.84687298097109</c:v>
                </c:pt>
                <c:pt idx="10">
                  <c:v>-169.84042838621426</c:v>
                </c:pt>
                <c:pt idx="11">
                  <c:v>-168.83725352693554</c:v>
                </c:pt>
                <c:pt idx="12">
                  <c:v>-167.83764219965542</c:v>
                </c:pt>
                <c:pt idx="13">
                  <c:v>-166.84187925631085</c:v>
                </c:pt>
                <c:pt idx="14">
                  <c:v>-165.85024002108818</c:v>
                </c:pt>
                <c:pt idx="15">
                  <c:v>-164.86298975976919</c:v>
                </c:pt>
                <c:pt idx="16">
                  <c:v>-163.8803832031569</c:v>
                </c:pt>
                <c:pt idx="17">
                  <c:v>-162.90266412563068</c:v>
                </c:pt>
                <c:pt idx="18">
                  <c:v>-161.9300649793735</c:v>
                </c:pt>
                <c:pt idx="19">
                  <c:v>-160.96280658432303</c:v>
                </c:pt>
                <c:pt idx="20">
                  <c:v>-160.0010978734332</c:v>
                </c:pt>
                <c:pt idx="21">
                  <c:v>-159.04513569239495</c:v>
                </c:pt>
                <c:pt idx="22">
                  <c:v>-158.09510465255639</c:v>
                </c:pt>
                <c:pt idx="23">
                  <c:v>-157.15117703542023</c:v>
                </c:pt>
                <c:pt idx="24">
                  <c:v>-156.21351274675789</c:v>
                </c:pt>
                <c:pt idx="25">
                  <c:v>-155.28225931810096</c:v>
                </c:pt>
                <c:pt idx="26">
                  <c:v>-154.35755195311563</c:v>
                </c:pt>
                <c:pt idx="27">
                  <c:v>-153.43951361616664</c:v>
                </c:pt>
                <c:pt idx="28">
                  <c:v>-152.52825516021201</c:v>
                </c:pt>
                <c:pt idx="29">
                  <c:v>-151.62387549104767</c:v>
                </c:pt>
                <c:pt idx="30">
                  <c:v>-150.72646176483875</c:v>
                </c:pt>
                <c:pt idx="31">
                  <c:v>-149.83608961582513</c:v>
                </c:pt>
                <c:pt idx="32">
                  <c:v>-148.95282341107912</c:v>
                </c:pt>
                <c:pt idx="33">
                  <c:v>-148.07671652920746</c:v>
                </c:pt>
                <c:pt idx="34">
                  <c:v>-147.20781165993984</c:v>
                </c:pt>
                <c:pt idx="35">
                  <c:v>-146.34614112161603</c:v>
                </c:pt>
                <c:pt idx="36">
                  <c:v>-145.49172719367604</c:v>
                </c:pt>
                <c:pt idx="37">
                  <c:v>-144.64458246137184</c:v>
                </c:pt>
                <c:pt idx="38">
                  <c:v>-143.80471017004322</c:v>
                </c:pt>
                <c:pt idx="39">
                  <c:v>-142.97210458644355</c:v>
                </c:pt>
                <c:pt idx="40">
                  <c:v>-142.14675136474588</c:v>
                </c:pt>
                <c:pt idx="41">
                  <c:v>-141.32862791501947</c:v>
                </c:pt>
                <c:pt idx="42">
                  <c:v>-140.51770377212412</c:v>
                </c:pt>
                <c:pt idx="43">
                  <c:v>-139.71394096313313</c:v>
                </c:pt>
                <c:pt idx="44">
                  <c:v>-138.91729437155729</c:v>
                </c:pt>
                <c:pt idx="45">
                  <c:v>-138.12771209680267</c:v>
                </c:pt>
                <c:pt idx="46">
                  <c:v>-137.34513580745173</c:v>
                </c:pt>
                <c:pt idx="47">
                  <c:v>-136.56950108711015</c:v>
                </c:pt>
                <c:pt idx="48">
                  <c:v>-135.80073777170796</c:v>
                </c:pt>
                <c:pt idx="49">
                  <c:v>-135.03877027728257</c:v>
                </c:pt>
                <c:pt idx="50">
                  <c:v>-134.2835179174069</c:v>
                </c:pt>
                <c:pt idx="51">
                  <c:v>-133.5348952095456</c:v>
                </c:pt>
                <c:pt idx="52">
                  <c:v>-132.79281216974442</c:v>
                </c:pt>
                <c:pt idx="53">
                  <c:v>-132.05717459516049</c:v>
                </c:pt>
                <c:pt idx="54">
                  <c:v>-131.32788433404485</c:v>
                </c:pt>
                <c:pt idx="55">
                  <c:v>-130.60483954287719</c:v>
                </c:pt>
                <c:pt idx="56">
                  <c:v>-129.8879349304348</c:v>
                </c:pt>
                <c:pt idx="57">
                  <c:v>-129.17706198865409</c:v>
                </c:pt>
                <c:pt idx="58">
                  <c:v>-128.47210921020647</c:v>
                </c:pt>
                <c:pt idx="59">
                  <c:v>-127.77296229277052</c:v>
                </c:pt>
                <c:pt idx="60">
                  <c:v>-127.07950433003251</c:v>
                </c:pt>
                <c:pt idx="61">
                  <c:v>-126.39161598949117</c:v>
                </c:pt>
                <c:pt idx="62">
                  <c:v>-125.70917567718031</c:v>
                </c:pt>
                <c:pt idx="63">
                  <c:v>-125.03205968945294</c:v>
                </c:pt>
                <c:pt idx="64">
                  <c:v>-124.36014235199674</c:v>
                </c:pt>
                <c:pt idx="65">
                  <c:v>-123.69329614626908</c:v>
                </c:pt>
                <c:pt idx="66">
                  <c:v>-123.03139182355487</c:v>
                </c:pt>
                <c:pt idx="67">
                  <c:v>-122.37429850686038</c:v>
                </c:pt>
                <c:pt idx="68">
                  <c:v>-121.72188378086094</c:v>
                </c:pt>
                <c:pt idx="69">
                  <c:v>-121.07401377012177</c:v>
                </c:pt>
                <c:pt idx="70">
                  <c:v>-120.43055320580943</c:v>
                </c:pt>
                <c:pt idx="71">
                  <c:v>-119.79136548110462</c:v>
                </c:pt>
                <c:pt idx="72">
                  <c:v>-119.15631269551814</c:v>
                </c:pt>
                <c:pt idx="73">
                  <c:v>-118.52525568830031</c:v>
                </c:pt>
                <c:pt idx="74">
                  <c:v>-117.89805406111864</c:v>
                </c:pt>
                <c:pt idx="75">
                  <c:v>-117.27456619016218</c:v>
                </c:pt>
                <c:pt idx="76">
                  <c:v>-116.65464922781041</c:v>
                </c:pt>
                <c:pt idx="77">
                  <c:v>-116.03815909398328</c:v>
                </c:pt>
                <c:pt idx="78">
                  <c:v>-115.42495045726469</c:v>
                </c:pt>
                <c:pt idx="79">
                  <c:v>-114.81487670586623</c:v>
                </c:pt>
                <c:pt idx="80">
                  <c:v>-114.20778990846931</c:v>
                </c:pt>
                <c:pt idx="81">
                  <c:v>-113.60354076495409</c:v>
                </c:pt>
                <c:pt idx="82">
                  <c:v>-113.00197854699236</c:v>
                </c:pt>
                <c:pt idx="83">
                  <c:v>-112.40295102844676</c:v>
                </c:pt>
                <c:pt idx="84">
                  <c:v>-111.8063044054838</c:v>
                </c:pt>
                <c:pt idx="85">
                  <c:v>-111.21188320626956</c:v>
                </c:pt>
                <c:pt idx="86">
                  <c:v>-110.61953019007791</c:v>
                </c:pt>
                <c:pt idx="87">
                  <c:v>-110.02908623559742</c:v>
                </c:pt>
                <c:pt idx="88">
                  <c:v>-109.44039021818013</c:v>
                </c:pt>
                <c:pt idx="89">
                  <c:v>-108.8532788757267</c:v>
                </c:pt>
                <c:pt idx="90">
                  <c:v>-108.26758666285335</c:v>
                </c:pt>
                <c:pt idx="91">
                  <c:v>-107.68314559293212</c:v>
                </c:pt>
                <c:pt idx="92">
                  <c:v>-107.09978506754079</c:v>
                </c:pt>
                <c:pt idx="93">
                  <c:v>-106.51733169279753</c:v>
                </c:pt>
                <c:pt idx="94">
                  <c:v>-105.93560908199277</c:v>
                </c:pt>
                <c:pt idx="95">
                  <c:v>-105.35443764386193</c:v>
                </c:pt>
                <c:pt idx="96">
                  <c:v>-104.77363435577023</c:v>
                </c:pt>
                <c:pt idx="97">
                  <c:v>-104.19301252100308</c:v>
                </c:pt>
                <c:pt idx="98">
                  <c:v>-103.61238150927194</c:v>
                </c:pt>
                <c:pt idx="99">
                  <c:v>-103.03154647945588</c:v>
                </c:pt>
                <c:pt idx="100">
                  <c:v>-102.45030808350309</c:v>
                </c:pt>
                <c:pt idx="101">
                  <c:v>-101.86846215031299</c:v>
                </c:pt>
                <c:pt idx="102">
                  <c:v>-101.28579934830731</c:v>
                </c:pt>
                <c:pt idx="103">
                  <c:v>-100.70210482527884</c:v>
                </c:pt>
                <c:pt idx="104">
                  <c:v>-100.11715782397576</c:v>
                </c:pt>
                <c:pt idx="105">
                  <c:v>-99.530731271739242</c:v>
                </c:pt>
                <c:pt idx="106">
                  <c:v>-98.942591342359194</c:v>
                </c:pt>
                <c:pt idx="107">
                  <c:v>-98.352496988149085</c:v>
                </c:pt>
                <c:pt idx="108">
                  <c:v>-97.760199440061896</c:v>
                </c:pt>
                <c:pt idx="109">
                  <c:v>-97.165441673475613</c:v>
                </c:pt>
                <c:pt idx="110">
                  <c:v>-96.567957837067993</c:v>
                </c:pt>
                <c:pt idx="111">
                  <c:v>-95.967472641972577</c:v>
                </c:pt>
                <c:pt idx="112">
                  <c:v>-95.363700708161915</c:v>
                </c:pt>
                <c:pt idx="113">
                  <c:v>-94.756345864738122</c:v>
                </c:pt>
                <c:pt idx="114">
                  <c:v>-94.145100400520647</c:v>
                </c:pt>
                <c:pt idx="115">
                  <c:v>-93.529644261010446</c:v>
                </c:pt>
                <c:pt idx="116">
                  <c:v>-92.909644187470334</c:v>
                </c:pt>
                <c:pt idx="117">
                  <c:v>-92.284752793497262</c:v>
                </c:pt>
                <c:pt idx="118">
                  <c:v>-91.654607574068137</c:v>
                </c:pt>
                <c:pt idx="119">
                  <c:v>-91.018829841617659</c:v>
                </c:pt>
                <c:pt idx="120">
                  <c:v>-90.377023583250988</c:v>
                </c:pt>
                <c:pt idx="121">
                  <c:v>-89.728774232707508</c:v>
                </c:pt>
                <c:pt idx="122">
                  <c:v>-89.073647350170745</c:v>
                </c:pt>
                <c:pt idx="123">
                  <c:v>-88.411187202468184</c:v>
                </c:pt>
                <c:pt idx="124">
                  <c:v>-87.740915235618701</c:v>
                </c:pt>
                <c:pt idx="125">
                  <c:v>-87.062328431072615</c:v>
                </c:pt>
                <c:pt idx="126">
                  <c:v>-86.374897536349408</c:v>
                </c:pt>
                <c:pt idx="127">
                  <c:v>-85.678065160117939</c:v>
                </c:pt>
                <c:pt idx="128">
                  <c:v>-84.971243721094154</c:v>
                </c:pt>
                <c:pt idx="129">
                  <c:v>-84.253813239459788</c:v>
                </c:pt>
                <c:pt idx="130">
                  <c:v>-83.52511895885236</c:v>
                </c:pt>
                <c:pt idx="131">
                  <c:v>-82.78446878636214</c:v>
                </c:pt>
                <c:pt idx="132">
                  <c:v>-82.031130537426307</c:v>
                </c:pt>
                <c:pt idx="133">
                  <c:v>-81.264328972071112</c:v>
                </c:pt>
                <c:pt idx="134">
                  <c:v>-80.48324260867372</c:v>
                </c:pt>
                <c:pt idx="135">
                  <c:v>-79.687000301357344</c:v>
                </c:pt>
                <c:pt idx="136">
                  <c:v>-78.874677567385334</c:v>
                </c:pt>
                <c:pt idx="137">
                  <c:v>-78.045292651586038</c:v>
                </c:pt>
                <c:pt idx="138">
                  <c:v>-77.19780231606012</c:v>
                </c:pt>
                <c:pt idx="139">
                  <c:v>-76.331097345368562</c:v>
                </c:pt>
                <c:pt idx="140">
                  <c:v>-75.443997760291168</c:v>
                </c:pt>
                <c:pt idx="141">
                  <c:v>-74.535247737357906</c:v>
                </c:pt>
                <c:pt idx="142">
                  <c:v>-73.603510237032765</c:v>
                </c:pt>
                <c:pt idx="143">
                  <c:v>-72.647361351095554</c:v>
                </c:pt>
                <c:pt idx="144">
                  <c:v>-71.665284389952888</c:v>
                </c:pt>
                <c:pt idx="145">
                  <c:v>-70.655663743959181</c:v>
                </c:pt>
                <c:pt idx="146">
                  <c:v>-69.61677857013305</c:v>
                </c:pt>
                <c:pt idx="147">
                  <c:v>-68.546796377868276</c:v>
                </c:pt>
                <c:pt idx="148">
                  <c:v>-67.443766615499143</c:v>
                </c:pt>
                <c:pt idx="149">
                  <c:v>-66.305614395240937</c:v>
                </c:pt>
                <c:pt idx="150">
                  <c:v>-65.13013453864275</c:v>
                </c:pt>
                <c:pt idx="151">
                  <c:v>-63.914986180046505</c:v>
                </c:pt>
                <c:pt idx="152">
                  <c:v>-62.65768823360041</c:v>
                </c:pt>
                <c:pt idx="153">
                  <c:v>-61.355616112198412</c:v>
                </c:pt>
                <c:pt idx="154">
                  <c:v>-60.006000186366123</c:v>
                </c:pt>
                <c:pt idx="155">
                  <c:v>-58.605926589384609</c:v>
                </c:pt>
                <c:pt idx="156">
                  <c:v>-57.152341113033863</c:v>
                </c:pt>
                <c:pt idx="157">
                  <c:v>-55.642057096282635</c:v>
                </c:pt>
                <c:pt idx="158">
                  <c:v>-54.071768385162081</c:v>
                </c:pt>
                <c:pt idx="159">
                  <c:v>-52.438068631019092</c:v>
                </c:pt>
                <c:pt idx="160">
                  <c:v>-50.737478387006291</c:v>
                </c:pt>
                <c:pt idx="161">
                  <c:v>-48.966481643407519</c:v>
                </c:pt>
                <c:pt idx="162">
                  <c:v>-47.12157358728912</c:v>
                </c:pt>
                <c:pt idx="163">
                  <c:v>-45.199321446446717</c:v>
                </c:pt>
                <c:pt idx="164">
                  <c:v>-43.196440234664735</c:v>
                </c:pt>
                <c:pt idx="165">
                  <c:v>-41.109884994402513</c:v>
                </c:pt>
                <c:pt idx="166">
                  <c:v>-38.936960661463367</c:v>
                </c:pt>
                <c:pt idx="167">
                  <c:v>-36.675449873929125</c:v>
                </c:pt>
                <c:pt idx="168">
                  <c:v>-34.323757837776064</c:v>
                </c:pt>
                <c:pt idx="169">
                  <c:v>-31.881071688261308</c:v>
                </c:pt>
                <c:pt idx="170">
                  <c:v>-29.347529640723778</c:v>
                </c:pt>
                <c:pt idx="171">
                  <c:v>-26.724392678511297</c:v>
                </c:pt>
                <c:pt idx="172">
                  <c:v>-24.01420876635963</c:v>
                </c:pt>
                <c:pt idx="173">
                  <c:v>-21.220956933774321</c:v>
                </c:pt>
                <c:pt idx="174">
                  <c:v>-18.350156518646141</c:v>
                </c:pt>
                <c:pt idx="175">
                  <c:v>-15.40892597593769</c:v>
                </c:pt>
                <c:pt idx="176">
                  <c:v>-12.40597653030861</c:v>
                </c:pt>
                <c:pt idx="177">
                  <c:v>-9.3515290370814697</c:v>
                </c:pt>
                <c:pt idx="178">
                  <c:v>-6.257147848211539</c:v>
                </c:pt>
                <c:pt idx="179">
                  <c:v>-3.13549292226784</c:v>
                </c:pt>
                <c:pt idx="180">
                  <c:v>-3.1378138733201516E-3</c:v>
                </c:pt>
              </c:numCache>
            </c:numRef>
          </c:xVal>
          <c:yVal>
            <c:numRef>
              <c:f>TraySol!$D$10:$D$190</c:f>
              <c:numCache>
                <c:formatCode>0.00</c:formatCode>
                <c:ptCount val="181"/>
                <c:pt idx="0">
                  <c:v>-26.09999999321596</c:v>
                </c:pt>
                <c:pt idx="1">
                  <c:v>-26.093216319550933</c:v>
                </c:pt>
                <c:pt idx="2">
                  <c:v>-26.072869703478474</c:v>
                </c:pt>
                <c:pt idx="3">
                  <c:v>-26.038973413591947</c:v>
                </c:pt>
                <c:pt idx="4">
                  <c:v>-25.991549506296323</c:v>
                </c:pt>
                <c:pt idx="5">
                  <c:v>-25.930628763040346</c:v>
                </c:pt>
                <c:pt idx="6">
                  <c:v>-25.856250593668776</c:v>
                </c:pt>
                <c:pt idx="7">
                  <c:v>-25.768462913390351</c:v>
                </c:pt>
                <c:pt idx="8">
                  <c:v>-25.66732199426221</c:v>
                </c:pt>
                <c:pt idx="9">
                  <c:v>-25.552892292265767</c:v>
                </c:pt>
                <c:pt idx="10">
                  <c:v>-25.425246251211632</c:v>
                </c:pt>
                <c:pt idx="11">
                  <c:v>-25.284464084856637</c:v>
                </c:pt>
                <c:pt idx="12">
                  <c:v>-25.130633538745585</c:v>
                </c:pt>
                <c:pt idx="13">
                  <c:v>-24.96384963339996</c:v>
                </c:pt>
                <c:pt idx="14">
                  <c:v>-24.78421439056784</c:v>
                </c:pt>
                <c:pt idx="15">
                  <c:v>-24.591836544320088</c:v>
                </c:pt>
                <c:pt idx="16">
                  <c:v>-24.386831238830112</c:v>
                </c:pt>
                <c:pt idx="17">
                  <c:v>-24.169319714705694</c:v>
                </c:pt>
                <c:pt idx="18">
                  <c:v>-23.939428985754262</c:v>
                </c:pt>
                <c:pt idx="19">
                  <c:v>-23.697291508057063</c:v>
                </c:pt>
                <c:pt idx="20">
                  <c:v>-23.443044843203666</c:v>
                </c:pt>
                <c:pt idx="21">
                  <c:v>-23.176831317499548</c:v>
                </c:pt>
                <c:pt idx="22">
                  <c:v>-22.898797678903492</c:v>
                </c:pt>
                <c:pt idx="23">
                  <c:v>-22.609094753385008</c:v>
                </c:pt>
                <c:pt idx="24">
                  <c:v>-22.307877102310755</c:v>
                </c:pt>
                <c:pt idx="25">
                  <c:v>-21.995302682381151</c:v>
                </c:pt>
                <c:pt idx="26">
                  <c:v>-21.671532509538594</c:v>
                </c:pt>
                <c:pt idx="27">
                  <c:v>-21.336730328165785</c:v>
                </c:pt>
                <c:pt idx="28">
                  <c:v>-20.991062286782707</c:v>
                </c:pt>
                <c:pt idx="29">
                  <c:v>-20.634696621338165</c:v>
                </c:pt>
                <c:pt idx="30">
                  <c:v>-20.267803347078484</c:v>
                </c:pt>
                <c:pt idx="31">
                  <c:v>-19.890553959860227</c:v>
                </c:pt>
                <c:pt idx="32">
                  <c:v>-19.503121147661915</c:v>
                </c:pt>
                <c:pt idx="33">
                  <c:v>-19.105678512936919</c:v>
                </c:pt>
                <c:pt idx="34">
                  <c:v>-18.69840030634299</c:v>
                </c:pt>
                <c:pt idx="35">
                  <c:v>-18.281461172279094</c:v>
                </c:pt>
                <c:pt idx="36">
                  <c:v>-17.855035906561568</c:v>
                </c:pt>
                <c:pt idx="37">
                  <c:v>-17.419299226477975</c:v>
                </c:pt>
                <c:pt idx="38">
                  <c:v>-16.974425553368803</c:v>
                </c:pt>
                <c:pt idx="39">
                  <c:v>-16.520588807806803</c:v>
                </c:pt>
                <c:pt idx="40">
                  <c:v>-16.057962217367219</c:v>
                </c:pt>
                <c:pt idx="41">
                  <c:v>-15.586718136915522</c:v>
                </c:pt>
                <c:pt idx="42">
                  <c:v>-15.107027881276025</c:v>
                </c:pt>
                <c:pt idx="43">
                  <c:v>-14.619061570090977</c:v>
                </c:pt>
                <c:pt idx="44">
                  <c:v>-14.122987984629759</c:v>
                </c:pt>
                <c:pt idx="45">
                  <c:v>-13.618974436266711</c:v>
                </c:pt>
                <c:pt idx="46">
                  <c:v>-13.107186646308477</c:v>
                </c:pt>
                <c:pt idx="47">
                  <c:v>-12.587788636822182</c:v>
                </c:pt>
                <c:pt idx="48">
                  <c:v>-12.060942632089777</c:v>
                </c:pt>
                <c:pt idx="49">
                  <c:v>-11.526808970293615</c:v>
                </c:pt>
                <c:pt idx="50">
                  <c:v>-10.985546025023979</c:v>
                </c:pt>
                <c:pt idx="51">
                  <c:v>-10.437310136186113</c:v>
                </c:pt>
                <c:pt idx="52">
                  <c:v>-9.8822555498793463</c:v>
                </c:pt>
                <c:pt idx="53">
                  <c:v>-9.3205343668156218</c:v>
                </c:pt>
                <c:pt idx="54">
                  <c:v>-8.7522964988450696</c:v>
                </c:pt>
                <c:pt idx="55">
                  <c:v>-8.1776896331593036</c:v>
                </c:pt>
                <c:pt idx="56">
                  <c:v>-7.5968592037467317</c:v>
                </c:pt>
                <c:pt idx="57">
                  <c:v>-7.0099483696835563</c:v>
                </c:pt>
                <c:pt idx="58">
                  <c:v>-6.417097999851535</c:v>
                </c:pt>
                <c:pt idx="59">
                  <c:v>-5.8184466636858474</c:v>
                </c:pt>
                <c:pt idx="60">
                  <c:v>-5.2141306275678403</c:v>
                </c:pt>
                <c:pt idx="61">
                  <c:v>-4.6042838564919464</c:v>
                </c:pt>
                <c:pt idx="62">
                  <c:v>-3.989038020649275</c:v>
                </c:pt>
                <c:pt idx="63">
                  <c:v>-3.3685225065867854</c:v>
                </c:pt>
                <c:pt idx="64">
                  <c:v>-2.7428644326159741</c:v>
                </c:pt>
                <c:pt idx="65">
                  <c:v>-2.1121886681613375</c:v>
                </c:pt>
                <c:pt idx="66">
                  <c:v>-1.4766178567556807</c:v>
                </c:pt>
                <c:pt idx="67">
                  <c:v>-0.83627244240523169</c:v>
                </c:pt>
                <c:pt idx="68">
                  <c:v>-0.19127069906508609</c:v>
                </c:pt>
                <c:pt idx="69">
                  <c:v>0.45827123701879202</c:v>
                </c:pt>
                <c:pt idx="70">
                  <c:v>1.1122393323278743</c:v>
                </c:pt>
                <c:pt idx="71">
                  <c:v>1.7705216186599841</c:v>
                </c:pt>
                <c:pt idx="72">
                  <c:v>2.4330081534840104</c:v>
                </c:pt>
                <c:pt idx="73">
                  <c:v>3.0995909782386946</c:v>
                </c:pt>
                <c:pt idx="74">
                  <c:v>3.7701640747393554</c:v>
                </c:pt>
                <c:pt idx="75">
                  <c:v>4.444623319840403</c:v>
                </c:pt>
                <c:pt idx="76">
                  <c:v>5.1228664384874918</c:v>
                </c:pt>
                <c:pt idx="77">
                  <c:v>5.8047929552779323</c:v>
                </c:pt>
                <c:pt idx="78">
                  <c:v>6.4903041446345497</c:v>
                </c:pt>
                <c:pt idx="79">
                  <c:v>7.179302979683797</c:v>
                </c:pt>
                <c:pt idx="80">
                  <c:v>7.8716940799156419</c:v>
                </c:pt>
                <c:pt idx="81">
                  <c:v>8.5673836576896036</c:v>
                </c:pt>
                <c:pt idx="82">
                  <c:v>9.2662794636380994</c:v>
                </c:pt>
                <c:pt idx="83">
                  <c:v>9.9682907310052542</c:v>
                </c:pt>
                <c:pt idx="84">
                  <c:v>10.673328118947481</c:v>
                </c:pt>
                <c:pt idx="85">
                  <c:v>11.381303654808576</c:v>
                </c:pt>
                <c:pt idx="86">
                  <c:v>12.092130675370186</c:v>
                </c:pt>
                <c:pt idx="87">
                  <c:v>12.80572376706624</c:v>
                </c:pt>
                <c:pt idx="88">
                  <c:v>13.521998705136923</c:v>
                </c:pt>
                <c:pt idx="89">
                  <c:v>14.2408723916855</c:v>
                </c:pt>
                <c:pt idx="90">
                  <c:v>14.962262792588504</c:v>
                </c:pt>
                <c:pt idx="91">
                  <c:v>15.686088873196823</c:v>
                </c:pt>
                <c:pt idx="92">
                  <c:v>16.412270532751563</c:v>
                </c:pt>
                <c:pt idx="93">
                  <c:v>17.140728537425304</c:v>
                </c:pt>
                <c:pt idx="94">
                  <c:v>17.871384451884524</c:v>
                </c:pt>
                <c:pt idx="95">
                  <c:v>18.604160569254631</c:v>
                </c:pt>
                <c:pt idx="96">
                  <c:v>19.338979839352987</c:v>
                </c:pt>
                <c:pt idx="97">
                  <c:v>20.075765795038805</c:v>
                </c:pt>
                <c:pt idx="98">
                  <c:v>20.814442476512085</c:v>
                </c:pt>
                <c:pt idx="99">
                  <c:v>21.554934353374108</c:v>
                </c:pt>
                <c:pt idx="100">
                  <c:v>22.297166244243073</c:v>
                </c:pt>
                <c:pt idx="101">
                  <c:v>23.041063233696789</c:v>
                </c:pt>
                <c:pt idx="102">
                  <c:v>23.786550586291412</c:v>
                </c:pt>
                <c:pt idx="103">
                  <c:v>24.533553657380722</c:v>
                </c:pt>
                <c:pt idx="104">
                  <c:v>25.281997800433359</c:v>
                </c:pt>
                <c:pt idx="105">
                  <c:v>26.031808270516386</c:v>
                </c:pt>
                <c:pt idx="106">
                  <c:v>26.782910123582177</c:v>
                </c:pt>
                <c:pt idx="107">
                  <c:v>27.535228111160286</c:v>
                </c:pt>
                <c:pt idx="108">
                  <c:v>28.288686570018896</c:v>
                </c:pt>
                <c:pt idx="109">
                  <c:v>29.04320930631841</c:v>
                </c:pt>
                <c:pt idx="110">
                  <c:v>29.798719473734465</c:v>
                </c:pt>
                <c:pt idx="111">
                  <c:v>30.555139444977662</c:v>
                </c:pt>
                <c:pt idx="112">
                  <c:v>31.312390676082131</c:v>
                </c:pt>
                <c:pt idx="113">
                  <c:v>32.070393562774335</c:v>
                </c:pt>
                <c:pt idx="114">
                  <c:v>32.82906728816711</c:v>
                </c:pt>
                <c:pt idx="115">
                  <c:v>33.588329660949263</c:v>
                </c:pt>
                <c:pt idx="116">
                  <c:v>34.348096943160314</c:v>
                </c:pt>
                <c:pt idx="117">
                  <c:v>35.108283666549099</c:v>
                </c:pt>
                <c:pt idx="118">
                  <c:v>35.868802436415365</c:v>
                </c:pt>
                <c:pt idx="119">
                  <c:v>36.629563721722946</c:v>
                </c:pt>
                <c:pt idx="120">
                  <c:v>37.390475630150441</c:v>
                </c:pt>
                <c:pt idx="121">
                  <c:v>38.151443666609623</c:v>
                </c:pt>
                <c:pt idx="122">
                  <c:v>38.912370473611482</c:v>
                </c:pt>
                <c:pt idx="123">
                  <c:v>39.673155551692474</c:v>
                </c:pt>
                <c:pt idx="124">
                  <c:v>40.43369495792885</c:v>
                </c:pt>
                <c:pt idx="125">
                  <c:v>41.193880980361769</c:v>
                </c:pt>
                <c:pt idx="126">
                  <c:v>41.953601785927432</c:v>
                </c:pt>
                <c:pt idx="127">
                  <c:v>42.712741039235873</c:v>
                </c:pt>
                <c:pt idx="128">
                  <c:v>43.471177489260761</c:v>
                </c:pt>
                <c:pt idx="129">
                  <c:v>44.228784520695029</c:v>
                </c:pt>
                <c:pt idx="130">
                  <c:v>44.98542966638378</c:v>
                </c:pt>
                <c:pt idx="131">
                  <c:v>45.740974076869669</c:v>
                </c:pt>
                <c:pt idx="132">
                  <c:v>46.495271942668708</c:v>
                </c:pt>
                <c:pt idx="133">
                  <c:v>47.248169864437365</c:v>
                </c:pt>
                <c:pt idx="134">
                  <c:v>47.999506165689652</c:v>
                </c:pt>
                <c:pt idx="135">
                  <c:v>48.749110142173883</c:v>
                </c:pt>
                <c:pt idx="136">
                  <c:v>49.496801241421842</c:v>
                </c:pt>
                <c:pt idx="137">
                  <c:v>50.242388165336067</c:v>
                </c:pt>
                <c:pt idx="138">
                  <c:v>50.985667887985556</c:v>
                </c:pt>
                <c:pt idx="139">
                  <c:v>51.726424580038426</c:v>
                </c:pt>
                <c:pt idx="140">
                  <c:v>52.464428430478058</c:v>
                </c:pt>
                <c:pt idx="141">
                  <c:v>53.19943435543555</c:v>
                </c:pt>
                <c:pt idx="142">
                  <c:v>53.931180583142002</c:v>
                </c:pt>
                <c:pt idx="143">
                  <c:v>54.659387103181146</c:v>
                </c:pt>
                <c:pt idx="144">
                  <c:v>55.383753967437343</c:v>
                </c:pt>
                <c:pt idx="145">
                  <c:v>56.103959429432564</c:v>
                </c:pt>
                <c:pt idx="146">
                  <c:v>56.819657908188425</c:v>
                </c:pt>
                <c:pt idx="147">
                  <c:v>57.530477762419785</c:v>
                </c:pt>
                <c:pt idx="148">
                  <c:v>58.2360188608763</c:v>
                </c:pt>
                <c:pt idx="149">
                  <c:v>58.9358499351424</c:v>
                </c:pt>
                <c:pt idx="150">
                  <c:v>59.629505702376541</c:v>
                </c:pt>
                <c:pt idx="151">
                  <c:v>60.316483747562017</c:v>
                </c:pt>
                <c:pt idx="152">
                  <c:v>60.996241158164715</c:v>
                </c:pt>
                <c:pt idx="153">
                  <c:v>61.668190909043432</c:v>
                </c:pt>
                <c:pt idx="154">
                  <c:v>62.331698002516966</c:v>
                </c:pt>
                <c:pt idx="155">
                  <c:v>62.986075378252323</c:v>
                </c:pt>
                <c:pt idx="156">
                  <c:v>63.630579620800368</c:v>
                </c:pt>
                <c:pt idx="157">
                  <c:v>64.264406509984042</c:v>
                </c:pt>
                <c:pt idx="158">
                  <c:v>64.886686481846823</c:v>
                </c:pt>
                <c:pt idx="159">
                  <c:v>65.496480096458143</c:v>
                </c:pt>
                <c:pt idx="160">
                  <c:v>66.092773644480275</c:v>
                </c:pt>
                <c:pt idx="161">
                  <c:v>66.674475067810377</c:v>
                </c:pt>
                <c:pt idx="162">
                  <c:v>67.240410421222862</c:v>
                </c:pt>
                <c:pt idx="163">
                  <c:v>67.789321161505086</c:v>
                </c:pt>
                <c:pt idx="164">
                  <c:v>68.319862616757675</c:v>
                </c:pt>
                <c:pt idx="165">
                  <c:v>68.830604058393178</c:v>
                </c:pt>
                <c:pt idx="166">
                  <c:v>69.320030866760547</c:v>
                </c:pt>
                <c:pt idx="167">
                  <c:v>69.78654934027243</c:v>
                </c:pt>
                <c:pt idx="168">
                  <c:v>70.22849473611609</c:v>
                </c:pt>
                <c:pt idx="169">
                  <c:v>70.644143133345494</c:v>
                </c:pt>
                <c:pt idx="170">
                  <c:v>71.031727658781108</c:v>
                </c:pt>
                <c:pt idx="171">
                  <c:v>71.389459493909868</c:v>
                </c:pt>
                <c:pt idx="172">
                  <c:v>71.715553870047017</c:v>
                </c:pt>
                <c:pt idx="173">
                  <c:v>72.00826094919627</c:v>
                </c:pt>
                <c:pt idx="174">
                  <c:v>72.265901081663372</c:v>
                </c:pt>
                <c:pt idx="175">
                  <c:v>72.486903449432646</c:v>
                </c:pt>
                <c:pt idx="176">
                  <c:v>72.669846590265536</c:v>
                </c:pt>
                <c:pt idx="177">
                  <c:v>72.813498817786282</c:v>
                </c:pt>
                <c:pt idx="178">
                  <c:v>72.916856189892371</c:v>
                </c:pt>
                <c:pt idx="179">
                  <c:v>72.979175516053232</c:v>
                </c:pt>
                <c:pt idx="180">
                  <c:v>72.999999979162595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5AE8-4473-B02F-48893A20662A}"/>
            </c:ext>
          </c:extLst>
        </c:ser>
        <c:ser>
          <c:idx val="1"/>
          <c:order val="1"/>
          <c:tx>
            <c:strRef>
              <c:f>TraySol!$G$8</c:f>
              <c:strCache>
                <c:ptCount val="1"/>
              </c:strCache>
            </c:strRef>
          </c:tx>
          <c:spPr>
            <a:ln w="28575"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TraySol!$H$10:$H$190</c:f>
              <c:numCache>
                <c:formatCode>0.00</c:formatCode>
                <c:ptCount val="181"/>
                <c:pt idx="0">
                  <c:v>-179.99876041239676</c:v>
                </c:pt>
                <c:pt idx="1">
                  <c:v>-178.76051754091057</c:v>
                </c:pt>
                <c:pt idx="2">
                  <c:v>-177.52166145771136</c:v>
                </c:pt>
                <c:pt idx="3">
                  <c:v>-176.28405565055289</c:v>
                </c:pt>
                <c:pt idx="4">
                  <c:v>-175.04831909146694</c:v>
                </c:pt>
                <c:pt idx="5">
                  <c:v>-173.81506341835038</c:v>
                </c:pt>
                <c:pt idx="6">
                  <c:v>-172.5848905974355</c:v>
                </c:pt>
                <c:pt idx="7">
                  <c:v>-171.35839067521533</c:v>
                </c:pt>
                <c:pt idx="8">
                  <c:v>-170.13613963923805</c:v>
                </c:pt>
                <c:pt idx="9">
                  <c:v>-168.91869740534943</c:v>
                </c:pt>
                <c:pt idx="10">
                  <c:v>-167.70660594686331</c:v>
                </c:pt>
                <c:pt idx="11">
                  <c:v>-166.50038757883999</c:v>
                </c:pt>
                <c:pt idx="12">
                  <c:v>-165.30054340822591</c:v>
                </c:pt>
                <c:pt idx="13">
                  <c:v>-164.10755195807826</c:v>
                </c:pt>
                <c:pt idx="14">
                  <c:v>-162.92186797156424</c:v>
                </c:pt>
                <c:pt idx="15">
                  <c:v>-161.74392139890696</c:v>
                </c:pt>
                <c:pt idx="16">
                  <c:v>-160.57411656802833</c:v>
                </c:pt>
                <c:pt idx="17">
                  <c:v>-159.41283153733897</c:v>
                </c:pt>
                <c:pt idx="18">
                  <c:v>-158.26041762699799</c:v>
                </c:pt>
                <c:pt idx="19">
                  <c:v>-157.11719912303369</c:v>
                </c:pt>
                <c:pt idx="20">
                  <c:v>-155.98347314701255</c:v>
                </c:pt>
                <c:pt idx="21">
                  <c:v>-154.85950968248216</c:v>
                </c:pt>
                <c:pt idx="22">
                  <c:v>-153.74555174819429</c:v>
                </c:pt>
                <c:pt idx="23">
                  <c:v>-152.6418157071528</c:v>
                </c:pt>
                <c:pt idx="24">
                  <c:v>-151.54849169981534</c:v>
                </c:pt>
                <c:pt idx="25">
                  <c:v>-150.46574418929322</c:v>
                </c:pt>
                <c:pt idx="26">
                  <c:v>-149.39371260613922</c:v>
                </c:pt>
                <c:pt idx="27">
                  <c:v>-148.33251208025845</c:v>
                </c:pt>
                <c:pt idx="28">
                  <c:v>-147.28223424760574</c:v>
                </c:pt>
                <c:pt idx="29">
                  <c:v>-146.24294811962451</c:v>
                </c:pt>
                <c:pt idx="30">
                  <c:v>-145.21470100381231</c:v>
                </c:pt>
                <c:pt idx="31">
                  <c:v>-144.19751946433951</c:v>
                </c:pt>
                <c:pt idx="32">
                  <c:v>-143.19141031228293</c:v>
                </c:pt>
                <c:pt idx="33">
                  <c:v>-142.1963616157424</c:v>
                </c:pt>
                <c:pt idx="34">
                  <c:v>-141.21234372086062</c:v>
                </c:pt>
                <c:pt idx="35">
                  <c:v>-140.23931027555162</c:v>
                </c:pt>
                <c:pt idx="36">
                  <c:v>-139.27719924854222</c:v>
                </c:pt>
                <c:pt idx="37">
                  <c:v>-138.32593393712941</c:v>
                </c:pt>
                <c:pt idx="38">
                  <c:v>-137.38542395783895</c:v>
                </c:pt>
                <c:pt idx="39">
                  <c:v>-136.45556621493353</c:v>
                </c:pt>
                <c:pt idx="40">
                  <c:v>-135.53624584244727</c:v>
                </c:pt>
                <c:pt idx="41">
                  <c:v>-134.62733711611182</c:v>
                </c:pt>
                <c:pt idx="42">
                  <c:v>-133.72870433218714</c:v>
                </c:pt>
                <c:pt idx="43">
                  <c:v>-132.84020265080773</c:v>
                </c:pt>
                <c:pt idx="44">
                  <c:v>-131.96167890200539</c:v>
                </c:pt>
                <c:pt idx="45">
                  <c:v>-131.09297235306937</c:v>
                </c:pt>
                <c:pt idx="46">
                  <c:v>-130.23391543635447</c:v>
                </c:pt>
                <c:pt idx="47">
                  <c:v>-129.38433443704841</c:v>
                </c:pt>
                <c:pt idx="48">
                  <c:v>-128.54405014076443</c:v>
                </c:pt>
                <c:pt idx="49">
                  <c:v>-127.71287844113161</c:v>
                </c:pt>
                <c:pt idx="50">
                  <c:v>-126.89063090782376</c:v>
                </c:pt>
                <c:pt idx="51">
                  <c:v>-126.07711531569146</c:v>
                </c:pt>
                <c:pt idx="52">
                  <c:v>-125.27213613585263</c:v>
                </c:pt>
                <c:pt idx="53">
                  <c:v>-124.47549498975056</c:v>
                </c:pt>
                <c:pt idx="54">
                  <c:v>-123.68699106731502</c:v>
                </c:pt>
                <c:pt idx="55">
                  <c:v>-122.90642151045628</c:v>
                </c:pt>
                <c:pt idx="56">
                  <c:v>-122.13358176319539</c:v>
                </c:pt>
                <c:pt idx="57">
                  <c:v>-121.36826588978299</c:v>
                </c:pt>
                <c:pt idx="58">
                  <c:v>-120.61026686218963</c:v>
                </c:pt>
                <c:pt idx="59">
                  <c:v>-119.85937681836306</c:v>
                </c:pt>
                <c:pt idx="60">
                  <c:v>-119.1153872926478</c:v>
                </c:pt>
                <c:pt idx="61">
                  <c:v>-118.37808941974751</c:v>
                </c:pt>
                <c:pt idx="62">
                  <c:v>-117.64727411358622</c:v>
                </c:pt>
                <c:pt idx="63">
                  <c:v>-116.92273222239137</c:v>
                </c:pt>
                <c:pt idx="64">
                  <c:v>-116.20425466128111</c:v>
                </c:pt>
                <c:pt idx="65">
                  <c:v>-115.49163252359072</c:v>
                </c:pt>
                <c:pt idx="66">
                  <c:v>-114.78465717212292</c:v>
                </c:pt>
                <c:pt idx="67">
                  <c:v>-114.08312031145054</c:v>
                </c:pt>
                <c:pt idx="68">
                  <c:v>-113.38681404234407</c:v>
                </c:pt>
                <c:pt idx="69">
                  <c:v>-112.69553089933557</c:v>
                </c:pt>
                <c:pt idx="70">
                  <c:v>-112.00906387237104</c:v>
                </c:pt>
                <c:pt idx="71">
                  <c:v>-111.32720641344166</c:v>
                </c:pt>
                <c:pt idx="72">
                  <c:v>-110.64975242902329</c:v>
                </c:pt>
                <c:pt idx="73">
                  <c:v>-109.97649625909327</c:v>
                </c:pt>
                <c:pt idx="74">
                  <c:v>-109.30723264343261</c:v>
                </c:pt>
                <c:pt idx="75">
                  <c:v>-108.64175667586379</c:v>
                </c:pt>
                <c:pt idx="76">
                  <c:v>-107.97986374701517</c:v>
                </c:pt>
                <c:pt idx="77">
                  <c:v>-107.3213494761478</c:v>
                </c:pt>
                <c:pt idx="78">
                  <c:v>-106.66600963252432</c:v>
                </c:pt>
                <c:pt idx="79">
                  <c:v>-106.01364004674681</c:v>
                </c:pt>
                <c:pt idx="80">
                  <c:v>-105.36403651243791</c:v>
                </c:pt>
                <c:pt idx="81">
                  <c:v>-104.71699467859004</c:v>
                </c:pt>
                <c:pt idx="82">
                  <c:v>-104.07230993285792</c:v>
                </c:pt>
                <c:pt idx="83">
                  <c:v>-103.4297772760232</c:v>
                </c:pt>
                <c:pt idx="84">
                  <c:v>-102.7891911878143</c:v>
                </c:pt>
                <c:pt idx="85">
                  <c:v>-102.15034548421997</c:v>
                </c:pt>
                <c:pt idx="86">
                  <c:v>-101.51303316639357</c:v>
                </c:pt>
                <c:pt idx="87">
                  <c:v>-100.87704626120296</c:v>
                </c:pt>
                <c:pt idx="88">
                  <c:v>-100.24217565344168</c:v>
                </c:pt>
                <c:pt idx="89">
                  <c:v>-99.608210909678121</c:v>
                </c:pt>
                <c:pt idx="90">
                  <c:v>-98.974940093683216</c:v>
                </c:pt>
                <c:pt idx="91">
                  <c:v>-98.342149573339796</c:v>
                </c:pt>
                <c:pt idx="92">
                  <c:v>-97.709623818903154</c:v>
                </c:pt>
                <c:pt idx="93">
                  <c:v>-97.077145192448739</c:v>
                </c:pt>
                <c:pt idx="94">
                  <c:v>-96.444493728309567</c:v>
                </c:pt>
                <c:pt idx="95">
                  <c:v>-95.811446904276366</c:v>
                </c:pt>
                <c:pt idx="96">
                  <c:v>-95.177779403302608</c:v>
                </c:pt>
                <c:pt idx="97">
                  <c:v>-94.543262865428431</c:v>
                </c:pt>
                <c:pt idx="98">
                  <c:v>-93.907665629611017</c:v>
                </c:pt>
                <c:pt idx="99">
                  <c:v>-93.270752465122911</c:v>
                </c:pt>
                <c:pt idx="100">
                  <c:v>-92.632284292157465</c:v>
                </c:pt>
                <c:pt idx="101">
                  <c:v>-91.99201789125803</c:v>
                </c:pt>
                <c:pt idx="102">
                  <c:v>-91.349705601169788</c:v>
                </c:pt>
                <c:pt idx="103">
                  <c:v>-90.705095004696418</c:v>
                </c:pt>
                <c:pt idx="104">
                  <c:v>-90.057928602130957</c:v>
                </c:pt>
                <c:pt idx="105">
                  <c:v>-89.407943471821554</c:v>
                </c:pt>
                <c:pt idx="106">
                  <c:v>-88.754870917427851</c:v>
                </c:pt>
                <c:pt idx="107">
                  <c:v>-88.098436101424852</c:v>
                </c:pt>
                <c:pt idx="108">
                  <c:v>-87.438357664417083</c:v>
                </c:pt>
                <c:pt idx="109">
                  <c:v>-86.774347329841333</c:v>
                </c:pt>
                <c:pt idx="110">
                  <c:v>-86.106109493656874</c:v>
                </c:pt>
                <c:pt idx="111">
                  <c:v>-85.433340798655991</c:v>
                </c:pt>
                <c:pt idx="112">
                  <c:v>-84.755729693070563</c:v>
                </c:pt>
                <c:pt idx="113">
                  <c:v>-84.072955973208508</c:v>
                </c:pt>
                <c:pt idx="114">
                  <c:v>-83.384690309926242</c:v>
                </c:pt>
                <c:pt idx="115">
                  <c:v>-82.690593758836016</c:v>
                </c:pt>
                <c:pt idx="116">
                  <c:v>-81.990317254258656</c:v>
                </c:pt>
                <c:pt idx="117">
                  <c:v>-81.283501087070206</c:v>
                </c:pt>
                <c:pt idx="118">
                  <c:v>-80.569774366757642</c:v>
                </c:pt>
                <c:pt idx="119">
                  <c:v>-79.84875446819693</c:v>
                </c:pt>
                <c:pt idx="120">
                  <c:v>-79.120046463905013</c:v>
                </c:pt>
                <c:pt idx="121">
                  <c:v>-78.383242542797845</c:v>
                </c:pt>
                <c:pt idx="122">
                  <c:v>-77.637921416818216</c:v>
                </c:pt>
                <c:pt idx="123">
                  <c:v>-76.883647717186761</c:v>
                </c:pt>
                <c:pt idx="124">
                  <c:v>-76.119971382483911</c:v>
                </c:pt>
                <c:pt idx="125">
                  <c:v>-75.346427041301126</c:v>
                </c:pt>
                <c:pt idx="126">
                  <c:v>-74.56253339281615</c:v>
                </c:pt>
                <c:pt idx="127">
                  <c:v>-73.767792589358109</c:v>
                </c:pt>
                <c:pt idx="128">
                  <c:v>-72.961689625851491</c:v>
                </c:pt>
                <c:pt idx="129">
                  <c:v>-72.143691741972219</c:v>
                </c:pt>
                <c:pt idx="130">
                  <c:v>-71.313247843932487</c:v>
                </c:pt>
                <c:pt idx="131">
                  <c:v>-70.469787954047163</c:v>
                </c:pt>
                <c:pt idx="132">
                  <c:v>-69.612722697643434</c:v>
                </c:pt>
                <c:pt idx="133">
                  <c:v>-68.741442838470093</c:v>
                </c:pt>
                <c:pt idx="134">
                  <c:v>-67.855318875567022</c:v>
                </c:pt>
                <c:pt idx="135">
                  <c:v>-66.953700716581693</c:v>
                </c:pt>
                <c:pt idx="136">
                  <c:v>-66.035917444788055</c:v>
                </c:pt>
                <c:pt idx="137">
                  <c:v>-65.101277199589376</c:v>
                </c:pt>
                <c:pt idx="138">
                  <c:v>-64.149067193080484</c:v>
                </c:pt>
                <c:pt idx="139">
                  <c:v>-63.178553888316685</c:v>
                </c:pt>
                <c:pt idx="140">
                  <c:v>-62.188983368286451</c:v>
                </c:pt>
                <c:pt idx="141">
                  <c:v>-61.179581928204243</c:v>
                </c:pt>
                <c:pt idx="142">
                  <c:v>-60.149556927609737</c:v>
                </c:pt>
                <c:pt idx="143">
                  <c:v>-59.098097942841612</c:v>
                </c:pt>
                <c:pt idx="144">
                  <c:v>-58.024378264693127</c:v>
                </c:pt>
                <c:pt idx="145">
                  <c:v>-56.927556790366715</c:v>
                </c:pt>
                <c:pt idx="146">
                  <c:v>-55.806780363114143</c:v>
                </c:pt>
                <c:pt idx="147">
                  <c:v>-54.661186617017584</c:v>
                </c:pt>
                <c:pt idx="148">
                  <c:v>-53.489907388040173</c:v>
                </c:pt>
                <c:pt idx="149">
                  <c:v>-52.292072755491759</c:v>
                </c:pt>
                <c:pt idx="150">
                  <c:v>-51.066815780102715</c:v>
                </c:pt>
                <c:pt idx="151">
                  <c:v>-49.813278005591705</c:v>
                </c:pt>
                <c:pt idx="152">
                  <c:v>-48.530615789491399</c:v>
                </c:pt>
                <c:pt idx="153">
                  <c:v>-47.218007525531583</c:v>
                </c:pt>
                <c:pt idx="154">
                  <c:v>-45.874661813467519</c:v>
                </c:pt>
                <c:pt idx="155">
                  <c:v>-44.499826622222287</c:v>
                </c:pt>
                <c:pt idx="156">
                  <c:v>-43.092799477885585</c:v>
                </c:pt>
                <c:pt idx="157">
                  <c:v>-41.652938688764571</c:v>
                </c:pt>
                <c:pt idx="158">
                  <c:v>-40.179675594656885</c:v>
                </c:pt>
                <c:pt idx="159">
                  <c:v>-38.672527796233027</c:v>
                </c:pt>
                <c:pt idx="160">
                  <c:v>-37.131113282511883</c:v>
                </c:pt>
                <c:pt idx="161">
                  <c:v>-35.555165329783293</c:v>
                </c:pt>
                <c:pt idx="162">
                  <c:v>-33.94454799429527</c:v>
                </c:pt>
                <c:pt idx="163">
                  <c:v>-32.299271964406309</c:v>
                </c:pt>
                <c:pt idx="164">
                  <c:v>-30.619510477195615</c:v>
                </c:pt>
                <c:pt idx="165">
                  <c:v>-28.90561494195439</c:v>
                </c:pt>
                <c:pt idx="166">
                  <c:v>-27.158129851605167</c:v>
                </c:pt>
                <c:pt idx="167">
                  <c:v>-25.377806506797167</c:v>
                </c:pt>
                <c:pt idx="168">
                  <c:v>-23.565615030816673</c:v>
                </c:pt>
                <c:pt idx="169">
                  <c:v>-21.722754121706924</c:v>
                </c:pt>
                <c:pt idx="170">
                  <c:v>-19.850657976505463</c:v>
                </c:pt>
                <c:pt idx="171">
                  <c:v>-17.950999836443017</c:v>
                </c:pt>
                <c:pt idx="172">
                  <c:v>-16.025691645688113</c:v>
                </c:pt>
                <c:pt idx="173">
                  <c:v>-14.076879392710099</c:v>
                </c:pt>
                <c:pt idx="174">
                  <c:v>-12.106933813455912</c:v>
                </c:pt>
                <c:pt idx="175">
                  <c:v>-10.118436277573247</c:v>
                </c:pt>
                <c:pt idx="176">
                  <c:v>-8.1141598481488728</c:v>
                </c:pt>
                <c:pt idx="177">
                  <c:v>-6.0970456941544278</c:v>
                </c:pt>
                <c:pt idx="178">
                  <c:v>-4.0701752325224332</c:v>
                </c:pt>
                <c:pt idx="179">
                  <c:v>-2.0367385709851633</c:v>
                </c:pt>
                <c:pt idx="180">
                  <c:v>-2.0372914124334421E-3</c:v>
                </c:pt>
              </c:numCache>
            </c:numRef>
          </c:xVal>
          <c:yVal>
            <c:numRef>
              <c:f>TraySol!$G$10:$G$190</c:f>
              <c:numCache>
                <c:formatCode>0.00</c:formatCode>
                <c:ptCount val="181"/>
                <c:pt idx="0">
                  <c:v>-37.824999991768223</c:v>
                </c:pt>
                <c:pt idx="1">
                  <c:v>-37.81676889689389</c:v>
                </c:pt>
                <c:pt idx="2">
                  <c:v>-37.792083598026721</c:v>
                </c:pt>
                <c:pt idx="3">
                  <c:v>-37.750968097071734</c:v>
                </c:pt>
                <c:pt idx="4">
                  <c:v>-37.693462258300301</c:v>
                </c:pt>
                <c:pt idx="5">
                  <c:v>-37.619621630258976</c:v>
                </c:pt>
                <c:pt idx="6">
                  <c:v>-37.529517187793687</c:v>
                </c:pt>
                <c:pt idx="7">
                  <c:v>-37.423235005229373</c:v>
                </c:pt>
                <c:pt idx="8">
                  <c:v>-37.300875864220345</c:v>
                </c:pt>
                <c:pt idx="9">
                  <c:v>-37.162554800427344</c:v>
                </c:pt>
                <c:pt idx="10">
                  <c:v>-37.008400593739196</c:v>
                </c:pt>
                <c:pt idx="11">
                  <c:v>-36.838555207232275</c:v>
                </c:pt>
                <c:pt idx="12">
                  <c:v>-36.653173180445705</c:v>
                </c:pt>
                <c:pt idx="13">
                  <c:v>-36.452420982836514</c:v>
                </c:pt>
                <c:pt idx="14">
                  <c:v>-36.236476333470918</c:v>
                </c:pt>
                <c:pt idx="15">
                  <c:v>-36.005527493102051</c:v>
                </c:pt>
                <c:pt idx="16">
                  <c:v>-35.759772534788112</c:v>
                </c:pt>
                <c:pt idx="17">
                  <c:v>-35.499418599121441</c:v>
                </c:pt>
                <c:pt idx="18">
                  <c:v>-35.224681139976013</c:v>
                </c:pt>
                <c:pt idx="19">
                  <c:v>-34.9357831664462</c:v>
                </c:pt>
                <c:pt idx="20">
                  <c:v>-34.632954486354095</c:v>
                </c:pt>
                <c:pt idx="21">
                  <c:v>-34.316430956355219</c:v>
                </c:pt>
                <c:pt idx="22">
                  <c:v>-33.986453743282141</c:v>
                </c:pt>
                <c:pt idx="23">
                  <c:v>-33.643268600945333</c:v>
                </c:pt>
                <c:pt idx="24">
                  <c:v>-33.287125166168607</c:v>
                </c:pt>
                <c:pt idx="25">
                  <c:v>-32.918276277381409</c:v>
                </c:pt>
                <c:pt idx="26">
                  <c:v>-32.536977318633276</c:v>
                </c:pt>
                <c:pt idx="27">
                  <c:v>-32.143485591442612</c:v>
                </c:pt>
                <c:pt idx="28">
                  <c:v>-31.738059716449854</c:v>
                </c:pt>
                <c:pt idx="29">
                  <c:v>-31.320959066420812</c:v>
                </c:pt>
                <c:pt idx="30">
                  <c:v>-30.892443231743741</c:v>
                </c:pt>
                <c:pt idx="31">
                  <c:v>-30.452771519187039</c:v>
                </c:pt>
                <c:pt idx="32">
                  <c:v>-30.002202484336692</c:v>
                </c:pt>
                <c:pt idx="33">
                  <c:v>-29.540993497816345</c:v>
                </c:pt>
                <c:pt idx="34">
                  <c:v>-29.069400345107127</c:v>
                </c:pt>
                <c:pt idx="35">
                  <c:v>-28.58767685953228</c:v>
                </c:pt>
                <c:pt idx="36">
                  <c:v>-28.096074587750607</c:v>
                </c:pt>
                <c:pt idx="37">
                  <c:v>-27.594842486914047</c:v>
                </c:pt>
                <c:pt idx="38">
                  <c:v>-27.084226652484247</c:v>
                </c:pt>
                <c:pt idx="39">
                  <c:v>-26.564470075573482</c:v>
                </c:pt>
                <c:pt idx="40">
                  <c:v>-26.035812428570011</c:v>
                </c:pt>
                <c:pt idx="41">
                  <c:v>-25.498489877728744</c:v>
                </c:pt>
                <c:pt idx="42">
                  <c:v>-24.95273492135081</c:v>
                </c:pt>
                <c:pt idx="43">
                  <c:v>-24.398776252138916</c:v>
                </c:pt>
                <c:pt idx="44">
                  <c:v>-23.836838642295533</c:v>
                </c:pt>
                <c:pt idx="45">
                  <c:v>-23.267142849929328</c:v>
                </c:pt>
                <c:pt idx="46">
                  <c:v>-22.689905545344772</c:v>
                </c:pt>
                <c:pt idx="47">
                  <c:v>-22.105339255812964</c:v>
                </c:pt>
                <c:pt idx="48">
                  <c:v>-21.513652327454764</c:v>
                </c:pt>
                <c:pt idx="49">
                  <c:v>-20.915048902906662</c:v>
                </c:pt>
                <c:pt idx="50">
                  <c:v>-20.30972891348938</c:v>
                </c:pt>
                <c:pt idx="51">
                  <c:v>-19.697888084649875</c:v>
                </c:pt>
                <c:pt idx="52">
                  <c:v>-19.079717953505593</c:v>
                </c:pt>
                <c:pt idx="53">
                  <c:v>-18.455405897378313</c:v>
                </c:pt>
                <c:pt idx="54">
                  <c:v>-17.82513517226694</c:v>
                </c:pt>
                <c:pt idx="55">
                  <c:v>-17.189084960270492</c:v>
                </c:pt>
                <c:pt idx="56">
                  <c:v>-16.547430425034705</c:v>
                </c:pt>
                <c:pt idx="57">
                  <c:v>-15.90034277435862</c:v>
                </c:pt>
                <c:pt idx="58">
                  <c:v>-15.247989329157519</c:v>
                </c:pt>
                <c:pt idx="59">
                  <c:v>-14.590533598038959</c:v>
                </c:pt>
                <c:pt idx="60">
                  <c:v>-13.92813535680645</c:v>
                </c:pt>
                <c:pt idx="61">
                  <c:v>-13.260950732261179</c:v>
                </c:pt>
                <c:pt idx="62">
                  <c:v>-12.589132289726095</c:v>
                </c:pt>
                <c:pt idx="63">
                  <c:v>-11.912829123767835</c:v>
                </c:pt>
                <c:pt idx="64">
                  <c:v>-11.232186951641495</c:v>
                </c:pt>
                <c:pt idx="65">
                  <c:v>-10.547348209028954</c:v>
                </c:pt>
                <c:pt idx="66">
                  <c:v>-9.8584521476862932</c:v>
                </c:pt>
                <c:pt idx="67">
                  <c:v>-9.1656349346565662</c:v>
                </c:pt>
                <c:pt idx="68">
                  <c:v>-8.4690297527441203</c:v>
                </c:pt>
                <c:pt idx="69">
                  <c:v>-7.768766901982417</c:v>
                </c:pt>
                <c:pt idx="70">
                  <c:v>-7.0649739018626008</c:v>
                </c:pt>
                <c:pt idx="71">
                  <c:v>-6.3577755941218044</c:v>
                </c:pt>
                <c:pt idx="72">
                  <c:v>-5.64729424592025</c:v>
                </c:pt>
                <c:pt idx="73">
                  <c:v>-4.9336496532648511</c:v>
                </c:pt>
                <c:pt idx="74">
                  <c:v>-4.2169592445628439</c:v>
                </c:pt>
                <c:pt idx="75">
                  <c:v>-3.4973381842137456</c:v>
                </c:pt>
                <c:pt idx="76">
                  <c:v>-2.7748994761710435</c:v>
                </c:pt>
                <c:pt idx="77">
                  <c:v>-2.0497540674261927</c:v>
                </c:pt>
                <c:pt idx="78">
                  <c:v>-1.3220109513879379</c:v>
                </c:pt>
                <c:pt idx="79">
                  <c:v>-0.59177727114867196</c:v>
                </c:pt>
                <c:pt idx="80">
                  <c:v>0.14084157735281622</c:v>
                </c:pt>
                <c:pt idx="81">
                  <c:v>0.8757418422456027</c:v>
                </c:pt>
                <c:pt idx="82">
                  <c:v>1.6128213126762461</c:v>
                </c:pt>
                <c:pt idx="83">
                  <c:v>2.351979215736236</c:v>
                </c:pt>
                <c:pt idx="84">
                  <c:v>3.0931161132957499</c:v>
                </c:pt>
                <c:pt idx="85">
                  <c:v>3.8361337986585511</c:v>
                </c:pt>
                <c:pt idx="86">
                  <c:v>4.5809351929388811</c:v>
                </c:pt>
                <c:pt idx="87">
                  <c:v>5.3274242410489165</c:v>
                </c:pt>
                <c:pt idx="88">
                  <c:v>6.0755058071720214</c:v>
                </c:pt>
                <c:pt idx="89">
                  <c:v>6.8250855695852266</c:v>
                </c:pt>
                <c:pt idx="90">
                  <c:v>7.5760699146809571</c:v>
                </c:pt>
                <c:pt idx="91">
                  <c:v>8.3283658300265415</c:v>
                </c:pt>
                <c:pt idx="92">
                  <c:v>9.0818807962871801</c:v>
                </c:pt>
                <c:pt idx="93">
                  <c:v>9.8365226778249024</c:v>
                </c:pt>
                <c:pt idx="94">
                  <c:v>10.592199611774291</c:v>
                </c:pt>
                <c:pt idx="95">
                  <c:v>11.34881989538134</c:v>
                </c:pt>
                <c:pt idx="96">
                  <c:v>12.106291871378801</c:v>
                </c:pt>
                <c:pt idx="97">
                  <c:v>12.864523811157568</c:v>
                </c:pt>
                <c:pt idx="98">
                  <c:v>13.623423795478274</c:v>
                </c:pt>
                <c:pt idx="99">
                  <c:v>14.38289959245283</c:v>
                </c:pt>
                <c:pt idx="100">
                  <c:v>15.142858532509067</c:v>
                </c:pt>
                <c:pt idx="101">
                  <c:v>15.903207380035639</c:v>
                </c:pt>
                <c:pt idx="102">
                  <c:v>16.663852201386263</c:v>
                </c:pt>
                <c:pt idx="103">
                  <c:v>17.424698228904589</c:v>
                </c:pt>
                <c:pt idx="104">
                  <c:v>18.185649720611266</c:v>
                </c:pt>
                <c:pt idx="105">
                  <c:v>18.946609815174924</c:v>
                </c:pt>
                <c:pt idx="106">
                  <c:v>19.707480381767411</c:v>
                </c:pt>
                <c:pt idx="107">
                  <c:v>20.468161864381088</c:v>
                </c:pt>
                <c:pt idx="108">
                  <c:v>21.228553120163355</c:v>
                </c:pt>
                <c:pt idx="109">
                  <c:v>21.988551251298119</c:v>
                </c:pt>
                <c:pt idx="110">
                  <c:v>22.748051429939323</c:v>
                </c:pt>
                <c:pt idx="111">
                  <c:v>23.506946715674744</c:v>
                </c:pt>
                <c:pt idx="112">
                  <c:v>24.26512786497058</c:v>
                </c:pt>
                <c:pt idx="113">
                  <c:v>25.022483132019289</c:v>
                </c:pt>
                <c:pt idx="114">
                  <c:v>25.778898060383725</c:v>
                </c:pt>
                <c:pt idx="115">
                  <c:v>26.534255264800805</c:v>
                </c:pt>
                <c:pt idx="116">
                  <c:v>27.288434202477802</c:v>
                </c:pt>
                <c:pt idx="117">
                  <c:v>28.041310933184072</c:v>
                </c:pt>
                <c:pt idx="118">
                  <c:v>28.792757867410977</c:v>
                </c:pt>
                <c:pt idx="119">
                  <c:v>29.542643501843095</c:v>
                </c:pt>
                <c:pt idx="120">
                  <c:v>30.290832141356375</c:v>
                </c:pt>
                <c:pt idx="121">
                  <c:v>31.037183606732114</c:v>
                </c:pt>
                <c:pt idx="122">
                  <c:v>31.78155292725269</c:v>
                </c:pt>
                <c:pt idx="123">
                  <c:v>32.523790017325119</c:v>
                </c:pt>
                <c:pt idx="124">
                  <c:v>33.263739336264386</c:v>
                </c:pt>
                <c:pt idx="125">
                  <c:v>34.001239530360273</c:v>
                </c:pt>
                <c:pt idx="126">
                  <c:v>34.736123056351282</c:v>
                </c:pt>
                <c:pt idx="127">
                  <c:v>35.46821578544052</c:v>
                </c:pt>
                <c:pt idx="128">
                  <c:v>36.197336587010795</c:v>
                </c:pt>
                <c:pt idx="129">
                  <c:v>36.923296891235687</c:v>
                </c:pt>
                <c:pt idx="130">
                  <c:v>37.645900229840862</c:v>
                </c:pt>
                <c:pt idx="131">
                  <c:v>38.364941754350646</c:v>
                </c:pt>
                <c:pt idx="132">
                  <c:v>39.080207731263037</c:v>
                </c:pt>
                <c:pt idx="133">
                  <c:v>39.791475013737276</c:v>
                </c:pt>
                <c:pt idx="134">
                  <c:v>40.498510489557454</c:v>
                </c:pt>
                <c:pt idx="135">
                  <c:v>41.20107050536074</c:v>
                </c:pt>
                <c:pt idx="136">
                  <c:v>41.898900267397423</c:v>
                </c:pt>
                <c:pt idx="137">
                  <c:v>42.591733219430509</c:v>
                </c:pt>
                <c:pt idx="138">
                  <c:v>43.279290398794878</c:v>
                </c:pt>
                <c:pt idx="139">
                  <c:v>43.961279772131732</c:v>
                </c:pt>
                <c:pt idx="140">
                  <c:v>44.637395552903655</c:v>
                </c:pt>
                <c:pt idx="141">
                  <c:v>45.307317503492946</c:v>
                </c:pt>
                <c:pt idx="142">
                  <c:v>45.970710225504099</c:v>
                </c:pt>
                <c:pt idx="143">
                  <c:v>46.62722244284425</c:v>
                </c:pt>
                <c:pt idx="144">
                  <c:v>47.276486283257753</c:v>
                </c:pt>
                <c:pt idx="145">
                  <c:v>47.918116565255829</c:v>
                </c:pt>
                <c:pt idx="146">
                  <c:v>48.551710098822554</c:v>
                </c:pt>
                <c:pt idx="147">
                  <c:v>49.176845009904028</c:v>
                </c:pt>
                <c:pt idx="148">
                  <c:v>49.793080100505584</c:v>
                </c:pt>
                <c:pt idx="149">
                  <c:v>50.399954258233464</c:v>
                </c:pt>
                <c:pt idx="150">
                  <c:v>50.996985931317411</c:v>
                </c:pt>
                <c:pt idx="151">
                  <c:v>51.583672687522416</c:v>
                </c:pt>
                <c:pt idx="152">
                  <c:v>52.15949087787542</c:v>
                </c:pt>
                <c:pt idx="153">
                  <c:v>52.723895428750374</c:v>
                </c:pt>
                <c:pt idx="154">
                  <c:v>53.276319788511309</c:v>
                </c:pt>
                <c:pt idx="155">
                  <c:v>53.816176057520728</c:v>
                </c:pt>
                <c:pt idx="156">
                  <c:v>54.342855332767371</c:v>
                </c:pt>
                <c:pt idx="157">
                  <c:v>54.855728300512396</c:v>
                </c:pt>
                <c:pt idx="158">
                  <c:v>55.354146112018157</c:v>
                </c:pt>
                <c:pt idx="159">
                  <c:v>55.837441578408715</c:v>
                </c:pt>
                <c:pt idx="160">
                  <c:v>56.304930720772063</c:v>
                </c:pt>
                <c:pt idx="161">
                  <c:v>56.755914710494601</c:v>
                </c:pt>
                <c:pt idx="162">
                  <c:v>57.189682232236578</c:v>
                </c:pt>
                <c:pt idx="163">
                  <c:v>57.605512297635528</c:v>
                </c:pt>
                <c:pt idx="164">
                  <c:v>58.002677531501114</c:v>
                </c:pt>
                <c:pt idx="165">
                  <c:v>58.380447943724477</c:v>
                </c:pt>
                <c:pt idx="166">
                  <c:v>58.738095189227806</c:v>
                </c:pt>
                <c:pt idx="167">
                  <c:v>59.074897304998032</c:v>
                </c:pt>
                <c:pt idx="168">
                  <c:v>59.390143897703709</c:v>
                </c:pt>
                <c:pt idx="169">
                  <c:v>59.683141737891177</c:v>
                </c:pt>
                <c:pt idx="170">
                  <c:v>59.95322069780778</c:v>
                </c:pt>
                <c:pt idx="171">
                  <c:v>60.199739950246197</c:v>
                </c:pt>
                <c:pt idx="172">
                  <c:v>60.422094326395722</c:v>
                </c:pt>
                <c:pt idx="173">
                  <c:v>60.61972071266527</c:v>
                </c:pt>
                <c:pt idx="174">
                  <c:v>60.792104351070144</c:v>
                </c:pt>
                <c:pt idx="175">
                  <c:v>60.938784896351507</c:v>
                </c:pt>
                <c:pt idx="176">
                  <c:v>61.059362076748585</c:v>
                </c:pt>
                <c:pt idx="177">
                  <c:v>61.153500805292005</c:v>
                </c:pt>
                <c:pt idx="178">
                  <c:v>61.220935595326267</c:v>
                </c:pt>
                <c:pt idx="179">
                  <c:v>61.261474147957607</c:v>
                </c:pt>
                <c:pt idx="180">
                  <c:v>61.274999986470881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5AE8-4473-B02F-48893A20662A}"/>
            </c:ext>
          </c:extLst>
        </c:ser>
        <c:ser>
          <c:idx val="2"/>
          <c:order val="2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TraySol!$K$10:$K$190</c:f>
              <c:numCache>
                <c:formatCode>0.00</c:formatCode>
                <c:ptCount val="181"/>
                <c:pt idx="0">
                  <c:v>-179.99845865502817</c:v>
                </c:pt>
                <c:pt idx="1">
                  <c:v>-178.4588707333327</c:v>
                </c:pt>
                <c:pt idx="2">
                  <c:v>-176.91903133071648</c:v>
                </c:pt>
                <c:pt idx="3">
                  <c:v>-175.38176362624074</c:v>
                </c:pt>
                <c:pt idx="4">
                  <c:v>-173.84833351580457</c:v>
                </c:pt>
                <c:pt idx="5">
                  <c:v>-172.31998328889586</c:v>
                </c:pt>
                <c:pt idx="6">
                  <c:v>-170.79792431195281</c:v>
                </c:pt>
                <c:pt idx="7">
                  <c:v>-169.28333016520529</c:v>
                </c:pt>
                <c:pt idx="8">
                  <c:v>-167.77733032258215</c:v>
                </c:pt>
                <c:pt idx="9">
                  <c:v>-166.28100445005563</c:v>
                </c:pt>
                <c:pt idx="10">
                  <c:v>-164.79537738201438</c:v>
                </c:pt>
                <c:pt idx="11">
                  <c:v>-163.32141481873359</c:v>
                </c:pt>
                <c:pt idx="12">
                  <c:v>-161.86001977125224</c:v>
                </c:pt>
                <c:pt idx="13">
                  <c:v>-160.41202976358784</c:v>
                </c:pt>
                <c:pt idx="14">
                  <c:v>-158.97821478675843</c:v>
                </c:pt>
                <c:pt idx="15">
                  <c:v>-157.55927598493125</c:v>
                </c:pt>
                <c:pt idx="16">
                  <c:v>-156.15584504156837</c:v>
                </c:pt>
                <c:pt idx="17">
                  <c:v>-154.76848422290277</c:v>
                </c:pt>
                <c:pt idx="18">
                  <c:v>-153.39768702758556</c:v>
                </c:pt>
                <c:pt idx="19">
                  <c:v>-152.04387938496717</c:v>
                </c:pt>
                <c:pt idx="20">
                  <c:v>-150.70742134012724</c:v>
                </c:pt>
                <c:pt idx="21">
                  <c:v>-149.38860916137062</c:v>
                </c:pt>
                <c:pt idx="22">
                  <c:v>-148.08767780525878</c:v>
                </c:pt>
                <c:pt idx="23">
                  <c:v>-146.80480367515327</c:v>
                </c:pt>
                <c:pt idx="24">
                  <c:v>-145.54010761146395</c:v>
                </c:pt>
                <c:pt idx="25">
                  <c:v>-144.29365805508192</c:v>
                </c:pt>
                <c:pt idx="26">
                  <c:v>-143.06547432957854</c:v>
                </c:pt>
                <c:pt idx="27">
                  <c:v>-141.85552999244962</c:v>
                </c:pt>
                <c:pt idx="28">
                  <c:v>-140.66375621074906</c:v>
                </c:pt>
                <c:pt idx="29">
                  <c:v>-139.49004512171282</c:v>
                </c:pt>
                <c:pt idx="30">
                  <c:v>-138.33425314424704</c:v>
                </c:pt>
                <c:pt idx="31">
                  <c:v>-137.19620421231971</c:v>
                </c:pt>
                <c:pt idx="32">
                  <c:v>-136.07569290623474</c:v>
                </c:pt>
                <c:pt idx="33">
                  <c:v>-134.97248746241186</c:v>
                </c:pt>
                <c:pt idx="34">
                  <c:v>-133.88633264657724</c:v>
                </c:pt>
                <c:pt idx="35">
                  <c:v>-132.81695247915621</c:v>
                </c:pt>
                <c:pt idx="36">
                  <c:v>-131.76405280513791</c:v>
                </c:pt>
                <c:pt idx="37">
                  <c:v>-130.72732370373356</c:v>
                </c:pt>
                <c:pt idx="38">
                  <c:v>-129.7064417358028</c:v>
                </c:pt>
                <c:pt idx="39">
                  <c:v>-128.70107202927656</c:v>
                </c:pt>
                <c:pt idx="40">
                  <c:v>-127.71087020469358</c:v>
                </c:pt>
                <c:pt idx="41">
                  <c:v>-126.73548414451828</c:v>
                </c:pt>
                <c:pt idx="42">
                  <c:v>-125.7745556111466</c:v>
                </c:pt>
                <c:pt idx="43">
                  <c:v>-124.82772171947268</c:v>
                </c:pt>
                <c:pt idx="44">
                  <c:v>-123.8946162706083</c:v>
                </c:pt>
                <c:pt idx="45">
                  <c:v>-122.97487095385655</c:v>
                </c:pt>
                <c:pt idx="46">
                  <c:v>-122.06811642436575</c:v>
                </c:pt>
                <c:pt idx="47">
                  <c:v>-121.17398326405929</c:v>
                </c:pt>
                <c:pt idx="48">
                  <c:v>-120.29210283347985</c:v>
                </c:pt>
                <c:pt idx="49">
                  <c:v>-119.42210802211844</c:v>
                </c:pt>
                <c:pt idx="50">
                  <c:v>-118.56363390464976</c:v>
                </c:pt>
                <c:pt idx="51">
                  <c:v>-117.71631831027369</c:v>
                </c:pt>
                <c:pt idx="52">
                  <c:v>-116.87980231209406</c:v>
                </c:pt>
                <c:pt idx="53">
                  <c:v>-116.05373064315508</c:v>
                </c:pt>
                <c:pt idx="54">
                  <c:v>-115.23775204542038</c:v>
                </c:pt>
                <c:pt idx="55">
                  <c:v>-114.43151955762681</c:v>
                </c:pt>
                <c:pt idx="56">
                  <c:v>-113.63469074758275</c:v>
                </c:pt>
                <c:pt idx="57">
                  <c:v>-112.84692789411805</c:v>
                </c:pt>
                <c:pt idx="58">
                  <c:v>-112.06789812353034</c:v>
                </c:pt>
                <c:pt idx="59">
                  <c:v>-111.2972735050207</c:v>
                </c:pt>
                <c:pt idx="60">
                  <c:v>-110.5347311092675</c:v>
                </c:pt>
                <c:pt idx="61">
                  <c:v>-109.77995303395922</c:v>
                </c:pt>
                <c:pt idx="62">
                  <c:v>-109.03262639979074</c:v>
                </c:pt>
                <c:pt idx="63">
                  <c:v>-108.29244332013069</c:v>
                </c:pt>
                <c:pt idx="64">
                  <c:v>-107.55910084728458</c:v>
                </c:pt>
                <c:pt idx="65">
                  <c:v>-106.83230089801437</c:v>
                </c:pt>
                <c:pt idx="66">
                  <c:v>-106.11175016072789</c:v>
                </c:pt>
                <c:pt idx="67">
                  <c:v>-105.397159986521</c:v>
                </c:pt>
                <c:pt idx="68">
                  <c:v>-104.68824626604145</c:v>
                </c:pt>
                <c:pt idx="69">
                  <c:v>-103.98472929394615</c:v>
                </c:pt>
                <c:pt idx="70">
                  <c:v>-103.28633362254061</c:v>
                </c:pt>
                <c:pt idx="71">
                  <c:v>-102.59278790602195</c:v>
                </c:pt>
                <c:pt idx="72">
                  <c:v>-101.90382473659277</c:v>
                </c:pt>
                <c:pt idx="73">
                  <c:v>-101.21918047357285</c:v>
                </c:pt>
                <c:pt idx="74">
                  <c:v>-100.53859506650633</c:v>
                </c:pt>
                <c:pt idx="75">
                  <c:v>-99.861811873146223</c:v>
                </c:pt>
                <c:pt idx="76">
                  <c:v>-99.188577473090547</c:v>
                </c:pt>
                <c:pt idx="77">
                  <c:v>-98.518641477749568</c:v>
                </c:pt>
                <c:pt idx="78">
                  <c:v>-97.851756337235074</c:v>
                </c:pt>
                <c:pt idx="79">
                  <c:v>-97.187677144685907</c:v>
                </c:pt>
                <c:pt idx="80">
                  <c:v>-96.526161438472258</c:v>
                </c:pt>
                <c:pt idx="81">
                  <c:v>-95.866969002659062</c:v>
                </c:pt>
                <c:pt idx="82">
                  <c:v>-95.209861666052589</c:v>
                </c:pt>
                <c:pt idx="83">
                  <c:v>-94.55460310010433</c:v>
                </c:pt>
                <c:pt idx="84">
                  <c:v>-93.900958615902852</c:v>
                </c:pt>
                <c:pt idx="85">
                  <c:v>-93.248694960445661</c:v>
                </c:pt>
                <c:pt idx="86">
                  <c:v>-92.597580112350315</c:v>
                </c:pt>
                <c:pt idx="87">
                  <c:v>-91.947383077135214</c:v>
                </c:pt>
                <c:pt idx="88">
                  <c:v>-91.29787368217724</c:v>
                </c:pt>
                <c:pt idx="89">
                  <c:v>-90.648822371433553</c:v>
                </c:pt>
                <c:pt idx="90">
                  <c:v>-90</c:v>
                </c:pt>
                <c:pt idx="91">
                  <c:v>-89.351177628566433</c:v>
                </c:pt>
                <c:pt idx="92">
                  <c:v>-88.70212631782276</c:v>
                </c:pt>
                <c:pt idx="93">
                  <c:v>-88.052616922864786</c:v>
                </c:pt>
                <c:pt idx="94">
                  <c:v>-87.402419887649685</c:v>
                </c:pt>
                <c:pt idx="95">
                  <c:v>-86.751305039554367</c:v>
                </c:pt>
                <c:pt idx="96">
                  <c:v>-86.099041384097163</c:v>
                </c:pt>
                <c:pt idx="97">
                  <c:v>-85.44539689989567</c:v>
                </c:pt>
                <c:pt idx="98">
                  <c:v>-84.790138333947411</c:v>
                </c:pt>
                <c:pt idx="99">
                  <c:v>-84.133030997340924</c:v>
                </c:pt>
                <c:pt idx="100">
                  <c:v>-83.473838561527728</c:v>
                </c:pt>
                <c:pt idx="101">
                  <c:v>-82.812322855314093</c:v>
                </c:pt>
                <c:pt idx="102">
                  <c:v>-82.148243662764926</c:v>
                </c:pt>
                <c:pt idx="103">
                  <c:v>-81.481358522250432</c:v>
                </c:pt>
                <c:pt idx="104">
                  <c:v>-80.811422526909467</c:v>
                </c:pt>
                <c:pt idx="105">
                  <c:v>-80.138188126853791</c:v>
                </c:pt>
                <c:pt idx="106">
                  <c:v>-79.461404933493668</c:v>
                </c:pt>
                <c:pt idx="107">
                  <c:v>-78.780819526427152</c:v>
                </c:pt>
                <c:pt idx="108">
                  <c:v>-78.096175263407233</c:v>
                </c:pt>
                <c:pt idx="109">
                  <c:v>-77.407212093978046</c:v>
                </c:pt>
                <c:pt idx="110">
                  <c:v>-76.71366637745939</c:v>
                </c:pt>
                <c:pt idx="111">
                  <c:v>-76.01527070605384</c:v>
                </c:pt>
                <c:pt idx="112">
                  <c:v>-75.311753733958568</c:v>
                </c:pt>
                <c:pt idx="113">
                  <c:v>-74.602840013478996</c:v>
                </c:pt>
                <c:pt idx="114">
                  <c:v>-73.888249839272106</c:v>
                </c:pt>
                <c:pt idx="115">
                  <c:v>-73.167699101985633</c:v>
                </c:pt>
                <c:pt idx="116">
                  <c:v>-72.440899152715417</c:v>
                </c:pt>
                <c:pt idx="117">
                  <c:v>-71.707556679869313</c:v>
                </c:pt>
                <c:pt idx="118">
                  <c:v>-70.967373600209257</c:v>
                </c:pt>
                <c:pt idx="119">
                  <c:v>-70.220046966040769</c:v>
                </c:pt>
                <c:pt idx="120">
                  <c:v>-69.465268890732489</c:v>
                </c:pt>
                <c:pt idx="121">
                  <c:v>-68.702726494979316</c:v>
                </c:pt>
                <c:pt idx="122">
                  <c:v>-67.932101876469645</c:v>
                </c:pt>
                <c:pt idx="123">
                  <c:v>-67.153072105881947</c:v>
                </c:pt>
                <c:pt idx="124">
                  <c:v>-66.365309252417248</c:v>
                </c:pt>
                <c:pt idx="125">
                  <c:v>-65.568480442373186</c:v>
                </c:pt>
                <c:pt idx="126">
                  <c:v>-64.762247954579621</c:v>
                </c:pt>
                <c:pt idx="127">
                  <c:v>-63.946269356844923</c:v>
                </c:pt>
                <c:pt idx="128">
                  <c:v>-63.120197687905922</c:v>
                </c:pt>
                <c:pt idx="129">
                  <c:v>-62.283681689726301</c:v>
                </c:pt>
                <c:pt idx="130">
                  <c:v>-61.436366095350223</c:v>
                </c:pt>
                <c:pt idx="131">
                  <c:v>-60.577891977881563</c:v>
                </c:pt>
                <c:pt idx="132">
                  <c:v>-59.707897166520169</c:v>
                </c:pt>
                <c:pt idx="133">
                  <c:v>-58.826016735940712</c:v>
                </c:pt>
                <c:pt idx="134">
                  <c:v>-57.931883575634238</c:v>
                </c:pt>
                <c:pt idx="135">
                  <c:v>-57.025129046143419</c:v>
                </c:pt>
                <c:pt idx="136">
                  <c:v>-56.105383729391718</c:v>
                </c:pt>
                <c:pt idx="137">
                  <c:v>-55.172278280527308</c:v>
                </c:pt>
                <c:pt idx="138">
                  <c:v>-54.225444388853411</c:v>
                </c:pt>
                <c:pt idx="139">
                  <c:v>-53.264515855481719</c:v>
                </c:pt>
                <c:pt idx="140">
                  <c:v>-52.289129795306422</c:v>
                </c:pt>
                <c:pt idx="141">
                  <c:v>-51.298927970723433</c:v>
                </c:pt>
                <c:pt idx="142">
                  <c:v>-50.293558264197195</c:v>
                </c:pt>
                <c:pt idx="143">
                  <c:v>-49.272676296266461</c:v>
                </c:pt>
                <c:pt idx="144">
                  <c:v>-48.235947194862078</c:v>
                </c:pt>
                <c:pt idx="145">
                  <c:v>-47.183047520843807</c:v>
                </c:pt>
                <c:pt idx="146">
                  <c:v>-46.113667353422798</c:v>
                </c:pt>
                <c:pt idx="147">
                  <c:v>-45.027512537588109</c:v>
                </c:pt>
                <c:pt idx="148">
                  <c:v>-43.92430709376525</c:v>
                </c:pt>
                <c:pt idx="149">
                  <c:v>-42.803795787680201</c:v>
                </c:pt>
                <c:pt idx="150">
                  <c:v>-41.665746855752879</c:v>
                </c:pt>
                <c:pt idx="151">
                  <c:v>-40.509954878287154</c:v>
                </c:pt>
                <c:pt idx="152">
                  <c:v>-39.336243789250901</c:v>
                </c:pt>
                <c:pt idx="153">
                  <c:v>-38.144470007550417</c:v>
                </c:pt>
                <c:pt idx="154">
                  <c:v>-36.934525670421507</c:v>
                </c:pt>
                <c:pt idx="155">
                  <c:v>-35.706341944918158</c:v>
                </c:pt>
                <c:pt idx="156">
                  <c:v>-34.459892388536041</c:v>
                </c:pt>
                <c:pt idx="157">
                  <c:v>-33.195196324846698</c:v>
                </c:pt>
                <c:pt idx="158">
                  <c:v>-31.912322194741147</c:v>
                </c:pt>
                <c:pt idx="159">
                  <c:v>-30.61139083862939</c:v>
                </c:pt>
                <c:pt idx="160">
                  <c:v>-29.292578659872721</c:v>
                </c:pt>
                <c:pt idx="161">
                  <c:v>-27.95612061503272</c:v>
                </c:pt>
                <c:pt idx="162">
                  <c:v>-26.602312972414374</c:v>
                </c:pt>
                <c:pt idx="163">
                  <c:v>-25.231515777097272</c:v>
                </c:pt>
                <c:pt idx="164">
                  <c:v>-23.844154958431638</c:v>
                </c:pt>
                <c:pt idx="165">
                  <c:v>-22.440724015068746</c:v>
                </c:pt>
                <c:pt idx="166">
                  <c:v>-21.021785213241433</c:v>
                </c:pt>
                <c:pt idx="167">
                  <c:v>-19.587970236412133</c:v>
                </c:pt>
                <c:pt idx="168">
                  <c:v>-18.139980228747671</c:v>
                </c:pt>
                <c:pt idx="169">
                  <c:v>-16.678585181266207</c:v>
                </c:pt>
                <c:pt idx="170">
                  <c:v>-15.20462261798572</c:v>
                </c:pt>
                <c:pt idx="171">
                  <c:v>-13.718995549944374</c:v>
                </c:pt>
                <c:pt idx="172">
                  <c:v>-12.222669677417878</c:v>
                </c:pt>
                <c:pt idx="173">
                  <c:v>-10.716669834794835</c:v>
                </c:pt>
                <c:pt idx="174">
                  <c:v>-9.2020756880470653</c:v>
                </c:pt>
                <c:pt idx="175">
                  <c:v>-7.6800167111045026</c:v>
                </c:pt>
                <c:pt idx="176">
                  <c:v>-6.1516664841947666</c:v>
                </c:pt>
                <c:pt idx="177">
                  <c:v>-4.6182363737591707</c:v>
                </c:pt>
                <c:pt idx="178">
                  <c:v>-3.0809686692833047</c:v>
                </c:pt>
                <c:pt idx="179">
                  <c:v>-1.5411292666668182</c:v>
                </c:pt>
                <c:pt idx="180">
                  <c:v>-1.5413447353594351E-3</c:v>
                </c:pt>
              </c:numCache>
            </c:numRef>
          </c:xVal>
          <c:yVal>
            <c:numRef>
              <c:f>TraySol!$J$10:$J$190</c:f>
              <c:numCache>
                <c:formatCode>0.00</c:formatCode>
                <c:ptCount val="181"/>
                <c:pt idx="0">
                  <c:v>-49.549999989764331</c:v>
                </c:pt>
                <c:pt idx="1">
                  <c:v>-49.539765668063552</c:v>
                </c:pt>
                <c:pt idx="2">
                  <c:v>-49.509078638609111</c:v>
                </c:pt>
                <c:pt idx="3">
                  <c:v>-49.457986690195781</c:v>
                </c:pt>
                <c:pt idx="4">
                  <c:v>-49.386569054205751</c:v>
                </c:pt>
                <c:pt idx="5">
                  <c:v>-49.294935822924401</c:v>
                </c:pt>
                <c:pt idx="6">
                  <c:v>-49.183227135421021</c:v>
                </c:pt>
                <c:pt idx="7">
                  <c:v>-49.051612155250581</c:v>
                </c:pt>
                <c:pt idx="8">
                  <c:v>-48.900287857244422</c:v>
                </c:pt>
                <c:pt idx="9">
                  <c:v>-48.729477643397075</c:v>
                </c:pt>
                <c:pt idx="10">
                  <c:v>-48.539429810009949</c:v>
                </c:pt>
                <c:pt idx="11">
                  <c:v>-48.330415889796654</c:v>
                </c:pt>
                <c:pt idx="12">
                  <c:v>-48.102728893569008</c:v>
                </c:pt>
                <c:pt idx="13">
                  <c:v>-47.856681476423802</c:v>
                </c:pt>
                <c:pt idx="14">
                  <c:v>-47.59260405307478</c:v>
                </c:pt>
                <c:pt idx="15">
                  <c:v>-47.310842886169894</c:v>
                </c:pt>
                <c:pt idx="16">
                  <c:v>-47.011758170175227</c:v>
                </c:pt>
                <c:pt idx="17">
                  <c:v>-46.695722131766956</c:v>
                </c:pt>
                <c:pt idx="18">
                  <c:v>-46.36311716573428</c:v>
                </c:pt>
                <c:pt idx="19">
                  <c:v>-46.014334023247017</c:v>
                </c:pt>
                <c:pt idx="20">
                  <c:v>-45.649770067057375</c:v>
                </c:pt>
                <c:pt idx="21">
                  <c:v>-45.269827605867107</c:v>
                </c:pt>
                <c:pt idx="22">
                  <c:v>-44.874912317763375</c:v>
                </c:pt>
                <c:pt idx="23">
                  <c:v>-44.465431770367616</c:v>
                </c:pt>
                <c:pt idx="24">
                  <c:v>-44.041794043201236</c:v>
                </c:pt>
                <c:pt idx="25">
                  <c:v>-43.604406455786034</c:v>
                </c:pt>
                <c:pt idx="26">
                  <c:v>-43.153674403191019</c:v>
                </c:pt>
                <c:pt idx="27">
                  <c:v>-42.69000029913272</c:v>
                </c:pt>
                <c:pt idx="28">
                  <c:v>-42.213782625335995</c:v>
                </c:pt>
                <c:pt idx="29">
                  <c:v>-41.725415084673017</c:v>
                </c:pt>
                <c:pt idx="30">
                  <c:v>-41.225285854611769</c:v>
                </c:pt>
                <c:pt idx="31">
                  <c:v>-40.713776936713174</c:v>
                </c:pt>
                <c:pt idx="32">
                  <c:v>-40.191263597304754</c:v>
                </c:pt>
                <c:pt idx="33">
                  <c:v>-39.658113894012587</c:v>
                </c:pt>
                <c:pt idx="34">
                  <c:v>-39.114688282534502</c:v>
                </c:pt>
                <c:pt idx="35">
                  <c:v>-38.561339297868329</c:v>
                </c:pt>
                <c:pt idx="36">
                  <c:v>-37.998411304152654</c:v>
                </c:pt>
                <c:pt idx="37">
                  <c:v>-37.426240307313009</c:v>
                </c:pt>
                <c:pt idx="38">
                  <c:v>-36.845153824822546</c:v>
                </c:pt>
                <c:pt idx="39">
                  <c:v>-36.25547080706319</c:v>
                </c:pt>
                <c:pt idx="40">
                  <c:v>-35.657501604998814</c:v>
                </c:pt>
                <c:pt idx="41">
                  <c:v>-35.051547979135734</c:v>
                </c:pt>
                <c:pt idx="42">
                  <c:v>-34.437903145032863</c:v>
                </c:pt>
                <c:pt idx="43">
                  <c:v>-33.816851850930234</c:v>
                </c:pt>
                <c:pt idx="44">
                  <c:v>-33.188670483375901</c:v>
                </c:pt>
                <c:pt idx="45">
                  <c:v>-32.55362719704938</c:v>
                </c:pt>
                <c:pt idx="46">
                  <c:v>-31.911982065289664</c:v>
                </c:pt>
                <c:pt idx="47">
                  <c:v>-31.263987248142172</c:v>
                </c:pt>
                <c:pt idx="48">
                  <c:v>-30.609887175033165</c:v>
                </c:pt>
                <c:pt idx="49">
                  <c:v>-29.949918739460188</c:v>
                </c:pt>
                <c:pt idx="50">
                  <c:v>-29.284311503354871</c:v>
                </c:pt>
                <c:pt idx="51">
                  <c:v>-28.613287909023086</c:v>
                </c:pt>
                <c:pt idx="52">
                  <c:v>-27.937063496802367</c:v>
                </c:pt>
                <c:pt idx="53">
                  <c:v>-27.255847126792247</c:v>
                </c:pt>
                <c:pt idx="54">
                  <c:v>-26.569841203213969</c:v>
                </c:pt>
                <c:pt idx="55">
                  <c:v>-25.879241900139206</c:v>
                </c:pt>
                <c:pt idx="56">
                  <c:v>-25.184239387495126</c:v>
                </c:pt>
                <c:pt idx="57">
                  <c:v>-24.485018056406304</c:v>
                </c:pt>
                <c:pt idx="58">
                  <c:v>-23.781756743071412</c:v>
                </c:pt>
                <c:pt idx="59">
                  <c:v>-23.074628950498351</c:v>
                </c:pt>
                <c:pt idx="60">
                  <c:v>-22.363803067532629</c:v>
                </c:pt>
                <c:pt idx="61">
                  <c:v>-21.649442584715388</c:v>
                </c:pt>
                <c:pt idx="62">
                  <c:v>-20.931706306595743</c:v>
                </c:pt>
                <c:pt idx="63">
                  <c:v>-20.210748560203385</c:v>
                </c:pt>
                <c:pt idx="64">
                  <c:v>-19.486719399456817</c:v>
                </c:pt>
                <c:pt idx="65">
                  <c:v>-18.759764805345668</c:v>
                </c:pt>
                <c:pt idx="66">
                  <c:v>-18.030026881780515</c:v>
                </c:pt>
                <c:pt idx="67">
                  <c:v>-17.297644047051435</c:v>
                </c:pt>
                <c:pt idx="68">
                  <c:v>-16.562751220879179</c:v>
                </c:pt>
                <c:pt idx="69">
                  <c:v>-15.825480007079051</c:v>
                </c:pt>
                <c:pt idx="70">
                  <c:v>-15.085958871889858</c:v>
                </c:pt>
                <c:pt idx="71">
                  <c:v>-14.344313318047384</c:v>
                </c:pt>
                <c:pt idx="72">
                  <c:v>-13.600666054705769</c:v>
                </c:pt>
                <c:pt idx="73">
                  <c:v>-12.855137163330497</c:v>
                </c:pt>
                <c:pt idx="74">
                  <c:v>-12.107844259703327</c:v>
                </c:pt>
                <c:pt idx="75">
                  <c:v>-11.358902652195312</c:v>
                </c:pt>
                <c:pt idx="76">
                  <c:v>-10.608425496474908</c:v>
                </c:pt>
                <c:pt idx="77">
                  <c:v>-9.8565239468300518</c:v>
                </c:pt>
                <c:pt idx="78">
                  <c:v>-9.1033073042901833</c:v>
                </c:pt>
                <c:pt idx="79">
                  <c:v>-8.3488831617426484</c:v>
                </c:pt>
                <c:pt idx="80">
                  <c:v>-7.5933575462427427</c:v>
                </c:pt>
                <c:pt idx="81">
                  <c:v>-6.83683505872186</c:v>
                </c:pt>
                <c:pt idx="82">
                  <c:v>-6.0794190113021926</c:v>
                </c:pt>
                <c:pt idx="83">
                  <c:v>-5.3212115624287577</c:v>
                </c:pt>
                <c:pt idx="84">
                  <c:v>-4.5623138500328935</c:v>
                </c:pt>
                <c:pt idx="85">
                  <c:v>-3.8028261229422071</c:v>
                </c:pt>
                <c:pt idx="86">
                  <c:v>-3.0428478707544002</c:v>
                </c:pt>
                <c:pt idx="87">
                  <c:v>-2.2824779523925116</c:v>
                </c:pt>
                <c:pt idx="88">
                  <c:v>-1.5218147235605954</c:v>
                </c:pt>
                <c:pt idx="89">
                  <c:v>-0.76095616331913618</c:v>
                </c:pt>
                <c:pt idx="90">
                  <c:v>0</c:v>
                </c:pt>
                <c:pt idx="91">
                  <c:v>0.76095616331915039</c:v>
                </c:pt>
                <c:pt idx="92">
                  <c:v>1.5218147235605954</c:v>
                </c:pt>
                <c:pt idx="93">
                  <c:v>2.2824779523925116</c:v>
                </c:pt>
                <c:pt idx="94">
                  <c:v>3.0428478707544002</c:v>
                </c:pt>
                <c:pt idx="95">
                  <c:v>3.8028261229421929</c:v>
                </c:pt>
                <c:pt idx="96">
                  <c:v>4.5623138500328793</c:v>
                </c:pt>
                <c:pt idx="97">
                  <c:v>5.3212115624287577</c:v>
                </c:pt>
                <c:pt idx="98">
                  <c:v>6.0794190113021926</c:v>
                </c:pt>
                <c:pt idx="99">
                  <c:v>6.8368350587218742</c:v>
                </c:pt>
                <c:pt idx="100">
                  <c:v>7.5933575462427569</c:v>
                </c:pt>
                <c:pt idx="101">
                  <c:v>8.3488831617426627</c:v>
                </c:pt>
                <c:pt idx="102">
                  <c:v>9.1033073042901833</c:v>
                </c:pt>
                <c:pt idx="103">
                  <c:v>9.8565239468300518</c:v>
                </c:pt>
                <c:pt idx="104">
                  <c:v>10.608425496474894</c:v>
                </c:pt>
                <c:pt idx="105">
                  <c:v>11.358902652195297</c:v>
                </c:pt>
                <c:pt idx="106">
                  <c:v>12.107844259703342</c:v>
                </c:pt>
                <c:pt idx="107">
                  <c:v>12.855137163330497</c:v>
                </c:pt>
                <c:pt idx="108">
                  <c:v>13.600666054705769</c:v>
                </c:pt>
                <c:pt idx="109">
                  <c:v>14.344313318047384</c:v>
                </c:pt>
                <c:pt idx="110">
                  <c:v>15.085958871889858</c:v>
                </c:pt>
                <c:pt idx="111">
                  <c:v>15.825480007079065</c:v>
                </c:pt>
                <c:pt idx="112">
                  <c:v>16.562751220879164</c:v>
                </c:pt>
                <c:pt idx="113">
                  <c:v>17.297644047051435</c:v>
                </c:pt>
                <c:pt idx="114">
                  <c:v>18.030026881780515</c:v>
                </c:pt>
                <c:pt idx="115">
                  <c:v>18.759764805345668</c:v>
                </c:pt>
                <c:pt idx="116">
                  <c:v>19.486719399456817</c:v>
                </c:pt>
                <c:pt idx="117">
                  <c:v>20.210748560203385</c:v>
                </c:pt>
                <c:pt idx="118">
                  <c:v>20.931706306595743</c:v>
                </c:pt>
                <c:pt idx="119">
                  <c:v>21.649442584715388</c:v>
                </c:pt>
                <c:pt idx="120">
                  <c:v>22.363803067532643</c:v>
                </c:pt>
                <c:pt idx="121">
                  <c:v>23.074628950498337</c:v>
                </c:pt>
                <c:pt idx="122">
                  <c:v>23.781756743071426</c:v>
                </c:pt>
                <c:pt idx="123">
                  <c:v>24.485018056406304</c:v>
                </c:pt>
                <c:pt idx="124">
                  <c:v>25.184239387495126</c:v>
                </c:pt>
                <c:pt idx="125">
                  <c:v>25.879241900139206</c:v>
                </c:pt>
                <c:pt idx="126">
                  <c:v>26.569841203213969</c:v>
                </c:pt>
                <c:pt idx="127">
                  <c:v>27.255847126792254</c:v>
                </c:pt>
                <c:pt idx="128">
                  <c:v>27.937063496802381</c:v>
                </c:pt>
                <c:pt idx="129">
                  <c:v>28.613287909023093</c:v>
                </c:pt>
                <c:pt idx="130">
                  <c:v>29.284311503354871</c:v>
                </c:pt>
                <c:pt idx="131">
                  <c:v>29.949918739460188</c:v>
                </c:pt>
                <c:pt idx="132">
                  <c:v>30.609887175033165</c:v>
                </c:pt>
                <c:pt idx="133">
                  <c:v>31.263987248142172</c:v>
                </c:pt>
                <c:pt idx="134">
                  <c:v>31.911982065289664</c:v>
                </c:pt>
                <c:pt idx="135">
                  <c:v>32.553627197049394</c:v>
                </c:pt>
                <c:pt idx="136">
                  <c:v>33.188670483375894</c:v>
                </c:pt>
                <c:pt idx="137">
                  <c:v>33.816851850930227</c:v>
                </c:pt>
                <c:pt idx="138">
                  <c:v>34.43790314503287</c:v>
                </c:pt>
                <c:pt idx="139">
                  <c:v>35.051547979135727</c:v>
                </c:pt>
                <c:pt idx="140">
                  <c:v>35.657501604998821</c:v>
                </c:pt>
                <c:pt idx="141">
                  <c:v>36.255470807063197</c:v>
                </c:pt>
                <c:pt idx="142">
                  <c:v>36.845153824822546</c:v>
                </c:pt>
                <c:pt idx="143">
                  <c:v>37.426240307313002</c:v>
                </c:pt>
                <c:pt idx="144">
                  <c:v>37.998411304152661</c:v>
                </c:pt>
                <c:pt idx="145">
                  <c:v>38.561339297868315</c:v>
                </c:pt>
                <c:pt idx="146">
                  <c:v>39.114688282534487</c:v>
                </c:pt>
                <c:pt idx="147">
                  <c:v>39.658113894012601</c:v>
                </c:pt>
                <c:pt idx="148">
                  <c:v>40.191263597304768</c:v>
                </c:pt>
                <c:pt idx="149">
                  <c:v>40.713776936713202</c:v>
                </c:pt>
                <c:pt idx="150">
                  <c:v>41.225285854611791</c:v>
                </c:pt>
                <c:pt idx="151">
                  <c:v>41.725415084673031</c:v>
                </c:pt>
                <c:pt idx="152">
                  <c:v>42.213782625336002</c:v>
                </c:pt>
                <c:pt idx="153">
                  <c:v>42.690000299132713</c:v>
                </c:pt>
                <c:pt idx="154">
                  <c:v>43.153674403191005</c:v>
                </c:pt>
                <c:pt idx="155">
                  <c:v>43.604406455786012</c:v>
                </c:pt>
                <c:pt idx="156">
                  <c:v>44.041794043201243</c:v>
                </c:pt>
                <c:pt idx="157">
                  <c:v>44.465431770367623</c:v>
                </c:pt>
                <c:pt idx="158">
                  <c:v>44.874912317763396</c:v>
                </c:pt>
                <c:pt idx="159">
                  <c:v>45.269827605867107</c:v>
                </c:pt>
                <c:pt idx="160">
                  <c:v>45.649770067057382</c:v>
                </c:pt>
                <c:pt idx="161">
                  <c:v>46.014334023247052</c:v>
                </c:pt>
                <c:pt idx="162">
                  <c:v>46.363117165734288</c:v>
                </c:pt>
                <c:pt idx="163">
                  <c:v>46.695722131766949</c:v>
                </c:pt>
                <c:pt idx="164">
                  <c:v>47.011758170175227</c:v>
                </c:pt>
                <c:pt idx="165">
                  <c:v>47.310842886169894</c:v>
                </c:pt>
                <c:pt idx="166">
                  <c:v>47.592604053074794</c:v>
                </c:pt>
                <c:pt idx="167">
                  <c:v>47.856681476423809</c:v>
                </c:pt>
                <c:pt idx="168">
                  <c:v>48.102728893569015</c:v>
                </c:pt>
                <c:pt idx="169">
                  <c:v>48.330415889796676</c:v>
                </c:pt>
                <c:pt idx="170">
                  <c:v>48.539429810009942</c:v>
                </c:pt>
                <c:pt idx="171">
                  <c:v>48.729477643397075</c:v>
                </c:pt>
                <c:pt idx="172">
                  <c:v>48.900287857244422</c:v>
                </c:pt>
                <c:pt idx="173">
                  <c:v>49.051612155250567</c:v>
                </c:pt>
                <c:pt idx="174">
                  <c:v>49.183227135421028</c:v>
                </c:pt>
                <c:pt idx="175">
                  <c:v>49.294935822924373</c:v>
                </c:pt>
                <c:pt idx="176">
                  <c:v>49.386569054205779</c:v>
                </c:pt>
                <c:pt idx="177">
                  <c:v>49.457986690195796</c:v>
                </c:pt>
                <c:pt idx="178">
                  <c:v>49.509078638609118</c:v>
                </c:pt>
                <c:pt idx="179">
                  <c:v>49.539765668063559</c:v>
                </c:pt>
                <c:pt idx="180">
                  <c:v>49.549999989764338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5AE8-4473-B02F-48893A20662A}"/>
            </c:ext>
          </c:extLst>
        </c:ser>
        <c:ser>
          <c:idx val="3"/>
          <c:order val="3"/>
          <c:tx>
            <c:strRef>
              <c:f>TraySol!$M$8</c:f>
              <c:strCache>
                <c:ptCount val="1"/>
              </c:strCache>
            </c:strRef>
          </c:tx>
          <c:spPr>
            <a:ln w="28575">
              <a:solidFill>
                <a:srgbClr val="33CCCC"/>
              </a:solidFill>
              <a:prstDash val="solid"/>
            </a:ln>
          </c:spPr>
          <c:marker>
            <c:symbol val="none"/>
          </c:marker>
          <c:xVal>
            <c:numRef>
              <c:f>TraySol!$N$10:$N$190</c:f>
              <c:numCache>
                <c:formatCode>0.00</c:formatCode>
                <c:ptCount val="181"/>
                <c:pt idx="0">
                  <c:v>-179.99796270858758</c:v>
                </c:pt>
                <c:pt idx="1">
                  <c:v>-177.96326142901609</c:v>
                </c:pt>
                <c:pt idx="2">
                  <c:v>-175.92982476747747</c:v>
                </c:pt>
                <c:pt idx="3">
                  <c:v>-173.90295430584456</c:v>
                </c:pt>
                <c:pt idx="4">
                  <c:v>-171.88584015185106</c:v>
                </c:pt>
                <c:pt idx="5">
                  <c:v>-169.88156372242676</c:v>
                </c:pt>
                <c:pt idx="6">
                  <c:v>-167.89306618654422</c:v>
                </c:pt>
                <c:pt idx="7">
                  <c:v>-165.92312060728992</c:v>
                </c:pt>
                <c:pt idx="8">
                  <c:v>-163.97430835431209</c:v>
                </c:pt>
                <c:pt idx="9">
                  <c:v>-162.04900016355725</c:v>
                </c:pt>
                <c:pt idx="10">
                  <c:v>-160.14934202349434</c:v>
                </c:pt>
                <c:pt idx="11">
                  <c:v>-158.27724587829297</c:v>
                </c:pt>
                <c:pt idx="12">
                  <c:v>-156.43438496918338</c:v>
                </c:pt>
                <c:pt idx="13">
                  <c:v>-154.6221934932029</c:v>
                </c:pt>
                <c:pt idx="14">
                  <c:v>-152.84187014839497</c:v>
                </c:pt>
                <c:pt idx="15">
                  <c:v>-151.0943850580455</c:v>
                </c:pt>
                <c:pt idx="16">
                  <c:v>-149.38048952280437</c:v>
                </c:pt>
                <c:pt idx="17">
                  <c:v>-147.7007280355937</c:v>
                </c:pt>
                <c:pt idx="18">
                  <c:v>-146.05545200570472</c:v>
                </c:pt>
                <c:pt idx="19">
                  <c:v>-144.44483467021672</c:v>
                </c:pt>
                <c:pt idx="20">
                  <c:v>-142.86888671748815</c:v>
                </c:pt>
                <c:pt idx="21">
                  <c:v>-141.32747220376697</c:v>
                </c:pt>
                <c:pt idx="22">
                  <c:v>-139.82032440534303</c:v>
                </c:pt>
                <c:pt idx="23">
                  <c:v>-138.34706131123542</c:v>
                </c:pt>
                <c:pt idx="24">
                  <c:v>-136.90720052211444</c:v>
                </c:pt>
                <c:pt idx="25">
                  <c:v>-135.50017337777768</c:v>
                </c:pt>
                <c:pt idx="26">
                  <c:v>-134.12533818653253</c:v>
                </c:pt>
                <c:pt idx="27">
                  <c:v>-132.78199247446835</c:v>
                </c:pt>
                <c:pt idx="28">
                  <c:v>-131.46938421050857</c:v>
                </c:pt>
                <c:pt idx="29">
                  <c:v>-130.18672199440829</c:v>
                </c:pt>
                <c:pt idx="30">
                  <c:v>-128.93318421989724</c:v>
                </c:pt>
                <c:pt idx="31">
                  <c:v>-127.70792724450818</c:v>
                </c:pt>
                <c:pt idx="32">
                  <c:v>-126.51009261195979</c:v>
                </c:pt>
                <c:pt idx="33">
                  <c:v>-125.33881338298239</c:v>
                </c:pt>
                <c:pt idx="34">
                  <c:v>-124.19321963688586</c:v>
                </c:pt>
                <c:pt idx="35">
                  <c:v>-123.07244320963331</c:v>
                </c:pt>
                <c:pt idx="36">
                  <c:v>-121.97562173530687</c:v>
                </c:pt>
                <c:pt idx="37">
                  <c:v>-120.90190205715841</c:v>
                </c:pt>
                <c:pt idx="38">
                  <c:v>-119.85044307239026</c:v>
                </c:pt>
                <c:pt idx="39">
                  <c:v>-118.82041807179571</c:v>
                </c:pt>
                <c:pt idx="40">
                  <c:v>-117.81101663171353</c:v>
                </c:pt>
                <c:pt idx="41">
                  <c:v>-116.82144611168327</c:v>
                </c:pt>
                <c:pt idx="42">
                  <c:v>-115.85093280691952</c:v>
                </c:pt>
                <c:pt idx="43">
                  <c:v>-114.89872280041064</c:v>
                </c:pt>
                <c:pt idx="44">
                  <c:v>-113.96408255521193</c:v>
                </c:pt>
                <c:pt idx="45">
                  <c:v>-113.04629928341829</c:v>
                </c:pt>
                <c:pt idx="46">
                  <c:v>-112.14468112443295</c:v>
                </c:pt>
                <c:pt idx="47">
                  <c:v>-111.25855716152992</c:v>
                </c:pt>
                <c:pt idx="48">
                  <c:v>-110.38727730235658</c:v>
                </c:pt>
                <c:pt idx="49">
                  <c:v>-109.53021204595281</c:v>
                </c:pt>
                <c:pt idx="50">
                  <c:v>-108.68675215606753</c:v>
                </c:pt>
                <c:pt idx="51">
                  <c:v>-107.85630825802775</c:v>
                </c:pt>
                <c:pt idx="52">
                  <c:v>-107.03831037414851</c:v>
                </c:pt>
                <c:pt idx="53">
                  <c:v>-106.23220741064191</c:v>
                </c:pt>
                <c:pt idx="54">
                  <c:v>-105.43746660718385</c:v>
                </c:pt>
                <c:pt idx="55">
                  <c:v>-104.6535729586989</c:v>
                </c:pt>
                <c:pt idx="56">
                  <c:v>-103.88002861751612</c:v>
                </c:pt>
                <c:pt idx="57">
                  <c:v>-103.11635228281321</c:v>
                </c:pt>
                <c:pt idx="58">
                  <c:v>-102.36207858318178</c:v>
                </c:pt>
                <c:pt idx="59">
                  <c:v>-101.61675745720216</c:v>
                </c:pt>
                <c:pt idx="60">
                  <c:v>-100.87995353609496</c:v>
                </c:pt>
                <c:pt idx="61">
                  <c:v>-100.15124553180306</c:v>
                </c:pt>
                <c:pt idx="62">
                  <c:v>-99.430225633242358</c:v>
                </c:pt>
                <c:pt idx="63">
                  <c:v>-98.716498912929794</c:v>
                </c:pt>
                <c:pt idx="64">
                  <c:v>-98.009682745741344</c:v>
                </c:pt>
                <c:pt idx="65">
                  <c:v>-97.30940624116397</c:v>
                </c:pt>
                <c:pt idx="66">
                  <c:v>-96.615309690073772</c:v>
                </c:pt>
                <c:pt idx="67">
                  <c:v>-95.927044026791492</c:v>
                </c:pt>
                <c:pt idx="68">
                  <c:v>-95.244270306929437</c:v>
                </c:pt>
                <c:pt idx="69">
                  <c:v>-94.566659201344009</c:v>
                </c:pt>
                <c:pt idx="70">
                  <c:v>-93.893890506343126</c:v>
                </c:pt>
                <c:pt idx="71">
                  <c:v>-93.225652670158667</c:v>
                </c:pt>
                <c:pt idx="72">
                  <c:v>-92.561642335582917</c:v>
                </c:pt>
                <c:pt idx="73">
                  <c:v>-91.901563898575148</c:v>
                </c:pt>
                <c:pt idx="74">
                  <c:v>-91.245129082572134</c:v>
                </c:pt>
                <c:pt idx="75">
                  <c:v>-90.59205652817846</c:v>
                </c:pt>
                <c:pt idx="76">
                  <c:v>-89.942071397869043</c:v>
                </c:pt>
                <c:pt idx="77">
                  <c:v>-89.294904995303582</c:v>
                </c:pt>
                <c:pt idx="78">
                  <c:v>-88.650294398830212</c:v>
                </c:pt>
                <c:pt idx="79">
                  <c:v>-88.007982108741956</c:v>
                </c:pt>
                <c:pt idx="80">
                  <c:v>-87.367715707842535</c:v>
                </c:pt>
                <c:pt idx="81">
                  <c:v>-86.729247534877089</c:v>
                </c:pt>
                <c:pt idx="82">
                  <c:v>-86.092334370388983</c:v>
                </c:pt>
                <c:pt idx="83">
                  <c:v>-85.456737134571554</c:v>
                </c:pt>
                <c:pt idx="84">
                  <c:v>-84.822220596697392</c:v>
                </c:pt>
                <c:pt idx="85">
                  <c:v>-84.188553095723648</c:v>
                </c:pt>
                <c:pt idx="86">
                  <c:v>-83.555506271690433</c:v>
                </c:pt>
                <c:pt idx="87">
                  <c:v>-82.922854807551246</c:v>
                </c:pt>
                <c:pt idx="88">
                  <c:v>-82.290376181096832</c:v>
                </c:pt>
                <c:pt idx="89">
                  <c:v>-81.657850426660204</c:v>
                </c:pt>
                <c:pt idx="90">
                  <c:v>-81.02505990631677</c:v>
                </c:pt>
                <c:pt idx="91">
                  <c:v>-80.391789090321879</c:v>
                </c:pt>
                <c:pt idx="92">
                  <c:v>-79.757824346558309</c:v>
                </c:pt>
                <c:pt idx="93">
                  <c:v>-79.122953738797023</c:v>
                </c:pt>
                <c:pt idx="94">
                  <c:v>-78.486966833606445</c:v>
                </c:pt>
                <c:pt idx="95">
                  <c:v>-77.849654515780031</c:v>
                </c:pt>
                <c:pt idx="96">
                  <c:v>-77.210808812185704</c:v>
                </c:pt>
                <c:pt idx="97">
                  <c:v>-76.570222723976798</c:v>
                </c:pt>
                <c:pt idx="98">
                  <c:v>-75.92769006714208</c:v>
                </c:pt>
                <c:pt idx="99">
                  <c:v>-75.283005321409959</c:v>
                </c:pt>
                <c:pt idx="100">
                  <c:v>-74.635963487562066</c:v>
                </c:pt>
                <c:pt idx="101">
                  <c:v>-73.986359953253185</c:v>
                </c:pt>
                <c:pt idx="102">
                  <c:v>-73.333990367475664</c:v>
                </c:pt>
                <c:pt idx="103">
                  <c:v>-72.678650523852198</c:v>
                </c:pt>
                <c:pt idx="104">
                  <c:v>-72.020136252984827</c:v>
                </c:pt>
                <c:pt idx="105">
                  <c:v>-71.358243324136211</c:v>
                </c:pt>
                <c:pt idx="106">
                  <c:v>-70.692767356567387</c:v>
                </c:pt>
                <c:pt idx="107">
                  <c:v>-70.023503740906747</c:v>
                </c:pt>
                <c:pt idx="108">
                  <c:v>-69.350247570976705</c:v>
                </c:pt>
                <c:pt idx="109">
                  <c:v>-68.672793586558342</c:v>
                </c:pt>
                <c:pt idx="110">
                  <c:v>-67.990936127628942</c:v>
                </c:pt>
                <c:pt idx="111">
                  <c:v>-67.304469100664434</c:v>
                </c:pt>
                <c:pt idx="112">
                  <c:v>-66.613185957655929</c:v>
                </c:pt>
                <c:pt idx="113">
                  <c:v>-65.916879688549443</c:v>
                </c:pt>
                <c:pt idx="114">
                  <c:v>-65.21534282787708</c:v>
                </c:pt>
                <c:pt idx="115">
                  <c:v>-64.508367476409262</c:v>
                </c:pt>
                <c:pt idx="116">
                  <c:v>-63.795745338718902</c:v>
                </c:pt>
                <c:pt idx="117">
                  <c:v>-63.077267777608625</c:v>
                </c:pt>
                <c:pt idx="118">
                  <c:v>-62.352725886413772</c:v>
                </c:pt>
                <c:pt idx="119">
                  <c:v>-61.621910580252461</c:v>
                </c:pt>
                <c:pt idx="120">
                  <c:v>-60.884612707352176</c:v>
                </c:pt>
                <c:pt idx="121">
                  <c:v>-60.140623181636947</c:v>
                </c:pt>
                <c:pt idx="122">
                  <c:v>-59.389733137810367</c:v>
                </c:pt>
                <c:pt idx="123">
                  <c:v>-58.631734110216996</c:v>
                </c:pt>
                <c:pt idx="124">
                  <c:v>-57.86641823680462</c:v>
                </c:pt>
                <c:pt idx="125">
                  <c:v>-57.09357848954371</c:v>
                </c:pt>
                <c:pt idx="126">
                  <c:v>-56.313008932684987</c:v>
                </c:pt>
                <c:pt idx="127">
                  <c:v>-55.524505010249449</c:v>
                </c:pt>
                <c:pt idx="128">
                  <c:v>-54.727863864147388</c:v>
                </c:pt>
                <c:pt idx="129">
                  <c:v>-53.922884684308528</c:v>
                </c:pt>
                <c:pt idx="130">
                  <c:v>-53.109369092176252</c:v>
                </c:pt>
                <c:pt idx="131">
                  <c:v>-52.2871215588684</c:v>
                </c:pt>
                <c:pt idx="132">
                  <c:v>-51.455949859235574</c:v>
                </c:pt>
                <c:pt idx="133">
                  <c:v>-50.615665562951605</c:v>
                </c:pt>
                <c:pt idx="134">
                  <c:v>-49.766084563645563</c:v>
                </c:pt>
                <c:pt idx="135">
                  <c:v>-48.907027646930629</c:v>
                </c:pt>
                <c:pt idx="136">
                  <c:v>-48.038321097994611</c:v>
                </c:pt>
                <c:pt idx="137">
                  <c:v>-47.159797349192267</c:v>
                </c:pt>
                <c:pt idx="138">
                  <c:v>-46.271295667812829</c:v>
                </c:pt>
                <c:pt idx="139">
                  <c:v>-45.372662883888161</c:v>
                </c:pt>
                <c:pt idx="140">
                  <c:v>-44.463754157552714</c:v>
                </c:pt>
                <c:pt idx="141">
                  <c:v>-43.544433785066474</c:v>
                </c:pt>
                <c:pt idx="142">
                  <c:v>-42.614576042161097</c:v>
                </c:pt>
                <c:pt idx="143">
                  <c:v>-41.674066062870615</c:v>
                </c:pt>
                <c:pt idx="144">
                  <c:v>-40.722800751457854</c:v>
                </c:pt>
                <c:pt idx="145">
                  <c:v>-39.760689724448433</c:v>
                </c:pt>
                <c:pt idx="146">
                  <c:v>-38.787656279139348</c:v>
                </c:pt>
                <c:pt idx="147">
                  <c:v>-37.803638384257589</c:v>
                </c:pt>
                <c:pt idx="148">
                  <c:v>-36.808589687717102</c:v>
                </c:pt>
                <c:pt idx="149">
                  <c:v>-35.802480535660493</c:v>
                </c:pt>
                <c:pt idx="150">
                  <c:v>-34.785298996187692</c:v>
                </c:pt>
                <c:pt idx="151">
                  <c:v>-33.757051880375521</c:v>
                </c:pt>
                <c:pt idx="152">
                  <c:v>-32.717765752394257</c:v>
                </c:pt>
                <c:pt idx="153">
                  <c:v>-31.667487919741522</c:v>
                </c:pt>
                <c:pt idx="154">
                  <c:v>-30.606287393860786</c:v>
                </c:pt>
                <c:pt idx="155">
                  <c:v>-29.534255810706785</c:v>
                </c:pt>
                <c:pt idx="156">
                  <c:v>-28.451508300184653</c:v>
                </c:pt>
                <c:pt idx="157">
                  <c:v>-27.358184292847202</c:v>
                </c:pt>
                <c:pt idx="158">
                  <c:v>-26.254448251805723</c:v>
                </c:pt>
                <c:pt idx="159">
                  <c:v>-25.14049031751777</c:v>
                </c:pt>
                <c:pt idx="160">
                  <c:v>-24.016526852987489</c:v>
                </c:pt>
                <c:pt idx="161">
                  <c:v>-22.882800876966307</c:v>
                </c:pt>
                <c:pt idx="162">
                  <c:v>-21.739582373001991</c:v>
                </c:pt>
                <c:pt idx="163">
                  <c:v>-20.587168462661108</c:v>
                </c:pt>
                <c:pt idx="164">
                  <c:v>-19.425883431971748</c:v>
                </c:pt>
                <c:pt idx="165">
                  <c:v>-18.256078601092888</c:v>
                </c:pt>
                <c:pt idx="166">
                  <c:v>-17.078132028435672</c:v>
                </c:pt>
                <c:pt idx="167">
                  <c:v>-15.892448041921787</c:v>
                </c:pt>
                <c:pt idx="168">
                  <c:v>-14.699456591774208</c:v>
                </c:pt>
                <c:pt idx="169">
                  <c:v>-13.499612421159807</c:v>
                </c:pt>
                <c:pt idx="170">
                  <c:v>-12.293394053136455</c:v>
                </c:pt>
                <c:pt idx="171">
                  <c:v>-11.081302594650388</c:v>
                </c:pt>
                <c:pt idx="172">
                  <c:v>-9.8638603607619402</c:v>
                </c:pt>
                <c:pt idx="173">
                  <c:v>-8.641609324784552</c:v>
                </c:pt>
                <c:pt idx="174">
                  <c:v>-7.4151094025643536</c:v>
                </c:pt>
                <c:pt idx="175">
                  <c:v>-6.1849365816495974</c:v>
                </c:pt>
                <c:pt idx="176">
                  <c:v>-4.9516809085330387</c:v>
                </c:pt>
                <c:pt idx="177">
                  <c:v>-3.7159443494472151</c:v>
                </c:pt>
                <c:pt idx="178">
                  <c:v>-2.4783385422886233</c:v>
                </c:pt>
                <c:pt idx="179">
                  <c:v>-1.2394824590905875</c:v>
                </c:pt>
                <c:pt idx="180">
                  <c:v>-1.2395870151954635E-3</c:v>
                </c:pt>
              </c:numCache>
            </c:numRef>
          </c:xVal>
          <c:yVal>
            <c:numRef>
              <c:f>TraySol!$M$10:$M$190</c:f>
              <c:numCache>
                <c:formatCode>0.00</c:formatCode>
                <c:ptCount val="181"/>
                <c:pt idx="0">
                  <c:v>-61.274999986470874</c:v>
                </c:pt>
                <c:pt idx="1">
                  <c:v>-61.261474147957614</c:v>
                </c:pt>
                <c:pt idx="2">
                  <c:v>-61.220935595326267</c:v>
                </c:pt>
                <c:pt idx="3">
                  <c:v>-61.153500805291969</c:v>
                </c:pt>
                <c:pt idx="4">
                  <c:v>-61.059362076748585</c:v>
                </c:pt>
                <c:pt idx="5">
                  <c:v>-60.938784896351507</c:v>
                </c:pt>
                <c:pt idx="6">
                  <c:v>-60.792104351070151</c:v>
                </c:pt>
                <c:pt idx="7">
                  <c:v>-60.61972071266527</c:v>
                </c:pt>
                <c:pt idx="8">
                  <c:v>-60.422094326395751</c:v>
                </c:pt>
                <c:pt idx="9">
                  <c:v>-60.199739950246226</c:v>
                </c:pt>
                <c:pt idx="10">
                  <c:v>-59.953220697807751</c:v>
                </c:pt>
                <c:pt idx="11">
                  <c:v>-59.683141737891162</c:v>
                </c:pt>
                <c:pt idx="12">
                  <c:v>-59.390143897703723</c:v>
                </c:pt>
                <c:pt idx="13">
                  <c:v>-59.074897304998046</c:v>
                </c:pt>
                <c:pt idx="14">
                  <c:v>-58.738095189227835</c:v>
                </c:pt>
                <c:pt idx="15">
                  <c:v>-58.380447943724448</c:v>
                </c:pt>
                <c:pt idx="16">
                  <c:v>-58.002677531501092</c:v>
                </c:pt>
                <c:pt idx="17">
                  <c:v>-57.605512297635528</c:v>
                </c:pt>
                <c:pt idx="18">
                  <c:v>-57.189682232236578</c:v>
                </c:pt>
                <c:pt idx="19">
                  <c:v>-56.755914710494608</c:v>
                </c:pt>
                <c:pt idx="20">
                  <c:v>-56.304930720772063</c:v>
                </c:pt>
                <c:pt idx="21">
                  <c:v>-55.837441578408715</c:v>
                </c:pt>
                <c:pt idx="22">
                  <c:v>-55.354146112018128</c:v>
                </c:pt>
                <c:pt idx="23">
                  <c:v>-54.855728300512396</c:v>
                </c:pt>
                <c:pt idx="24">
                  <c:v>-54.342855332767385</c:v>
                </c:pt>
                <c:pt idx="25">
                  <c:v>-53.816176057520721</c:v>
                </c:pt>
                <c:pt idx="26">
                  <c:v>-53.27631978851133</c:v>
                </c:pt>
                <c:pt idx="27">
                  <c:v>-52.723895428750353</c:v>
                </c:pt>
                <c:pt idx="28">
                  <c:v>-52.159490877875413</c:v>
                </c:pt>
                <c:pt idx="29">
                  <c:v>-51.583672687522409</c:v>
                </c:pt>
                <c:pt idx="30">
                  <c:v>-50.996985931317397</c:v>
                </c:pt>
                <c:pt idx="31">
                  <c:v>-50.399954258233436</c:v>
                </c:pt>
                <c:pt idx="32">
                  <c:v>-49.793080100505563</c:v>
                </c:pt>
                <c:pt idx="33">
                  <c:v>-49.176845009904014</c:v>
                </c:pt>
                <c:pt idx="34">
                  <c:v>-48.551710098822554</c:v>
                </c:pt>
                <c:pt idx="35">
                  <c:v>-47.918116565255843</c:v>
                </c:pt>
                <c:pt idx="36">
                  <c:v>-47.276486283257753</c:v>
                </c:pt>
                <c:pt idx="37">
                  <c:v>-46.627222442844271</c:v>
                </c:pt>
                <c:pt idx="38">
                  <c:v>-45.970710225504092</c:v>
                </c:pt>
                <c:pt idx="39">
                  <c:v>-45.307317503492925</c:v>
                </c:pt>
                <c:pt idx="40">
                  <c:v>-44.637395552903627</c:v>
                </c:pt>
                <c:pt idx="41">
                  <c:v>-43.961279772131718</c:v>
                </c:pt>
                <c:pt idx="42">
                  <c:v>-43.27929039879487</c:v>
                </c:pt>
                <c:pt idx="43">
                  <c:v>-42.591733219430523</c:v>
                </c:pt>
                <c:pt idx="44">
                  <c:v>-41.898900267397408</c:v>
                </c:pt>
                <c:pt idx="45">
                  <c:v>-41.201070505360718</c:v>
                </c:pt>
                <c:pt idx="46">
                  <c:v>-40.498510489557447</c:v>
                </c:pt>
                <c:pt idx="47">
                  <c:v>-39.791475013737283</c:v>
                </c:pt>
                <c:pt idx="48">
                  <c:v>-39.080207731263044</c:v>
                </c:pt>
                <c:pt idx="49">
                  <c:v>-38.364941754350639</c:v>
                </c:pt>
                <c:pt idx="50">
                  <c:v>-37.645900229840876</c:v>
                </c:pt>
                <c:pt idx="51">
                  <c:v>-36.923296891235665</c:v>
                </c:pt>
                <c:pt idx="52">
                  <c:v>-36.197336587010795</c:v>
                </c:pt>
                <c:pt idx="53">
                  <c:v>-35.46821578544052</c:v>
                </c:pt>
                <c:pt idx="54">
                  <c:v>-34.736123056351275</c:v>
                </c:pt>
                <c:pt idx="55">
                  <c:v>-34.00123953036028</c:v>
                </c:pt>
                <c:pt idx="56">
                  <c:v>-33.263739336264393</c:v>
                </c:pt>
                <c:pt idx="57">
                  <c:v>-32.523790017325098</c:v>
                </c:pt>
                <c:pt idx="58">
                  <c:v>-31.78155292725269</c:v>
                </c:pt>
                <c:pt idx="59">
                  <c:v>-31.037183606732114</c:v>
                </c:pt>
                <c:pt idx="60">
                  <c:v>-30.290832141356347</c:v>
                </c:pt>
                <c:pt idx="61">
                  <c:v>-29.542643501843074</c:v>
                </c:pt>
                <c:pt idx="62">
                  <c:v>-28.79275786741097</c:v>
                </c:pt>
                <c:pt idx="63">
                  <c:v>-28.041310933184079</c:v>
                </c:pt>
                <c:pt idx="64">
                  <c:v>-27.288434202477802</c:v>
                </c:pt>
                <c:pt idx="65">
                  <c:v>-26.534255264800805</c:v>
                </c:pt>
                <c:pt idx="66">
                  <c:v>-25.778898060383739</c:v>
                </c:pt>
                <c:pt idx="67">
                  <c:v>-25.022483132019289</c:v>
                </c:pt>
                <c:pt idx="68">
                  <c:v>-24.26512786497058</c:v>
                </c:pt>
                <c:pt idx="69">
                  <c:v>-23.506946715674744</c:v>
                </c:pt>
                <c:pt idx="70">
                  <c:v>-22.748051429939323</c:v>
                </c:pt>
                <c:pt idx="71">
                  <c:v>-21.988551251298119</c:v>
                </c:pt>
                <c:pt idx="72">
                  <c:v>-21.228553120163355</c:v>
                </c:pt>
                <c:pt idx="73">
                  <c:v>-20.468161864381074</c:v>
                </c:pt>
                <c:pt idx="74">
                  <c:v>-19.707480381767397</c:v>
                </c:pt>
                <c:pt idx="75">
                  <c:v>-18.946609815174938</c:v>
                </c:pt>
                <c:pt idx="76">
                  <c:v>-18.185649720611266</c:v>
                </c:pt>
                <c:pt idx="77">
                  <c:v>-17.424698228904589</c:v>
                </c:pt>
                <c:pt idx="78">
                  <c:v>-16.663852201386263</c:v>
                </c:pt>
                <c:pt idx="79">
                  <c:v>-15.903207380035624</c:v>
                </c:pt>
                <c:pt idx="80">
                  <c:v>-15.142858532509067</c:v>
                </c:pt>
                <c:pt idx="81">
                  <c:v>-14.38289959245283</c:v>
                </c:pt>
                <c:pt idx="82">
                  <c:v>-13.623423795478274</c:v>
                </c:pt>
                <c:pt idx="83">
                  <c:v>-12.864523811157554</c:v>
                </c:pt>
                <c:pt idx="84">
                  <c:v>-12.106291871378801</c:v>
                </c:pt>
                <c:pt idx="85">
                  <c:v>-11.348819895381354</c:v>
                </c:pt>
                <c:pt idx="86">
                  <c:v>-10.592199611774291</c:v>
                </c:pt>
                <c:pt idx="87">
                  <c:v>-9.8365226778248882</c:v>
                </c:pt>
                <c:pt idx="88">
                  <c:v>-9.0818807962871659</c:v>
                </c:pt>
                <c:pt idx="89">
                  <c:v>-8.3283658300265415</c:v>
                </c:pt>
                <c:pt idx="90">
                  <c:v>-7.5760699146809429</c:v>
                </c:pt>
                <c:pt idx="91">
                  <c:v>-6.8250855695852266</c:v>
                </c:pt>
                <c:pt idx="92">
                  <c:v>-6.0755058071720072</c:v>
                </c:pt>
                <c:pt idx="93">
                  <c:v>-5.3274242410489023</c:v>
                </c:pt>
                <c:pt idx="94">
                  <c:v>-4.5809351929388953</c:v>
                </c:pt>
                <c:pt idx="95">
                  <c:v>-3.8361337986585511</c:v>
                </c:pt>
                <c:pt idx="96">
                  <c:v>-3.0931161132957499</c:v>
                </c:pt>
                <c:pt idx="97">
                  <c:v>-2.351979215736236</c:v>
                </c:pt>
                <c:pt idx="98">
                  <c:v>-1.6128213126762461</c:v>
                </c:pt>
                <c:pt idx="99">
                  <c:v>-0.8757418422456027</c:v>
                </c:pt>
                <c:pt idx="100">
                  <c:v>-0.14084157735280201</c:v>
                </c:pt>
                <c:pt idx="101">
                  <c:v>0.59177727114867196</c:v>
                </c:pt>
                <c:pt idx="102">
                  <c:v>1.3220109513879521</c:v>
                </c:pt>
                <c:pt idx="103">
                  <c:v>2.0497540674261927</c:v>
                </c:pt>
                <c:pt idx="104">
                  <c:v>2.7748994761710435</c:v>
                </c:pt>
                <c:pt idx="105">
                  <c:v>3.4973381842137456</c:v>
                </c:pt>
                <c:pt idx="106">
                  <c:v>4.2169592445628439</c:v>
                </c:pt>
                <c:pt idx="107">
                  <c:v>4.9336496532648511</c:v>
                </c:pt>
                <c:pt idx="108">
                  <c:v>5.64729424592025</c:v>
                </c:pt>
                <c:pt idx="109">
                  <c:v>6.3577755941218044</c:v>
                </c:pt>
                <c:pt idx="110">
                  <c:v>7.064973901862615</c:v>
                </c:pt>
                <c:pt idx="111">
                  <c:v>7.768766901982417</c:v>
                </c:pt>
                <c:pt idx="112">
                  <c:v>8.4690297527441203</c:v>
                </c:pt>
                <c:pt idx="113">
                  <c:v>9.1656349346565662</c:v>
                </c:pt>
                <c:pt idx="114">
                  <c:v>9.858452147686279</c:v>
                </c:pt>
                <c:pt idx="115">
                  <c:v>10.547348209028954</c:v>
                </c:pt>
                <c:pt idx="116">
                  <c:v>11.232186951641495</c:v>
                </c:pt>
                <c:pt idx="117">
                  <c:v>11.912829123767835</c:v>
                </c:pt>
                <c:pt idx="118">
                  <c:v>12.589132289726095</c:v>
                </c:pt>
                <c:pt idx="119">
                  <c:v>13.260950732261193</c:v>
                </c:pt>
                <c:pt idx="120">
                  <c:v>13.928135356806465</c:v>
                </c:pt>
                <c:pt idx="121">
                  <c:v>14.590533598038959</c:v>
                </c:pt>
                <c:pt idx="122">
                  <c:v>15.247989329157519</c:v>
                </c:pt>
                <c:pt idx="123">
                  <c:v>15.90034277435862</c:v>
                </c:pt>
                <c:pt idx="124">
                  <c:v>16.547430425034705</c:v>
                </c:pt>
                <c:pt idx="125">
                  <c:v>17.189084960270492</c:v>
                </c:pt>
                <c:pt idx="126">
                  <c:v>17.82513517226694</c:v>
                </c:pt>
                <c:pt idx="127">
                  <c:v>18.455405897378313</c:v>
                </c:pt>
                <c:pt idx="128">
                  <c:v>19.079717953505593</c:v>
                </c:pt>
                <c:pt idx="129">
                  <c:v>19.697888084649875</c:v>
                </c:pt>
                <c:pt idx="130">
                  <c:v>20.30972891348938</c:v>
                </c:pt>
                <c:pt idx="131">
                  <c:v>20.915048902906662</c:v>
                </c:pt>
                <c:pt idx="132">
                  <c:v>21.513652327454764</c:v>
                </c:pt>
                <c:pt idx="133">
                  <c:v>22.105339255812964</c:v>
                </c:pt>
                <c:pt idx="134">
                  <c:v>22.689905545344757</c:v>
                </c:pt>
                <c:pt idx="135">
                  <c:v>23.267142849929328</c:v>
                </c:pt>
                <c:pt idx="136">
                  <c:v>23.836838642295533</c:v>
                </c:pt>
                <c:pt idx="137">
                  <c:v>24.398776252138916</c:v>
                </c:pt>
                <c:pt idx="138">
                  <c:v>24.952734921350824</c:v>
                </c:pt>
                <c:pt idx="139">
                  <c:v>25.498489877728744</c:v>
                </c:pt>
                <c:pt idx="140">
                  <c:v>26.035812428570026</c:v>
                </c:pt>
                <c:pt idx="141">
                  <c:v>26.564470075573482</c:v>
                </c:pt>
                <c:pt idx="142">
                  <c:v>27.084226652484226</c:v>
                </c:pt>
                <c:pt idx="143">
                  <c:v>27.594842486914033</c:v>
                </c:pt>
                <c:pt idx="144">
                  <c:v>28.096074587750593</c:v>
                </c:pt>
                <c:pt idx="145">
                  <c:v>28.587676859532259</c:v>
                </c:pt>
                <c:pt idx="146">
                  <c:v>29.069400345107134</c:v>
                </c:pt>
                <c:pt idx="147">
                  <c:v>29.540993497816352</c:v>
                </c:pt>
                <c:pt idx="148">
                  <c:v>30.002202484336692</c:v>
                </c:pt>
                <c:pt idx="149">
                  <c:v>30.452771519187046</c:v>
                </c:pt>
                <c:pt idx="150">
                  <c:v>30.892443231743741</c:v>
                </c:pt>
                <c:pt idx="151">
                  <c:v>31.320959066420798</c:v>
                </c:pt>
                <c:pt idx="152">
                  <c:v>31.738059716449847</c:v>
                </c:pt>
                <c:pt idx="153">
                  <c:v>32.143485591442612</c:v>
                </c:pt>
                <c:pt idx="154">
                  <c:v>32.536977318633276</c:v>
                </c:pt>
                <c:pt idx="155">
                  <c:v>32.918276277381409</c:v>
                </c:pt>
                <c:pt idx="156">
                  <c:v>33.287125166168614</c:v>
                </c:pt>
                <c:pt idx="157">
                  <c:v>33.643268600945341</c:v>
                </c:pt>
                <c:pt idx="158">
                  <c:v>33.986453743282141</c:v>
                </c:pt>
                <c:pt idx="159">
                  <c:v>34.316430956355234</c:v>
                </c:pt>
                <c:pt idx="160">
                  <c:v>34.632954486354095</c:v>
                </c:pt>
                <c:pt idx="161">
                  <c:v>34.9357831664462</c:v>
                </c:pt>
                <c:pt idx="162">
                  <c:v>35.22468113997602</c:v>
                </c:pt>
                <c:pt idx="163">
                  <c:v>35.499418599121427</c:v>
                </c:pt>
                <c:pt idx="164">
                  <c:v>35.759772534788098</c:v>
                </c:pt>
                <c:pt idx="165">
                  <c:v>36.005527493102079</c:v>
                </c:pt>
                <c:pt idx="166">
                  <c:v>36.236476333470939</c:v>
                </c:pt>
                <c:pt idx="167">
                  <c:v>36.4524209828365</c:v>
                </c:pt>
                <c:pt idx="168">
                  <c:v>36.653173180445698</c:v>
                </c:pt>
                <c:pt idx="169">
                  <c:v>36.838555207232297</c:v>
                </c:pt>
                <c:pt idx="170">
                  <c:v>37.008400593739218</c:v>
                </c:pt>
                <c:pt idx="171">
                  <c:v>37.162554800427365</c:v>
                </c:pt>
                <c:pt idx="172">
                  <c:v>37.300875864220345</c:v>
                </c:pt>
                <c:pt idx="173">
                  <c:v>37.42323500522938</c:v>
                </c:pt>
                <c:pt idx="174">
                  <c:v>37.529517187793694</c:v>
                </c:pt>
                <c:pt idx="175">
                  <c:v>37.619621630258969</c:v>
                </c:pt>
                <c:pt idx="176">
                  <c:v>37.693462258300293</c:v>
                </c:pt>
                <c:pt idx="177">
                  <c:v>37.750968097071734</c:v>
                </c:pt>
                <c:pt idx="178">
                  <c:v>37.792083598026721</c:v>
                </c:pt>
                <c:pt idx="179">
                  <c:v>37.816768896893876</c:v>
                </c:pt>
                <c:pt idx="180">
                  <c:v>37.82499999176823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5AE8-4473-B02F-48893A20662A}"/>
            </c:ext>
          </c:extLst>
        </c:ser>
        <c:ser>
          <c:idx val="4"/>
          <c:order val="4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TraySol!$Q$10:$Q$190</c:f>
              <c:numCache>
                <c:formatCode>0.00</c:formatCode>
                <c:ptCount val="181"/>
                <c:pt idx="0">
                  <c:v>-179.99686218821742</c:v>
                </c:pt>
                <c:pt idx="1">
                  <c:v>-176.86450707773403</c:v>
                </c:pt>
                <c:pt idx="2">
                  <c:v>-173.74285215178844</c:v>
                </c:pt>
                <c:pt idx="3">
                  <c:v>-170.64847096291882</c:v>
                </c:pt>
                <c:pt idx="4">
                  <c:v>-167.59402346969077</c:v>
                </c:pt>
                <c:pt idx="5">
                  <c:v>-164.59107402406201</c:v>
                </c:pt>
                <c:pt idx="6">
                  <c:v>-161.64984348135388</c:v>
                </c:pt>
                <c:pt idx="7">
                  <c:v>-158.77904306622582</c:v>
                </c:pt>
                <c:pt idx="8">
                  <c:v>-155.98579123364038</c:v>
                </c:pt>
                <c:pt idx="9">
                  <c:v>-153.27560732148834</c:v>
                </c:pt>
                <c:pt idx="10">
                  <c:v>-150.65247035927621</c:v>
                </c:pt>
                <c:pt idx="11">
                  <c:v>-148.1189283117387</c:v>
                </c:pt>
                <c:pt idx="12">
                  <c:v>-145.67624216222393</c:v>
                </c:pt>
                <c:pt idx="13">
                  <c:v>-143.32455012607085</c:v>
                </c:pt>
                <c:pt idx="14">
                  <c:v>-141.06303933853658</c:v>
                </c:pt>
                <c:pt idx="15">
                  <c:v>-138.89011500559741</c:v>
                </c:pt>
                <c:pt idx="16">
                  <c:v>-136.80355976533534</c:v>
                </c:pt>
                <c:pt idx="17">
                  <c:v>-134.80067855355327</c:v>
                </c:pt>
                <c:pt idx="18">
                  <c:v>-132.87842641271089</c:v>
                </c:pt>
                <c:pt idx="19">
                  <c:v>-131.03351835659254</c:v>
                </c:pt>
                <c:pt idx="20">
                  <c:v>-129.26252161299379</c:v>
                </c:pt>
                <c:pt idx="21">
                  <c:v>-127.56193136898094</c:v>
                </c:pt>
                <c:pt idx="22">
                  <c:v>-125.92823161483791</c:v>
                </c:pt>
                <c:pt idx="23">
                  <c:v>-124.35794290371732</c:v>
                </c:pt>
                <c:pt idx="24">
                  <c:v>-122.84765888696609</c:v>
                </c:pt>
                <c:pt idx="25">
                  <c:v>-121.39407341061546</c:v>
                </c:pt>
                <c:pt idx="26">
                  <c:v>-119.99399981363393</c:v>
                </c:pt>
                <c:pt idx="27">
                  <c:v>-118.6443838878016</c:v>
                </c:pt>
                <c:pt idx="28">
                  <c:v>-117.34231176639956</c:v>
                </c:pt>
                <c:pt idx="29">
                  <c:v>-116.08501381995345</c:v>
                </c:pt>
                <c:pt idx="30">
                  <c:v>-114.86986546135728</c:v>
                </c:pt>
                <c:pt idx="31">
                  <c:v>-113.69438560475903</c:v>
                </c:pt>
                <c:pt idx="32">
                  <c:v>-112.55623338450086</c:v>
                </c:pt>
                <c:pt idx="33">
                  <c:v>-111.45320362213174</c:v>
                </c:pt>
                <c:pt idx="34">
                  <c:v>-110.38322142986695</c:v>
                </c:pt>
                <c:pt idx="35">
                  <c:v>-109.34433625604082</c:v>
                </c:pt>
                <c:pt idx="36">
                  <c:v>-108.33471561004707</c:v>
                </c:pt>
                <c:pt idx="37">
                  <c:v>-107.35263864890442</c:v>
                </c:pt>
                <c:pt idx="38">
                  <c:v>-106.39648976296724</c:v>
                </c:pt>
                <c:pt idx="39">
                  <c:v>-105.46475226264212</c:v>
                </c:pt>
                <c:pt idx="40">
                  <c:v>-104.55600223970887</c:v>
                </c:pt>
                <c:pt idx="41">
                  <c:v>-103.66890265463144</c:v>
                </c:pt>
                <c:pt idx="42">
                  <c:v>-102.80219768393988</c:v>
                </c:pt>
                <c:pt idx="43">
                  <c:v>-101.95470734841398</c:v>
                </c:pt>
                <c:pt idx="44">
                  <c:v>-101.12532243261462</c:v>
                </c:pt>
                <c:pt idx="45">
                  <c:v>-100.31299969864267</c:v>
                </c:pt>
                <c:pt idx="46">
                  <c:v>-99.516757391326294</c:v>
                </c:pt>
                <c:pt idx="47">
                  <c:v>-98.735671027928873</c:v>
                </c:pt>
                <c:pt idx="48">
                  <c:v>-97.968869462573707</c:v>
                </c:pt>
                <c:pt idx="49">
                  <c:v>-97.215531213637846</c:v>
                </c:pt>
                <c:pt idx="50">
                  <c:v>-96.47488104114764</c:v>
                </c:pt>
                <c:pt idx="51">
                  <c:v>-95.746186760540212</c:v>
                </c:pt>
                <c:pt idx="52">
                  <c:v>-95.028756278905846</c:v>
                </c:pt>
                <c:pt idx="53">
                  <c:v>-94.32193483988209</c:v>
                </c:pt>
                <c:pt idx="54">
                  <c:v>-93.625102463650578</c:v>
                </c:pt>
                <c:pt idx="55">
                  <c:v>-92.937671568927385</c:v>
                </c:pt>
                <c:pt idx="56">
                  <c:v>-92.259084764381299</c:v>
                </c:pt>
                <c:pt idx="57">
                  <c:v>-91.588812797531816</c:v>
                </c:pt>
                <c:pt idx="58">
                  <c:v>-90.926352649829269</c:v>
                </c:pt>
                <c:pt idx="59">
                  <c:v>-90.271225767292492</c:v>
                </c:pt>
                <c:pt idx="60">
                  <c:v>-89.622976416748969</c:v>
                </c:pt>
                <c:pt idx="61">
                  <c:v>-88.981170158382341</c:v>
                </c:pt>
                <c:pt idx="62">
                  <c:v>-88.345392425931863</c:v>
                </c:pt>
                <c:pt idx="63">
                  <c:v>-87.715247206502724</c:v>
                </c:pt>
                <c:pt idx="64">
                  <c:v>-87.090355812529666</c:v>
                </c:pt>
                <c:pt idx="65">
                  <c:v>-86.470355738989568</c:v>
                </c:pt>
                <c:pt idx="66">
                  <c:v>-85.854899599479353</c:v>
                </c:pt>
                <c:pt idx="67">
                  <c:v>-85.243654135261863</c:v>
                </c:pt>
                <c:pt idx="68">
                  <c:v>-84.636299291838085</c:v>
                </c:pt>
                <c:pt idx="69">
                  <c:v>-84.032527358027437</c:v>
                </c:pt>
                <c:pt idx="70">
                  <c:v>-83.432042162932007</c:v>
                </c:pt>
                <c:pt idx="71">
                  <c:v>-82.834558326524387</c:v>
                </c:pt>
                <c:pt idx="72">
                  <c:v>-82.239800559938104</c:v>
                </c:pt>
                <c:pt idx="73">
                  <c:v>-81.647503011850915</c:v>
                </c:pt>
                <c:pt idx="74">
                  <c:v>-81.057408657640792</c:v>
                </c:pt>
                <c:pt idx="75">
                  <c:v>-80.469268728260758</c:v>
                </c:pt>
                <c:pt idx="76">
                  <c:v>-79.882842176024226</c:v>
                </c:pt>
                <c:pt idx="77">
                  <c:v>-79.297895174721162</c:v>
                </c:pt>
                <c:pt idx="78">
                  <c:v>-78.714200651692693</c:v>
                </c:pt>
                <c:pt idx="79">
                  <c:v>-78.131537849686993</c:v>
                </c:pt>
                <c:pt idx="80">
                  <c:v>-77.549691916496897</c:v>
                </c:pt>
                <c:pt idx="81">
                  <c:v>-76.968453520544116</c:v>
                </c:pt>
                <c:pt idx="82">
                  <c:v>-76.387618490728045</c:v>
                </c:pt>
                <c:pt idx="83">
                  <c:v>-75.806987478996916</c:v>
                </c:pt>
                <c:pt idx="84">
                  <c:v>-75.226365644229773</c:v>
                </c:pt>
                <c:pt idx="85">
                  <c:v>-74.645562356138072</c:v>
                </c:pt>
                <c:pt idx="86">
                  <c:v>-74.064390918007234</c:v>
                </c:pt>
                <c:pt idx="87">
                  <c:v>-73.482668307202459</c:v>
                </c:pt>
                <c:pt idx="88">
                  <c:v>-72.900214932459207</c:v>
                </c:pt>
                <c:pt idx="89">
                  <c:v>-72.316854407067865</c:v>
                </c:pt>
                <c:pt idx="90">
                  <c:v>-71.732413337146653</c:v>
                </c:pt>
                <c:pt idx="91">
                  <c:v>-71.146721124273284</c:v>
                </c:pt>
                <c:pt idx="92">
                  <c:v>-70.559609781819873</c:v>
                </c:pt>
                <c:pt idx="93">
                  <c:v>-69.970913764402567</c:v>
                </c:pt>
                <c:pt idx="94">
                  <c:v>-69.38046980992209</c:v>
                </c:pt>
                <c:pt idx="95">
                  <c:v>-68.788116793730438</c:v>
                </c:pt>
                <c:pt idx="96">
                  <c:v>-68.193695594516214</c:v>
                </c:pt>
                <c:pt idx="97">
                  <c:v>-67.597048971553235</c:v>
                </c:pt>
                <c:pt idx="98">
                  <c:v>-66.998021453007624</c:v>
                </c:pt>
                <c:pt idx="99">
                  <c:v>-66.396459235045896</c:v>
                </c:pt>
                <c:pt idx="100">
                  <c:v>-65.792210091530677</c:v>
                </c:pt>
                <c:pt idx="101">
                  <c:v>-65.185123294133774</c:v>
                </c:pt>
                <c:pt idx="102">
                  <c:v>-64.575049542735314</c:v>
                </c:pt>
                <c:pt idx="103">
                  <c:v>-63.961840906016711</c:v>
                </c:pt>
                <c:pt idx="104">
                  <c:v>-63.345350772189569</c:v>
                </c:pt>
                <c:pt idx="105">
                  <c:v>-62.725433809837817</c:v>
                </c:pt>
                <c:pt idx="106">
                  <c:v>-62.101945938881371</c:v>
                </c:pt>
                <c:pt idx="107">
                  <c:v>-61.474744311699702</c:v>
                </c:pt>
                <c:pt idx="108">
                  <c:v>-60.843687304481833</c:v>
                </c:pt>
                <c:pt idx="109">
                  <c:v>-60.208634518895373</c:v>
                </c:pt>
                <c:pt idx="110">
                  <c:v>-59.569446794190583</c:v>
                </c:pt>
                <c:pt idx="111">
                  <c:v>-58.925986229878234</c:v>
                </c:pt>
                <c:pt idx="112">
                  <c:v>-58.278116219139051</c:v>
                </c:pt>
                <c:pt idx="113">
                  <c:v>-57.625701493139601</c:v>
                </c:pt>
                <c:pt idx="114">
                  <c:v>-56.968608176445123</c:v>
                </c:pt>
                <c:pt idx="115">
                  <c:v>-56.306703853730937</c:v>
                </c:pt>
                <c:pt idx="116">
                  <c:v>-55.639857648003279</c:v>
                </c:pt>
                <c:pt idx="117">
                  <c:v>-54.967940310547071</c:v>
                </c:pt>
                <c:pt idx="118">
                  <c:v>-54.290824322819688</c:v>
                </c:pt>
                <c:pt idx="119">
                  <c:v>-53.608384010508821</c:v>
                </c:pt>
                <c:pt idx="120">
                  <c:v>-52.92049566996748</c:v>
                </c:pt>
                <c:pt idx="121">
                  <c:v>-52.227037707229478</c:v>
                </c:pt>
                <c:pt idx="122">
                  <c:v>-51.527890789793538</c:v>
                </c:pt>
                <c:pt idx="123">
                  <c:v>-50.822938011345904</c:v>
                </c:pt>
                <c:pt idx="124">
                  <c:v>-50.112065069565197</c:v>
                </c:pt>
                <c:pt idx="125">
                  <c:v>-49.395160457122799</c:v>
                </c:pt>
                <c:pt idx="126">
                  <c:v>-48.672115665955133</c:v>
                </c:pt>
                <c:pt idx="127">
                  <c:v>-47.942825404839517</c:v>
                </c:pt>
                <c:pt idx="128">
                  <c:v>-47.207187830255577</c:v>
                </c:pt>
                <c:pt idx="129">
                  <c:v>-46.465104790454376</c:v>
                </c:pt>
                <c:pt idx="130">
                  <c:v>-45.716482082593124</c:v>
                </c:pt>
                <c:pt idx="131">
                  <c:v>-44.961229722717434</c:v>
                </c:pt>
                <c:pt idx="132">
                  <c:v>-44.199262228292064</c:v>
                </c:pt>
                <c:pt idx="133">
                  <c:v>-43.430498912889846</c:v>
                </c:pt>
                <c:pt idx="134">
                  <c:v>-42.654864192548267</c:v>
                </c:pt>
                <c:pt idx="135">
                  <c:v>-41.872287903197325</c:v>
                </c:pt>
                <c:pt idx="136">
                  <c:v>-41.08270562844271</c:v>
                </c:pt>
                <c:pt idx="137">
                  <c:v>-40.286059036866874</c:v>
                </c:pt>
                <c:pt idx="138">
                  <c:v>-39.482296227875871</c:v>
                </c:pt>
                <c:pt idx="139">
                  <c:v>-38.671372084980504</c:v>
                </c:pt>
                <c:pt idx="140">
                  <c:v>-37.853248635254126</c:v>
                </c:pt>
                <c:pt idx="141">
                  <c:v>-37.027895413556443</c:v>
                </c:pt>
                <c:pt idx="142">
                  <c:v>-36.195289829956778</c:v>
                </c:pt>
                <c:pt idx="143">
                  <c:v>-35.355417538628167</c:v>
                </c:pt>
                <c:pt idx="144">
                  <c:v>-34.50827280632393</c:v>
                </c:pt>
                <c:pt idx="145">
                  <c:v>-33.653858878383978</c:v>
                </c:pt>
                <c:pt idx="146">
                  <c:v>-32.792188340060179</c:v>
                </c:pt>
                <c:pt idx="147">
                  <c:v>-31.923283470792565</c:v>
                </c:pt>
                <c:pt idx="148">
                  <c:v>-31.047176588920873</c:v>
                </c:pt>
                <c:pt idx="149">
                  <c:v>-30.163910384174883</c:v>
                </c:pt>
                <c:pt idx="150">
                  <c:v>-29.273538235161276</c:v>
                </c:pt>
                <c:pt idx="151">
                  <c:v>-28.37612450895233</c:v>
                </c:pt>
                <c:pt idx="152">
                  <c:v>-27.471744839787981</c:v>
                </c:pt>
                <c:pt idx="153">
                  <c:v>-26.560486383833311</c:v>
                </c:pt>
                <c:pt idx="154">
                  <c:v>-25.642448046884358</c:v>
                </c:pt>
                <c:pt idx="155">
                  <c:v>-24.717740681899052</c:v>
                </c:pt>
                <c:pt idx="156">
                  <c:v>-23.786487253242122</c:v>
                </c:pt>
                <c:pt idx="157">
                  <c:v>-22.848822964579785</c:v>
                </c:pt>
                <c:pt idx="158">
                  <c:v>-21.904895347443631</c:v>
                </c:pt>
                <c:pt idx="159">
                  <c:v>-20.954864307605071</c:v>
                </c:pt>
                <c:pt idx="160">
                  <c:v>-19.998902126566726</c:v>
                </c:pt>
                <c:pt idx="161">
                  <c:v>-19.037193415676953</c:v>
                </c:pt>
                <c:pt idx="162">
                  <c:v>-18.069935020626488</c:v>
                </c:pt>
                <c:pt idx="163">
                  <c:v>-17.097335874369328</c:v>
                </c:pt>
                <c:pt idx="164">
                  <c:v>-16.119616796843101</c:v>
                </c:pt>
                <c:pt idx="165">
                  <c:v>-15.137010240230827</c:v>
                </c:pt>
                <c:pt idx="166">
                  <c:v>-14.149759978911742</c:v>
                </c:pt>
                <c:pt idx="167">
                  <c:v>-13.158120743689055</c:v>
                </c:pt>
                <c:pt idx="168">
                  <c:v>-12.162357800344591</c:v>
                </c:pt>
                <c:pt idx="169">
                  <c:v>-11.162746473064507</c:v>
                </c:pt>
                <c:pt idx="170">
                  <c:v>-10.159571613785886</c:v>
                </c:pt>
                <c:pt idx="171">
                  <c:v>-9.153127019028803</c:v>
                </c:pt>
                <c:pt idx="172">
                  <c:v>-8.1437147963056979</c:v>
                </c:pt>
                <c:pt idx="173">
                  <c:v>-7.1316446827073863</c:v>
                </c:pt>
                <c:pt idx="174">
                  <c:v>-6.1172333187750887</c:v>
                </c:pt>
                <c:pt idx="175">
                  <c:v>-5.1008034812478664</c:v>
                </c:pt>
                <c:pt idx="176">
                  <c:v>-4.0826832787299825</c:v>
                </c:pt>
                <c:pt idx="177">
                  <c:v>-3.063205314733775</c:v>
                </c:pt>
                <c:pt idx="178">
                  <c:v>-2.0427058229372999</c:v>
                </c:pt>
                <c:pt idx="179">
                  <c:v>-1.0215237798052461</c:v>
                </c:pt>
                <c:pt idx="180">
                  <c:v>-1.0215814641510717E-3</c:v>
                </c:pt>
              </c:numCache>
            </c:numRef>
          </c:xVal>
          <c:yVal>
            <c:numRef>
              <c:f>TraySol!$P$10:$P$190</c:f>
              <c:numCache>
                <c:formatCode>0.00</c:formatCode>
                <c:ptCount val="181"/>
                <c:pt idx="0">
                  <c:v>-72.999999979162624</c:v>
                </c:pt>
                <c:pt idx="1">
                  <c:v>-72.97917551605326</c:v>
                </c:pt>
                <c:pt idx="2">
                  <c:v>-72.916856189892371</c:v>
                </c:pt>
                <c:pt idx="3">
                  <c:v>-72.813498817786297</c:v>
                </c:pt>
                <c:pt idx="4">
                  <c:v>-72.669846590265507</c:v>
                </c:pt>
                <c:pt idx="5">
                  <c:v>-72.486903449432617</c:v>
                </c:pt>
                <c:pt idx="6">
                  <c:v>-72.265901081663372</c:v>
                </c:pt>
                <c:pt idx="7">
                  <c:v>-72.008260949196284</c:v>
                </c:pt>
                <c:pt idx="8">
                  <c:v>-71.715553870047017</c:v>
                </c:pt>
                <c:pt idx="9">
                  <c:v>-71.38945949390984</c:v>
                </c:pt>
                <c:pt idx="10">
                  <c:v>-71.031727658781108</c:v>
                </c:pt>
                <c:pt idx="11">
                  <c:v>-70.644143133345494</c:v>
                </c:pt>
                <c:pt idx="12">
                  <c:v>-70.22849473611609</c:v>
                </c:pt>
                <c:pt idx="13">
                  <c:v>-69.786549340272416</c:v>
                </c:pt>
                <c:pt idx="14">
                  <c:v>-69.320030866760533</c:v>
                </c:pt>
                <c:pt idx="15">
                  <c:v>-68.830604058393163</c:v>
                </c:pt>
                <c:pt idx="16">
                  <c:v>-68.319862616757689</c:v>
                </c:pt>
                <c:pt idx="17">
                  <c:v>-67.789321161505086</c:v>
                </c:pt>
                <c:pt idx="18">
                  <c:v>-67.240410421222862</c:v>
                </c:pt>
                <c:pt idx="19">
                  <c:v>-66.674475067810391</c:v>
                </c:pt>
                <c:pt idx="20">
                  <c:v>-66.092773644480303</c:v>
                </c:pt>
                <c:pt idx="21">
                  <c:v>-65.496480096458157</c:v>
                </c:pt>
                <c:pt idx="22">
                  <c:v>-64.886686481846823</c:v>
                </c:pt>
                <c:pt idx="23">
                  <c:v>-64.264406509984013</c:v>
                </c:pt>
                <c:pt idx="24">
                  <c:v>-63.630579620800347</c:v>
                </c:pt>
                <c:pt idx="25">
                  <c:v>-62.986075378252366</c:v>
                </c:pt>
                <c:pt idx="26">
                  <c:v>-62.331698002516987</c:v>
                </c:pt>
                <c:pt idx="27">
                  <c:v>-61.668190909043432</c:v>
                </c:pt>
                <c:pt idx="28">
                  <c:v>-60.996241158164707</c:v>
                </c:pt>
                <c:pt idx="29">
                  <c:v>-60.316483747561989</c:v>
                </c:pt>
                <c:pt idx="30">
                  <c:v>-59.629505702376548</c:v>
                </c:pt>
                <c:pt idx="31">
                  <c:v>-58.935849935142386</c:v>
                </c:pt>
                <c:pt idx="32">
                  <c:v>-58.2360188608763</c:v>
                </c:pt>
                <c:pt idx="33">
                  <c:v>-57.530477762419792</c:v>
                </c:pt>
                <c:pt idx="34">
                  <c:v>-56.819657908188418</c:v>
                </c:pt>
                <c:pt idx="35">
                  <c:v>-56.103959429432564</c:v>
                </c:pt>
                <c:pt idx="36">
                  <c:v>-55.383753967437315</c:v>
                </c:pt>
                <c:pt idx="37">
                  <c:v>-54.659387103181132</c:v>
                </c:pt>
                <c:pt idx="38">
                  <c:v>-53.931180583142009</c:v>
                </c:pt>
                <c:pt idx="39">
                  <c:v>-53.199434355435557</c:v>
                </c:pt>
                <c:pt idx="40">
                  <c:v>-52.46442843047808</c:v>
                </c:pt>
                <c:pt idx="41">
                  <c:v>-51.72642458003844</c:v>
                </c:pt>
                <c:pt idx="42">
                  <c:v>-50.985667887985556</c:v>
                </c:pt>
                <c:pt idx="43">
                  <c:v>-50.242388165336081</c:v>
                </c:pt>
                <c:pt idx="44">
                  <c:v>-49.496801241421821</c:v>
                </c:pt>
                <c:pt idx="45">
                  <c:v>-48.74911014217389</c:v>
                </c:pt>
                <c:pt idx="46">
                  <c:v>-47.999506165689667</c:v>
                </c:pt>
                <c:pt idx="47">
                  <c:v>-47.248169864437358</c:v>
                </c:pt>
                <c:pt idx="48">
                  <c:v>-46.495271942668722</c:v>
                </c:pt>
                <c:pt idx="49">
                  <c:v>-45.740974076869662</c:v>
                </c:pt>
                <c:pt idx="50">
                  <c:v>-44.985429666383766</c:v>
                </c:pt>
                <c:pt idx="51">
                  <c:v>-44.228784520695029</c:v>
                </c:pt>
                <c:pt idx="52">
                  <c:v>-43.471177489260754</c:v>
                </c:pt>
                <c:pt idx="53">
                  <c:v>-42.71274103923588</c:v>
                </c:pt>
                <c:pt idx="54">
                  <c:v>-41.953601785927418</c:v>
                </c:pt>
                <c:pt idx="55">
                  <c:v>-41.193880980361769</c:v>
                </c:pt>
                <c:pt idx="56">
                  <c:v>-40.43369495792885</c:v>
                </c:pt>
                <c:pt idx="57">
                  <c:v>-39.673155551692474</c:v>
                </c:pt>
                <c:pt idx="58">
                  <c:v>-38.912370473611503</c:v>
                </c:pt>
                <c:pt idx="59">
                  <c:v>-38.151443666609623</c:v>
                </c:pt>
                <c:pt idx="60">
                  <c:v>-37.390475630150405</c:v>
                </c:pt>
                <c:pt idx="61">
                  <c:v>-36.629563721722931</c:v>
                </c:pt>
                <c:pt idx="62">
                  <c:v>-35.868802436415365</c:v>
                </c:pt>
                <c:pt idx="63">
                  <c:v>-35.108283666549085</c:v>
                </c:pt>
                <c:pt idx="64">
                  <c:v>-34.348096943160314</c:v>
                </c:pt>
                <c:pt idx="65">
                  <c:v>-33.58832966094927</c:v>
                </c:pt>
                <c:pt idx="66">
                  <c:v>-32.829067288167096</c:v>
                </c:pt>
                <c:pt idx="67">
                  <c:v>-32.070393562774328</c:v>
                </c:pt>
                <c:pt idx="68">
                  <c:v>-31.312390676082131</c:v>
                </c:pt>
                <c:pt idx="69">
                  <c:v>-30.555139444977669</c:v>
                </c:pt>
                <c:pt idx="70">
                  <c:v>-29.798719473734465</c:v>
                </c:pt>
                <c:pt idx="71">
                  <c:v>-29.043209306318403</c:v>
                </c:pt>
                <c:pt idx="72">
                  <c:v>-28.288686570018896</c:v>
                </c:pt>
                <c:pt idx="73">
                  <c:v>-27.535228111160293</c:v>
                </c:pt>
                <c:pt idx="74">
                  <c:v>-26.78291012358217</c:v>
                </c:pt>
                <c:pt idx="75">
                  <c:v>-26.031808270516393</c:v>
                </c:pt>
                <c:pt idx="76">
                  <c:v>-25.281997800433345</c:v>
                </c:pt>
                <c:pt idx="77">
                  <c:v>-24.533553657380722</c:v>
                </c:pt>
                <c:pt idx="78">
                  <c:v>-23.786550586291412</c:v>
                </c:pt>
                <c:pt idx="79">
                  <c:v>-23.041063233696775</c:v>
                </c:pt>
                <c:pt idx="80">
                  <c:v>-22.297166244243058</c:v>
                </c:pt>
                <c:pt idx="81">
                  <c:v>-21.554934353374108</c:v>
                </c:pt>
                <c:pt idx="82">
                  <c:v>-20.814442476512085</c:v>
                </c:pt>
                <c:pt idx="83">
                  <c:v>-20.075765795038791</c:v>
                </c:pt>
                <c:pt idx="84">
                  <c:v>-19.338979839352987</c:v>
                </c:pt>
                <c:pt idx="85">
                  <c:v>-18.604160569254645</c:v>
                </c:pt>
                <c:pt idx="86">
                  <c:v>-17.871384451884524</c:v>
                </c:pt>
                <c:pt idx="87">
                  <c:v>-17.140728537425289</c:v>
                </c:pt>
                <c:pt idx="88">
                  <c:v>-16.412270532751563</c:v>
                </c:pt>
                <c:pt idx="89">
                  <c:v>-15.686088873196809</c:v>
                </c:pt>
                <c:pt idx="90">
                  <c:v>-14.962262792588504</c:v>
                </c:pt>
                <c:pt idx="91">
                  <c:v>-14.240872391685485</c:v>
                </c:pt>
                <c:pt idx="92">
                  <c:v>-13.521998705136923</c:v>
                </c:pt>
                <c:pt idx="93">
                  <c:v>-12.805723767066226</c:v>
                </c:pt>
                <c:pt idx="94">
                  <c:v>-12.092130675370186</c:v>
                </c:pt>
                <c:pt idx="95">
                  <c:v>-11.381303654808576</c:v>
                </c:pt>
                <c:pt idx="96">
                  <c:v>-10.673328118947495</c:v>
                </c:pt>
                <c:pt idx="97">
                  <c:v>-9.9682907310052542</c:v>
                </c:pt>
                <c:pt idx="98">
                  <c:v>-9.2662794636380852</c:v>
                </c:pt>
                <c:pt idx="99">
                  <c:v>-8.5673836576896036</c:v>
                </c:pt>
                <c:pt idx="100">
                  <c:v>-7.8716940799156276</c:v>
                </c:pt>
                <c:pt idx="101">
                  <c:v>-7.179302979683797</c:v>
                </c:pt>
                <c:pt idx="102">
                  <c:v>-6.4903041446345497</c:v>
                </c:pt>
                <c:pt idx="103">
                  <c:v>-5.8047929552779323</c:v>
                </c:pt>
                <c:pt idx="104">
                  <c:v>-5.1228664384874918</c:v>
                </c:pt>
                <c:pt idx="105">
                  <c:v>-4.444623319840403</c:v>
                </c:pt>
                <c:pt idx="106">
                  <c:v>-3.7701640747393554</c:v>
                </c:pt>
                <c:pt idx="107">
                  <c:v>-3.0995909782386946</c:v>
                </c:pt>
                <c:pt idx="108">
                  <c:v>-2.4330081534839962</c:v>
                </c:pt>
                <c:pt idx="109">
                  <c:v>-1.7705216186599841</c:v>
                </c:pt>
                <c:pt idx="110">
                  <c:v>-1.1122393323278743</c:v>
                </c:pt>
                <c:pt idx="111">
                  <c:v>-0.45827123701879202</c:v>
                </c:pt>
                <c:pt idx="112">
                  <c:v>0.19127069906508609</c:v>
                </c:pt>
                <c:pt idx="113">
                  <c:v>0.83627244240523169</c:v>
                </c:pt>
                <c:pt idx="114">
                  <c:v>1.4766178567556807</c:v>
                </c:pt>
                <c:pt idx="115">
                  <c:v>2.1121886681613375</c:v>
                </c:pt>
                <c:pt idx="116">
                  <c:v>2.7428644326159599</c:v>
                </c:pt>
                <c:pt idx="117">
                  <c:v>3.3685225065867854</c:v>
                </c:pt>
                <c:pt idx="118">
                  <c:v>3.989038020649275</c:v>
                </c:pt>
                <c:pt idx="119">
                  <c:v>4.6042838564919464</c:v>
                </c:pt>
                <c:pt idx="120">
                  <c:v>5.2141306275678545</c:v>
                </c:pt>
                <c:pt idx="121">
                  <c:v>5.8184466636858474</c:v>
                </c:pt>
                <c:pt idx="122">
                  <c:v>6.4170979998515492</c:v>
                </c:pt>
                <c:pt idx="123">
                  <c:v>7.0099483696835563</c:v>
                </c:pt>
                <c:pt idx="124">
                  <c:v>7.5968592037467317</c:v>
                </c:pt>
                <c:pt idx="125">
                  <c:v>8.1776896331593036</c:v>
                </c:pt>
                <c:pt idx="126">
                  <c:v>8.7522964988450838</c:v>
                </c:pt>
                <c:pt idx="127">
                  <c:v>9.3205343668156218</c:v>
                </c:pt>
                <c:pt idx="128">
                  <c:v>9.8822555498793463</c:v>
                </c:pt>
                <c:pt idx="129">
                  <c:v>10.437310136186113</c:v>
                </c:pt>
                <c:pt idx="130">
                  <c:v>10.985546025023979</c:v>
                </c:pt>
                <c:pt idx="131">
                  <c:v>11.526808970293615</c:v>
                </c:pt>
                <c:pt idx="132">
                  <c:v>12.060942632089777</c:v>
                </c:pt>
                <c:pt idx="133">
                  <c:v>12.587788636822182</c:v>
                </c:pt>
                <c:pt idx="134">
                  <c:v>13.107186646308477</c:v>
                </c:pt>
                <c:pt idx="135">
                  <c:v>13.618974436266711</c:v>
                </c:pt>
                <c:pt idx="136">
                  <c:v>14.122987984629759</c:v>
                </c:pt>
                <c:pt idx="137">
                  <c:v>14.619061570090977</c:v>
                </c:pt>
                <c:pt idx="138">
                  <c:v>15.107027881276025</c:v>
                </c:pt>
                <c:pt idx="139">
                  <c:v>15.586718136915522</c:v>
                </c:pt>
                <c:pt idx="140">
                  <c:v>16.057962217367219</c:v>
                </c:pt>
                <c:pt idx="141">
                  <c:v>16.520588807806803</c:v>
                </c:pt>
                <c:pt idx="142">
                  <c:v>16.974425553368818</c:v>
                </c:pt>
                <c:pt idx="143">
                  <c:v>17.419299226477975</c:v>
                </c:pt>
                <c:pt idx="144">
                  <c:v>17.855035906561582</c:v>
                </c:pt>
                <c:pt idx="145">
                  <c:v>18.281461172279094</c:v>
                </c:pt>
                <c:pt idx="146">
                  <c:v>18.69840030634299</c:v>
                </c:pt>
                <c:pt idx="147">
                  <c:v>19.105678512936919</c:v>
                </c:pt>
                <c:pt idx="148">
                  <c:v>19.503121147661915</c:v>
                </c:pt>
                <c:pt idx="149">
                  <c:v>19.890553959860227</c:v>
                </c:pt>
                <c:pt idx="150">
                  <c:v>20.267803347078484</c:v>
                </c:pt>
                <c:pt idx="151">
                  <c:v>20.634696621338165</c:v>
                </c:pt>
                <c:pt idx="152">
                  <c:v>20.991062286782707</c:v>
                </c:pt>
                <c:pt idx="153">
                  <c:v>21.3367303281658</c:v>
                </c:pt>
                <c:pt idx="154">
                  <c:v>21.671532509538594</c:v>
                </c:pt>
                <c:pt idx="155">
                  <c:v>21.995302682381151</c:v>
                </c:pt>
                <c:pt idx="156">
                  <c:v>22.307877102310755</c:v>
                </c:pt>
                <c:pt idx="157">
                  <c:v>22.609094753385008</c:v>
                </c:pt>
                <c:pt idx="158">
                  <c:v>22.898797678903492</c:v>
                </c:pt>
                <c:pt idx="159">
                  <c:v>23.176831317499548</c:v>
                </c:pt>
                <c:pt idx="160">
                  <c:v>23.44304484320368</c:v>
                </c:pt>
                <c:pt idx="161">
                  <c:v>23.697291508057063</c:v>
                </c:pt>
                <c:pt idx="162">
                  <c:v>23.939428985754262</c:v>
                </c:pt>
                <c:pt idx="163">
                  <c:v>24.169319714705679</c:v>
                </c:pt>
                <c:pt idx="164">
                  <c:v>24.386831238830112</c:v>
                </c:pt>
                <c:pt idx="165">
                  <c:v>24.591836544320088</c:v>
                </c:pt>
                <c:pt idx="166">
                  <c:v>24.784214390567854</c:v>
                </c:pt>
                <c:pt idx="167">
                  <c:v>24.963849633399988</c:v>
                </c:pt>
                <c:pt idx="168">
                  <c:v>25.130633538745585</c:v>
                </c:pt>
                <c:pt idx="169">
                  <c:v>25.284464084856637</c:v>
                </c:pt>
                <c:pt idx="170">
                  <c:v>25.425246251211618</c:v>
                </c:pt>
                <c:pt idx="171">
                  <c:v>25.552892292265781</c:v>
                </c:pt>
                <c:pt idx="172">
                  <c:v>25.667321994262224</c:v>
                </c:pt>
                <c:pt idx="173">
                  <c:v>25.768462913390351</c:v>
                </c:pt>
                <c:pt idx="174">
                  <c:v>25.856250593668761</c:v>
                </c:pt>
                <c:pt idx="175">
                  <c:v>25.930628763040346</c:v>
                </c:pt>
                <c:pt idx="176">
                  <c:v>25.991549506296309</c:v>
                </c:pt>
                <c:pt idx="177">
                  <c:v>26.038973413591947</c:v>
                </c:pt>
                <c:pt idx="178">
                  <c:v>26.07286970347846</c:v>
                </c:pt>
                <c:pt idx="179">
                  <c:v>26.093216319550955</c:v>
                </c:pt>
                <c:pt idx="180">
                  <c:v>26.099999993215945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5AE8-4473-B02F-48893A20662A}"/>
            </c:ext>
          </c:extLst>
        </c:ser>
        <c:ser>
          <c:idx val="5"/>
          <c:order val="5"/>
          <c:tx>
            <c:strRef>
              <c:f>TraySol!$AA$9</c:f>
              <c:strCache>
                <c:ptCount val="1"/>
                <c:pt idx="0">
                  <c:v>w = -8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TraySol!$V$70:$V$74</c:f>
              <c:numCache>
                <c:formatCode>0.00</c:formatCode>
                <c:ptCount val="5"/>
                <c:pt idx="0">
                  <c:v>-127.07950433003251</c:v>
                </c:pt>
                <c:pt idx="1">
                  <c:v>-119.1153872926478</c:v>
                </c:pt>
                <c:pt idx="2">
                  <c:v>-110.5347311092675</c:v>
                </c:pt>
                <c:pt idx="3">
                  <c:v>-100.87995353609496</c:v>
                </c:pt>
                <c:pt idx="4">
                  <c:v>-89.622976416748969</c:v>
                </c:pt>
              </c:numCache>
            </c:numRef>
          </c:xVal>
          <c:yVal>
            <c:numRef>
              <c:f>TraySol!$AA$70:$AA$74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5AE8-4473-B02F-48893A20662A}"/>
            </c:ext>
          </c:extLst>
        </c:ser>
        <c:ser>
          <c:idx val="6"/>
          <c:order val="6"/>
          <c:tx>
            <c:strRef>
              <c:f>TraySol!$AB$9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TraySol!$V$85:$V$89</c:f>
              <c:numCache>
                <c:formatCode>0.00</c:formatCode>
                <c:ptCount val="5"/>
                <c:pt idx="0">
                  <c:v>-117.27456619016218</c:v>
                </c:pt>
                <c:pt idx="1">
                  <c:v>-108.64175667586379</c:v>
                </c:pt>
                <c:pt idx="2">
                  <c:v>-99.861811873146223</c:v>
                </c:pt>
                <c:pt idx="3">
                  <c:v>-90.59205652817846</c:v>
                </c:pt>
                <c:pt idx="4">
                  <c:v>-80.469268728260758</c:v>
                </c:pt>
              </c:numCache>
            </c:numRef>
          </c:xVal>
          <c:yVal>
            <c:numRef>
              <c:f>TraySol!$AB$85:$AB$89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5AE8-4473-B02F-48893A20662A}"/>
            </c:ext>
          </c:extLst>
        </c:ser>
        <c:ser>
          <c:idx val="7"/>
          <c:order val="7"/>
          <c:tx>
            <c:strRef>
              <c:f>TraySol!$AC$9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TraySol!$V$100:$V$104</c:f>
              <c:numCache>
                <c:formatCode>0.00</c:formatCode>
                <c:ptCount val="5"/>
                <c:pt idx="0">
                  <c:v>-108.26758666285335</c:v>
                </c:pt>
                <c:pt idx="1">
                  <c:v>-98.974940093683216</c:v>
                </c:pt>
                <c:pt idx="2">
                  <c:v>-90</c:v>
                </c:pt>
                <c:pt idx="3">
                  <c:v>-81.02505990631677</c:v>
                </c:pt>
                <c:pt idx="4">
                  <c:v>-71.732413337146653</c:v>
                </c:pt>
              </c:numCache>
            </c:numRef>
          </c:xVal>
          <c:yVal>
            <c:numRef>
              <c:f>TraySol!$AC$100:$AC$104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5AE8-4473-B02F-48893A20662A}"/>
            </c:ext>
          </c:extLst>
        </c:ser>
        <c:ser>
          <c:idx val="8"/>
          <c:order val="8"/>
          <c:tx>
            <c:strRef>
              <c:f>TraySol!$AD$9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TraySol!$V$115:$V$119</c:f>
              <c:numCache>
                <c:formatCode>0.00</c:formatCode>
                <c:ptCount val="5"/>
                <c:pt idx="0">
                  <c:v>-99.530731271739242</c:v>
                </c:pt>
                <c:pt idx="1">
                  <c:v>-89.407943471821554</c:v>
                </c:pt>
                <c:pt idx="2">
                  <c:v>-80.138188126853791</c:v>
                </c:pt>
                <c:pt idx="3">
                  <c:v>-71.358243324136211</c:v>
                </c:pt>
                <c:pt idx="4">
                  <c:v>-62.725433809837817</c:v>
                </c:pt>
              </c:numCache>
            </c:numRef>
          </c:xVal>
          <c:yVal>
            <c:numRef>
              <c:f>TraySol!$AD$115:$AD$119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5AE8-4473-B02F-48893A20662A}"/>
            </c:ext>
          </c:extLst>
        </c:ser>
        <c:ser>
          <c:idx val="9"/>
          <c:order val="9"/>
          <c:tx>
            <c:strRef>
              <c:f>TraySol!$AE$9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TraySol!$V$130:$V$134</c:f>
              <c:numCache>
                <c:formatCode>0.00</c:formatCode>
                <c:ptCount val="5"/>
                <c:pt idx="0">
                  <c:v>-90.377023583250988</c:v>
                </c:pt>
                <c:pt idx="1">
                  <c:v>-79.120046463905013</c:v>
                </c:pt>
                <c:pt idx="2">
                  <c:v>-69.465268890732489</c:v>
                </c:pt>
                <c:pt idx="3">
                  <c:v>-60.884612707352176</c:v>
                </c:pt>
                <c:pt idx="4">
                  <c:v>-52.92049566996748</c:v>
                </c:pt>
              </c:numCache>
            </c:numRef>
          </c:xVal>
          <c:yVal>
            <c:numRef>
              <c:f>TraySol!$AE$130:$AE$134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5AE8-4473-B02F-48893A20662A}"/>
            </c:ext>
          </c:extLst>
        </c:ser>
        <c:ser>
          <c:idx val="10"/>
          <c:order val="10"/>
          <c:tx>
            <c:strRef>
              <c:f>TraySol!$AF$9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TraySol!$V$145:$V$149</c:f>
              <c:numCache>
                <c:formatCode>0.00</c:formatCode>
                <c:ptCount val="5"/>
                <c:pt idx="0">
                  <c:v>-79.687000301357344</c:v>
                </c:pt>
                <c:pt idx="1">
                  <c:v>-66.953700716581693</c:v>
                </c:pt>
                <c:pt idx="2">
                  <c:v>-57.025129046143419</c:v>
                </c:pt>
                <c:pt idx="3">
                  <c:v>-48.907027646930629</c:v>
                </c:pt>
                <c:pt idx="4">
                  <c:v>-41.872287903197325</c:v>
                </c:pt>
              </c:numCache>
            </c:numRef>
          </c:xVal>
          <c:yVal>
            <c:numRef>
              <c:f>TraySol!$AF$145:$AF$149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5AE8-4473-B02F-48893A20662A}"/>
            </c:ext>
          </c:extLst>
        </c:ser>
        <c:ser>
          <c:idx val="11"/>
          <c:order val="11"/>
          <c:tx>
            <c:strRef>
              <c:f>TraySol!$AG$9</c:f>
              <c:strCache>
                <c:ptCount val="1"/>
                <c:pt idx="0">
                  <c:v>w = -2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TraySol!$V$160:$V$164</c:f>
              <c:numCache>
                <c:formatCode>0.00</c:formatCode>
                <c:ptCount val="5"/>
                <c:pt idx="0">
                  <c:v>-65.13013453864275</c:v>
                </c:pt>
                <c:pt idx="1">
                  <c:v>-51.066815780102715</c:v>
                </c:pt>
                <c:pt idx="2">
                  <c:v>-41.665746855752879</c:v>
                </c:pt>
                <c:pt idx="3">
                  <c:v>-34.785298996187692</c:v>
                </c:pt>
                <c:pt idx="4">
                  <c:v>-29.273538235161276</c:v>
                </c:pt>
              </c:numCache>
            </c:numRef>
          </c:xVal>
          <c:yVal>
            <c:numRef>
              <c:f>TraySol!$AG$160:$AG$164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5AE8-4473-B02F-48893A20662A}"/>
            </c:ext>
          </c:extLst>
        </c:ser>
        <c:ser>
          <c:idx val="12"/>
          <c:order val="12"/>
          <c:tx>
            <c:strRef>
              <c:f>TraySol!$AH$9</c:f>
              <c:strCache>
                <c:ptCount val="1"/>
                <c:pt idx="0">
                  <c:v>w = -1</c:v>
                </c:pt>
              </c:strCache>
            </c:strRef>
          </c:tx>
          <c:spPr>
            <a:ln w="1905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TraySol!$V$175:$V$179</c:f>
              <c:numCache>
                <c:formatCode>0.00</c:formatCode>
                <c:ptCount val="5"/>
                <c:pt idx="0">
                  <c:v>-41.109884994402513</c:v>
                </c:pt>
                <c:pt idx="1">
                  <c:v>-28.90561494195439</c:v>
                </c:pt>
                <c:pt idx="2">
                  <c:v>-22.440724015068746</c:v>
                </c:pt>
                <c:pt idx="3">
                  <c:v>-18.256078601092888</c:v>
                </c:pt>
                <c:pt idx="4">
                  <c:v>-15.137010240230827</c:v>
                </c:pt>
              </c:numCache>
            </c:numRef>
          </c:xVal>
          <c:yVal>
            <c:numRef>
              <c:f>TraySol!$AH$175:$AH$179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5AE8-4473-B02F-48893A20662A}"/>
            </c:ext>
          </c:extLst>
        </c:ser>
        <c:ser>
          <c:idx val="13"/>
          <c:order val="13"/>
          <c:tx>
            <c:strRef>
              <c:f>TraySol!$AI$9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TraySol!$V$191:$V$195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TraySol!$AI$191:$AI$195</c:f>
              <c:numCache>
                <c:formatCode>0.00</c:formatCode>
                <c:ptCount val="5"/>
                <c:pt idx="0">
                  <c:v>72.999999979162595</c:v>
                </c:pt>
                <c:pt idx="1">
                  <c:v>61.274999986470881</c:v>
                </c:pt>
                <c:pt idx="2">
                  <c:v>49.549999989764338</c:v>
                </c:pt>
                <c:pt idx="3">
                  <c:v>37.82499999176823</c:v>
                </c:pt>
                <c:pt idx="4">
                  <c:v>26.099999993215945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5AE8-4473-B02F-48893A20662A}"/>
            </c:ext>
          </c:extLst>
        </c:ser>
        <c:ser>
          <c:idx val="14"/>
          <c:order val="14"/>
          <c:tx>
            <c:strRef>
              <c:f>TraySol!$AJ$9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TraySol!$V$206:$V$210</c:f>
              <c:numCache>
                <c:formatCode>0.00</c:formatCode>
                <c:ptCount val="5"/>
                <c:pt idx="0">
                  <c:v>41.109884994402513</c:v>
                </c:pt>
                <c:pt idx="1">
                  <c:v>28.90561494195439</c:v>
                </c:pt>
                <c:pt idx="2">
                  <c:v>22.440724015068746</c:v>
                </c:pt>
                <c:pt idx="3">
                  <c:v>18.256078601092888</c:v>
                </c:pt>
                <c:pt idx="4">
                  <c:v>15.137010240230827</c:v>
                </c:pt>
              </c:numCache>
            </c:numRef>
          </c:xVal>
          <c:yVal>
            <c:numRef>
              <c:f>TraySol!$AJ$206:$AJ$210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5AE8-4473-B02F-48893A20662A}"/>
            </c:ext>
          </c:extLst>
        </c:ser>
        <c:ser>
          <c:idx val="15"/>
          <c:order val="15"/>
          <c:tx>
            <c:strRef>
              <c:f>TraySol!$AK$9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TraySol!$V$221:$V$225</c:f>
              <c:numCache>
                <c:formatCode>0.00</c:formatCode>
                <c:ptCount val="5"/>
                <c:pt idx="0">
                  <c:v>65.13013453864275</c:v>
                </c:pt>
                <c:pt idx="1">
                  <c:v>51.066815780102715</c:v>
                </c:pt>
                <c:pt idx="2">
                  <c:v>41.665746855752879</c:v>
                </c:pt>
                <c:pt idx="3">
                  <c:v>34.785298996187692</c:v>
                </c:pt>
                <c:pt idx="4">
                  <c:v>29.273538235161276</c:v>
                </c:pt>
              </c:numCache>
            </c:numRef>
          </c:xVal>
          <c:yVal>
            <c:numRef>
              <c:f>TraySol!$AK$221:$AK$225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5AE8-4473-B02F-48893A20662A}"/>
            </c:ext>
          </c:extLst>
        </c:ser>
        <c:ser>
          <c:idx val="16"/>
          <c:order val="16"/>
          <c:tx>
            <c:strRef>
              <c:f>TraySol!$AL$9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TraySol!$V$236:$V$240</c:f>
              <c:numCache>
                <c:formatCode>0.00</c:formatCode>
                <c:ptCount val="5"/>
                <c:pt idx="0">
                  <c:v>79.687000301357344</c:v>
                </c:pt>
                <c:pt idx="1">
                  <c:v>66.953700716581693</c:v>
                </c:pt>
                <c:pt idx="2">
                  <c:v>57.025129046143419</c:v>
                </c:pt>
                <c:pt idx="3">
                  <c:v>48.907027646930629</c:v>
                </c:pt>
                <c:pt idx="4">
                  <c:v>41.872287903197325</c:v>
                </c:pt>
              </c:numCache>
            </c:numRef>
          </c:xVal>
          <c:yVal>
            <c:numRef>
              <c:f>TraySol!$AL$236:$AL$240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5AE8-4473-B02F-48893A20662A}"/>
            </c:ext>
          </c:extLst>
        </c:ser>
        <c:ser>
          <c:idx val="17"/>
          <c:order val="17"/>
          <c:tx>
            <c:strRef>
              <c:f>TraySol!$AM$9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TraySol!$V$251:$V$255</c:f>
              <c:numCache>
                <c:formatCode>0.00</c:formatCode>
                <c:ptCount val="5"/>
                <c:pt idx="0">
                  <c:v>90.377023583250988</c:v>
                </c:pt>
                <c:pt idx="1">
                  <c:v>79.120046463905013</c:v>
                </c:pt>
                <c:pt idx="2">
                  <c:v>69.465268890732489</c:v>
                </c:pt>
                <c:pt idx="3">
                  <c:v>60.884612707352176</c:v>
                </c:pt>
                <c:pt idx="4">
                  <c:v>52.92049566996748</c:v>
                </c:pt>
              </c:numCache>
            </c:numRef>
          </c:xVal>
          <c:yVal>
            <c:numRef>
              <c:f>TraySol!$AM$251:$AM$255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5AE8-4473-B02F-48893A20662A}"/>
            </c:ext>
          </c:extLst>
        </c:ser>
        <c:ser>
          <c:idx val="18"/>
          <c:order val="18"/>
          <c:tx>
            <c:strRef>
              <c:f>TraySol!$AN$9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TraySol!$V$266:$V$270</c:f>
              <c:numCache>
                <c:formatCode>0.00</c:formatCode>
                <c:ptCount val="5"/>
                <c:pt idx="0">
                  <c:v>99.530731271739242</c:v>
                </c:pt>
                <c:pt idx="1">
                  <c:v>89.407943471821554</c:v>
                </c:pt>
                <c:pt idx="2">
                  <c:v>80.138188126853791</c:v>
                </c:pt>
                <c:pt idx="3">
                  <c:v>71.358243324136211</c:v>
                </c:pt>
                <c:pt idx="4">
                  <c:v>62.725433809837817</c:v>
                </c:pt>
              </c:numCache>
            </c:numRef>
          </c:xVal>
          <c:yVal>
            <c:numRef>
              <c:f>TraySol!$AN$266:$AN$270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5AE8-4473-B02F-48893A20662A}"/>
            </c:ext>
          </c:extLst>
        </c:ser>
        <c:ser>
          <c:idx val="19"/>
          <c:order val="19"/>
          <c:tx>
            <c:strRef>
              <c:f>TraySol!$AO$9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TraySol!$V$281:$V$285</c:f>
              <c:numCache>
                <c:formatCode>0.00</c:formatCode>
                <c:ptCount val="5"/>
                <c:pt idx="0">
                  <c:v>108.26758666285335</c:v>
                </c:pt>
                <c:pt idx="1">
                  <c:v>98.974940093683216</c:v>
                </c:pt>
                <c:pt idx="2">
                  <c:v>90</c:v>
                </c:pt>
                <c:pt idx="3">
                  <c:v>81.02505990631677</c:v>
                </c:pt>
                <c:pt idx="4">
                  <c:v>71.732413337146653</c:v>
                </c:pt>
              </c:numCache>
            </c:numRef>
          </c:xVal>
          <c:yVal>
            <c:numRef>
              <c:f>TraySol!$AO$281:$AO$285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5AE8-4473-B02F-48893A20662A}"/>
            </c:ext>
          </c:extLst>
        </c:ser>
        <c:ser>
          <c:idx val="20"/>
          <c:order val="20"/>
          <c:tx>
            <c:strRef>
              <c:f>TraySol!$AP$9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TraySol!$V$296:$V$300</c:f>
              <c:numCache>
                <c:formatCode>0.00</c:formatCode>
                <c:ptCount val="5"/>
                <c:pt idx="0">
                  <c:v>117.27456619016218</c:v>
                </c:pt>
                <c:pt idx="1">
                  <c:v>108.64175667586379</c:v>
                </c:pt>
                <c:pt idx="2">
                  <c:v>99.861811873146223</c:v>
                </c:pt>
                <c:pt idx="3">
                  <c:v>90.59205652817846</c:v>
                </c:pt>
                <c:pt idx="4">
                  <c:v>80.469268728260758</c:v>
                </c:pt>
              </c:numCache>
            </c:numRef>
          </c:xVal>
          <c:yVal>
            <c:numRef>
              <c:f>TraySol!$AP$296:$AP$300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5AE8-4473-B02F-48893A20662A}"/>
            </c:ext>
          </c:extLst>
        </c:ser>
        <c:ser>
          <c:idx val="21"/>
          <c:order val="21"/>
          <c:tx>
            <c:strRef>
              <c:f>TraySol!$AQ$9</c:f>
              <c:strCache>
                <c:ptCount val="1"/>
                <c:pt idx="0">
                  <c:v>w = 8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TraySol!$V$311:$V$315</c:f>
              <c:numCache>
                <c:formatCode>0.00</c:formatCode>
                <c:ptCount val="5"/>
                <c:pt idx="0">
                  <c:v>127.07950433003251</c:v>
                </c:pt>
                <c:pt idx="1">
                  <c:v>119.1153872926478</c:v>
                </c:pt>
                <c:pt idx="2">
                  <c:v>110.5347311092675</c:v>
                </c:pt>
                <c:pt idx="3">
                  <c:v>100.87995353609496</c:v>
                </c:pt>
                <c:pt idx="4">
                  <c:v>89.622976416748969</c:v>
                </c:pt>
              </c:numCache>
            </c:numRef>
          </c:xVal>
          <c:yVal>
            <c:numRef>
              <c:f>TraySol!$AQ$311:$AQ$315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5AE8-4473-B02F-48893A20662A}"/>
            </c:ext>
          </c:extLst>
        </c:ser>
        <c:ser>
          <c:idx val="28"/>
          <c:order val="28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TraySol!$T$191:$T$311</c:f>
              <c:numCache>
                <c:formatCode>0.00</c:formatCode>
                <c:ptCount val="121"/>
                <c:pt idx="0">
                  <c:v>1.151289623710297E-3</c:v>
                </c:pt>
                <c:pt idx="1">
                  <c:v>1.1512068071264505</c:v>
                </c:pt>
                <c:pt idx="2">
                  <c:v>2.301919503453425</c:v>
                </c:pt>
                <c:pt idx="3">
                  <c:v>3.4516456620721296</c:v>
                </c:pt>
                <c:pt idx="4">
                  <c:v>4.5998962102581649</c:v>
                </c:pt>
                <c:pt idx="5">
                  <c:v>5.7461870727650073</c:v>
                </c:pt>
                <c:pt idx="6">
                  <c:v>6.8900407751315154</c:v>
                </c:pt>
                <c:pt idx="7">
                  <c:v>8.0309879946157121</c:v>
                </c:pt>
                <c:pt idx="8">
                  <c:v>9.1685690471407497</c:v>
                </c:pt>
                <c:pt idx="9">
                  <c:v>10.30233529957262</c:v>
                </c:pt>
                <c:pt idx="10">
                  <c:v>11.431850497722815</c:v>
                </c:pt>
                <c:pt idx="11">
                  <c:v>12.556692001653323</c:v>
                </c:pt>
                <c:pt idx="12">
                  <c:v>13.676451921132312</c:v>
                </c:pt>
                <c:pt idx="13">
                  <c:v>14.79073814541804</c:v>
                </c:pt>
                <c:pt idx="14">
                  <c:v>15.899175262913031</c:v>
                </c:pt>
                <c:pt idx="15">
                  <c:v>17.001405367602221</c:v>
                </c:pt>
                <c:pt idx="16">
                  <c:v>18.097088750528407</c:v>
                </c:pt>
                <c:pt idx="17">
                  <c:v>19.185904475875457</c:v>
                </c:pt>
                <c:pt idx="18">
                  <c:v>20.267550842458853</c:v>
                </c:pt>
                <c:pt idx="19">
                  <c:v>21.341745732593445</c:v>
                </c:pt>
                <c:pt idx="20">
                  <c:v>22.408226851355522</c:v>
                </c:pt>
                <c:pt idx="21">
                  <c:v>23.466751860221198</c:v>
                </c:pt>
                <c:pt idx="22">
                  <c:v>24.51709840988493</c:v>
                </c:pt>
                <c:pt idx="23">
                  <c:v>25.559064077779997</c:v>
                </c:pt>
                <c:pt idx="24">
                  <c:v>26.592466216404016</c:v>
                </c:pt>
                <c:pt idx="25">
                  <c:v>27.61714171901388</c:v>
                </c:pt>
                <c:pt idx="26">
                  <c:v>28.632946709594595</c:v>
                </c:pt>
                <c:pt idx="27">
                  <c:v>29.639756164229698</c:v>
                </c:pt>
                <c:pt idx="28">
                  <c:v>30.637463471114327</c:v>
                </c:pt>
                <c:pt idx="29">
                  <c:v>31.62597993646866</c:v>
                </c:pt>
                <c:pt idx="30">
                  <c:v>32.605234243532813</c:v>
                </c:pt>
                <c:pt idx="31">
                  <c:v>33.575171871668715</c:v>
                </c:pt>
                <c:pt idx="32">
                  <c:v>34.535754482369249</c:v>
                </c:pt>
                <c:pt idx="33">
                  <c:v>35.486959278693035</c:v>
                </c:pt>
                <c:pt idx="34">
                  <c:v>36.428778344310466</c:v>
                </c:pt>
                <c:pt idx="35">
                  <c:v>37.361217967978625</c:v>
                </c:pt>
                <c:pt idx="36">
                  <c:v>38.284297958867086</c:v>
                </c:pt>
                <c:pt idx="37">
                  <c:v>39.198050957738701</c:v>
                </c:pt>
                <c:pt idx="38">
                  <c:v>40.102521748565636</c:v>
                </c:pt>
                <c:pt idx="39">
                  <c:v>40.997766574729141</c:v>
                </c:pt>
                <c:pt idx="40">
                  <c:v>41.883852463524327</c:v>
                </c:pt>
                <c:pt idx="41">
                  <c:v>42.760856562273759</c:v>
                </c:pt>
                <c:pt idx="42">
                  <c:v>43.628865488945046</c:v>
                </c:pt>
                <c:pt idx="43">
                  <c:v>44.487974699780693</c:v>
                </c:pt>
                <c:pt idx="44">
                  <c:v>45.338287876076244</c:v>
                </c:pt>
                <c:pt idx="45">
                  <c:v>46.179916331896571</c:v>
                </c:pt>
                <c:pt idx="46">
                  <c:v>47.012978444194211</c:v>
                </c:pt>
                <c:pt idx="47">
                  <c:v>47.83759910649367</c:v>
                </c:pt>
                <c:pt idx="48">
                  <c:v>48.653909207031631</c:v>
                </c:pt>
                <c:pt idx="49">
                  <c:v>49.462045131990706</c:v>
                </c:pt>
                <c:pt idx="50">
                  <c:v>50.26214829424076</c:v>
                </c:pt>
                <c:pt idx="51">
                  <c:v>51.054364687799179</c:v>
                </c:pt>
                <c:pt idx="52">
                  <c:v>51.838844468043952</c:v>
                </c:pt>
                <c:pt idx="53">
                  <c:v>52.615741557556646</c:v>
                </c:pt>
                <c:pt idx="54">
                  <c:v>53.385213277337876</c:v>
                </c:pt>
                <c:pt idx="55">
                  <c:v>54.147420003021487</c:v>
                </c:pt>
                <c:pt idx="56">
                  <c:v>54.902524845617521</c:v>
                </c:pt>
                <c:pt idx="57">
                  <c:v>55.650693356232225</c:v>
                </c:pt>
                <c:pt idx="58">
                  <c:v>56.392093254149501</c:v>
                </c:pt>
                <c:pt idx="59">
                  <c:v>57.126894177606651</c:v>
                </c:pt>
                <c:pt idx="60">
                  <c:v>57.855267456559552</c:v>
                </c:pt>
                <c:pt idx="61">
                  <c:v>58.577385906705132</c:v>
                </c:pt>
                <c:pt idx="62">
                  <c:v>59.293423644013316</c:v>
                </c:pt>
                <c:pt idx="63">
                  <c:v>60.003555919012399</c:v>
                </c:pt>
                <c:pt idx="64">
                  <c:v>60.707958970073228</c:v>
                </c:pt>
                <c:pt idx="65">
                  <c:v>61.406809894944224</c:v>
                </c:pt>
                <c:pt idx="66">
                  <c:v>62.100286539804102</c:v>
                </c:pt>
                <c:pt idx="67">
                  <c:v>62.788567405116886</c:v>
                </c:pt>
                <c:pt idx="68">
                  <c:v>63.471831567598322</c:v>
                </c:pt>
                <c:pt idx="69">
                  <c:v>64.150258617629049</c:v>
                </c:pt>
                <c:pt idx="70">
                  <c:v>64.824028611481083</c:v>
                </c:pt>
                <c:pt idx="71">
                  <c:v>65.493322037756769</c:v>
                </c:pt>
                <c:pt idx="72">
                  <c:v>66.158319797474618</c:v>
                </c:pt>
                <c:pt idx="73">
                  <c:v>66.819203197273552</c:v>
                </c:pt>
                <c:pt idx="74">
                  <c:v>67.47615395524565</c:v>
                </c:pt>
                <c:pt idx="75">
                  <c:v>68.129354218946531</c:v>
                </c:pt>
                <c:pt idx="76">
                  <c:v>68.778986595173208</c:v>
                </c:pt>
                <c:pt idx="77">
                  <c:v>69.425234191140163</c:v>
                </c:pt>
                <c:pt idx="78">
                  <c:v>70.068280666725713</c:v>
                </c:pt>
                <c:pt idx="79">
                  <c:v>70.708310297502749</c:v>
                </c:pt>
                <c:pt idx="80">
                  <c:v>71.345508048309384</c:v>
                </c:pt>
                <c:pt idx="81">
                  <c:v>71.980059657157966</c:v>
                </c:pt>
                <c:pt idx="82">
                  <c:v>72.612151729322449</c:v>
                </c:pt>
                <c:pt idx="83">
                  <c:v>73.241971841486844</c:v>
                </c:pt>
                <c:pt idx="84">
                  <c:v>73.869708655879521</c:v>
                </c:pt>
                <c:pt idx="85">
                  <c:v>74.495552044361432</c:v>
                </c:pt>
                <c:pt idx="86">
                  <c:v>75.119693222477508</c:v>
                </c:pt>
                <c:pt idx="87">
                  <c:v>75.742324893524994</c:v>
                </c:pt>
                <c:pt idx="88">
                  <c:v>76.363641402734217</c:v>
                </c:pt>
                <c:pt idx="89">
                  <c:v>76.983838901701134</c:v>
                </c:pt>
                <c:pt idx="90">
                  <c:v>77.603115523254857</c:v>
                </c:pt>
                <c:pt idx="91">
                  <c:v>78.221671566986927</c:v>
                </c:pt>
                <c:pt idx="92">
                  <c:v>78.839709695714717</c:v>
                </c:pt>
                <c:pt idx="93">
                  <c:v>79.457435143195553</c:v>
                </c:pt>
                <c:pt idx="94">
                  <c:v>80.075055933455033</c:v>
                </c:pt>
                <c:pt idx="95">
                  <c:v>80.692783112139281</c:v>
                </c:pt>
                <c:pt idx="96">
                  <c:v>81.31083099034889</c:v>
                </c:pt>
                <c:pt idx="97">
                  <c:v>81.929417401460384</c:v>
                </c:pt>
                <c:pt idx="98">
                  <c:v>82.548763971491127</c:v>
                </c:pt>
                <c:pt idx="99">
                  <c:v>83.169096403613295</c:v>
                </c:pt>
                <c:pt idx="100">
                  <c:v>83.790644777475109</c:v>
                </c:pt>
                <c:pt idx="101">
                  <c:v>84.413643864039003</c:v>
                </c:pt>
                <c:pt idx="102">
                  <c:v>85.038333456700244</c:v>
                </c:pt>
                <c:pt idx="103">
                  <c:v>85.664958719504114</c:v>
                </c:pt>
                <c:pt idx="104">
                  <c:v>86.293770553333957</c:v>
                </c:pt>
                <c:pt idx="105">
                  <c:v>86.925025980998385</c:v>
                </c:pt>
                <c:pt idx="106">
                  <c:v>87.558988552201541</c:v>
                </c:pt>
                <c:pt idx="107">
                  <c:v>88.195928769435255</c:v>
                </c:pt>
                <c:pt idx="108">
                  <c:v>88.836124535886881</c:v>
                </c:pt>
                <c:pt idx="109">
                  <c:v>89.479861626510299</c:v>
                </c:pt>
                <c:pt idx="110">
                  <c:v>90.127434183458419</c:v>
                </c:pt>
                <c:pt idx="111">
                  <c:v>90.779145237123714</c:v>
                </c:pt>
                <c:pt idx="112">
                  <c:v>91.435307254077415</c:v>
                </c:pt>
                <c:pt idx="113">
                  <c:v>92.096242713236393</c:v>
                </c:pt>
                <c:pt idx="114">
                  <c:v>92.762284711616374</c:v>
                </c:pt>
                <c:pt idx="115">
                  <c:v>93.433777601052711</c:v>
                </c:pt>
                <c:pt idx="116">
                  <c:v>94.111077657276752</c:v>
                </c:pt>
                <c:pt idx="117">
                  <c:v>94.79455378273029</c:v>
                </c:pt>
                <c:pt idx="118">
                  <c:v>95.484588244474594</c:v>
                </c:pt>
                <c:pt idx="119">
                  <c:v>96.181577448499695</c:v>
                </c:pt>
                <c:pt idx="120">
                  <c:v>96.885932751662921</c:v>
                </c:pt>
              </c:numCache>
            </c:numRef>
          </c:xVal>
          <c:yVal>
            <c:numRef>
              <c:f>TraySol!$S$191:$S$311</c:f>
              <c:numCache>
                <c:formatCode>0.00</c:formatCode>
                <c:ptCount val="121"/>
                <c:pt idx="0">
                  <c:v>33.43861260095958</c:v>
                </c:pt>
                <c:pt idx="1">
                  <c:v>33.430967730354176</c:v>
                </c:pt>
                <c:pt idx="2">
                  <c:v>33.40803946229174</c:v>
                </c:pt>
                <c:pt idx="3">
                  <c:v>33.36984687883043</c:v>
                </c:pt>
                <c:pt idx="4">
                  <c:v>33.316421685376902</c:v>
                </c:pt>
                <c:pt idx="5">
                  <c:v>33.247808091258563</c:v>
                </c:pt>
                <c:pt idx="6">
                  <c:v>33.164062633504003</c:v>
                </c:pt>
                <c:pt idx="7">
                  <c:v>33.065253953125207</c:v>
                </c:pt>
                <c:pt idx="8">
                  <c:v>32.951462525973341</c:v>
                </c:pt>
                <c:pt idx="9">
                  <c:v>32.82278035062869</c:v>
                </c:pt>
                <c:pt idx="10">
                  <c:v>32.679310596134542</c:v>
                </c:pt>
                <c:pt idx="11">
                  <c:v>32.521167212689136</c:v>
                </c:pt>
                <c:pt idx="12">
                  <c:v>32.348474508666108</c:v>
                </c:pt>
                <c:pt idx="13">
                  <c:v>32.161366697539627</c:v>
                </c:pt>
                <c:pt idx="14">
                  <c:v>31.95998741844334</c:v>
                </c:pt>
                <c:pt idx="15">
                  <c:v>31.744489234193374</c:v>
                </c:pt>
                <c:pt idx="16">
                  <c:v>31.515033110655878</c:v>
                </c:pt>
                <c:pt idx="17">
                  <c:v>31.271787881338732</c:v>
                </c:pt>
                <c:pt idx="18">
                  <c:v>31.014929701041353</c:v>
                </c:pt>
                <c:pt idx="19">
                  <c:v>30.744641492305263</c:v>
                </c:pt>
                <c:pt idx="20">
                  <c:v>30.461112388280561</c:v>
                </c:pt>
                <c:pt idx="21">
                  <c:v>30.164537175457902</c:v>
                </c:pt>
                <c:pt idx="22">
                  <c:v>29.85511573952374</c:v>
                </c:pt>
                <c:pt idx="23">
                  <c:v>29.533052517377655</c:v>
                </c:pt>
                <c:pt idx="24">
                  <c:v>29.198555958113587</c:v>
                </c:pt>
                <c:pt idx="25">
                  <c:v>28.851837995515474</c:v>
                </c:pt>
                <c:pt idx="26">
                  <c:v>28.493113534355807</c:v>
                </c:pt>
                <c:pt idx="27">
                  <c:v>28.122599952520027</c:v>
                </c:pt>
                <c:pt idx="28">
                  <c:v>27.740516620713066</c:v>
                </c:pt>
                <c:pt idx="29">
                  <c:v>27.347084441240156</c:v>
                </c:pt>
                <c:pt idx="30">
                  <c:v>26.942525407097222</c:v>
                </c:pt>
                <c:pt idx="31">
                  <c:v>26.527062182358392</c:v>
                </c:pt>
                <c:pt idx="32">
                  <c:v>26.100917704612584</c:v>
                </c:pt>
                <c:pt idx="33">
                  <c:v>25.664314809978208</c:v>
                </c:pt>
                <c:pt idx="34">
                  <c:v>25.217475881019396</c:v>
                </c:pt>
                <c:pt idx="35">
                  <c:v>24.760622517695893</c:v>
                </c:pt>
                <c:pt idx="36">
                  <c:v>24.293975231305936</c:v>
                </c:pt>
                <c:pt idx="37">
                  <c:v>23.817753161225397</c:v>
                </c:pt>
                <c:pt idx="38">
                  <c:v>23.332173814108117</c:v>
                </c:pt>
                <c:pt idx="39">
                  <c:v>22.837452825090821</c:v>
                </c:pt>
                <c:pt idx="40">
                  <c:v>22.333803740441923</c:v>
                </c:pt>
                <c:pt idx="41">
                  <c:v>21.821437821004196</c:v>
                </c:pt>
                <c:pt idx="42">
                  <c:v>21.300563865708725</c:v>
                </c:pt>
                <c:pt idx="43">
                  <c:v>20.771388054377482</c:v>
                </c:pt>
                <c:pt idx="44">
                  <c:v>20.234113808986919</c:v>
                </c:pt>
                <c:pt idx="45">
                  <c:v>19.688941672530049</c:v>
                </c:pt>
                <c:pt idx="46">
                  <c:v>19.136069204592673</c:v>
                </c:pt>
                <c:pt idx="47">
                  <c:v>18.575690892746351</c:v>
                </c:pt>
                <c:pt idx="48">
                  <c:v>18.007998078856119</c:v>
                </c:pt>
                <c:pt idx="49">
                  <c:v>17.433178899406002</c:v>
                </c:pt>
                <c:pt idx="50">
                  <c:v>16.851418238955063</c:v>
                </c:pt>
                <c:pt idx="51">
                  <c:v>16.262897695853681</c:v>
                </c:pt>
                <c:pt idx="52">
                  <c:v>15.667795559371228</c:v>
                </c:pt>
                <c:pt idx="53">
                  <c:v>15.066286797412005</c:v>
                </c:pt>
                <c:pt idx="54">
                  <c:v>14.458543054024958</c:v>
                </c:pt>
                <c:pt idx="55">
                  <c:v>13.844732655944966</c:v>
                </c:pt>
                <c:pt idx="56">
                  <c:v>13.225020627436493</c:v>
                </c:pt>
                <c:pt idx="57">
                  <c:v>12.599568712746276</c:v>
                </c:pt>
                <c:pt idx="58">
                  <c:v>11.968535405507566</c:v>
                </c:pt>
                <c:pt idx="59">
                  <c:v>11.332075984475438</c:v>
                </c:pt>
                <c:pt idx="60">
                  <c:v>10.690342555009337</c:v>
                </c:pt>
                <c:pt idx="61">
                  <c:v>10.043484095756625</c:v>
                </c:pt>
                <c:pt idx="62">
                  <c:v>9.3916465100263622</c:v>
                </c:pt>
                <c:pt idx="63">
                  <c:v>8.7349726813794035</c:v>
                </c:pt>
                <c:pt idx="64">
                  <c:v>8.0736025329950394</c:v>
                </c:pt>
                <c:pt idx="65">
                  <c:v>7.4076730904094035</c:v>
                </c:pt>
                <c:pt idx="66">
                  <c:v>6.7373185472529258</c:v>
                </c:pt>
                <c:pt idx="67">
                  <c:v>6.0626703336468779</c:v>
                </c:pt>
                <c:pt idx="68">
                  <c:v>5.3838571869490437</c:v>
                </c:pt>
                <c:pt idx="69">
                  <c:v>4.7010052245682203</c:v>
                </c:pt>
                <c:pt idx="70">
                  <c:v>4.0142380185956057</c:v>
                </c:pt>
                <c:pt idx="71">
                  <c:v>3.3236766720274176</c:v>
                </c:pt>
                <c:pt idx="72">
                  <c:v>2.6294398963795658</c:v>
                </c:pt>
                <c:pt idx="73">
                  <c:v>1.9316440905187591</c:v>
                </c:pt>
                <c:pt idx="74">
                  <c:v>1.2304034205583605</c:v>
                </c:pt>
                <c:pt idx="75">
                  <c:v>0.52582990068913205</c:v>
                </c:pt>
                <c:pt idx="76">
                  <c:v>-0.18196652516398615</c:v>
                </c:pt>
                <c:pt idx="77">
                  <c:v>-0.8928779009474539</c:v>
                </c:pt>
                <c:pt idx="78">
                  <c:v>-1.6067981754170404</c:v>
                </c:pt>
                <c:pt idx="79">
                  <c:v>-2.3236231184588405</c:v>
                </c:pt>
                <c:pt idx="80">
                  <c:v>-3.0432502368275749</c:v>
                </c:pt>
                <c:pt idx="81">
                  <c:v>-3.765578689319085</c:v>
                </c:pt>
                <c:pt idx="82">
                  <c:v>-4.4905092013778471</c:v>
                </c:pt>
                <c:pt idx="83">
                  <c:v>-5.2179439791249536</c:v>
                </c:pt>
                <c:pt idx="84">
                  <c:v>-5.9477866227767748</c:v>
                </c:pt>
                <c:pt idx="85">
                  <c:v>-6.6799420394096813</c:v>
                </c:pt>
                <c:pt idx="86">
                  <c:v>-7.4143163550120619</c:v>
                </c:pt>
                <c:pt idx="87">
                  <c:v>-8.1508168257504678</c:v>
                </c:pt>
                <c:pt idx="88">
                  <c:v>-8.8893517483625999</c:v>
                </c:pt>
                <c:pt idx="89">
                  <c:v>-9.6298303695761689</c:v>
                </c:pt>
                <c:pt idx="90">
                  <c:v>-10.372162794438054</c:v>
                </c:pt>
                <c:pt idx="91">
                  <c:v>-11.116259893424541</c:v>
                </c:pt>
                <c:pt idx="92">
                  <c:v>-11.862033208188592</c:v>
                </c:pt>
                <c:pt idx="93">
                  <c:v>-12.609394855785524</c:v>
                </c:pt>
                <c:pt idx="94">
                  <c:v>-13.358257431203214</c:v>
                </c:pt>
                <c:pt idx="95">
                  <c:v>-14.108533908007388</c:v>
                </c:pt>
                <c:pt idx="96">
                  <c:v>-14.860137536896175</c:v>
                </c:pt>
                <c:pt idx="97">
                  <c:v>-15.612981741940956</c:v>
                </c:pt>
                <c:pt idx="98">
                  <c:v>-16.366980014273068</c:v>
                </c:pt>
                <c:pt idx="99">
                  <c:v>-17.122045802956464</c:v>
                </c:pt>
                <c:pt idx="100">
                  <c:v>-17.878092402767265</c:v>
                </c:pt>
                <c:pt idx="101">
                  <c:v>-18.635032838579804</c:v>
                </c:pt>
                <c:pt idx="102">
                  <c:v>-19.392779746035799</c:v>
                </c:pt>
                <c:pt idx="103">
                  <c:v>-20.151245248150829</c:v>
                </c:pt>
                <c:pt idx="104">
                  <c:v>-20.910340827485342</c:v>
                </c:pt>
                <c:pt idx="105">
                  <c:v>-21.66997719348123</c:v>
                </c:pt>
                <c:pt idx="106">
                  <c:v>-22.430064144535876</c:v>
                </c:pt>
                <c:pt idx="107">
                  <c:v>-23.190510424354002</c:v>
                </c:pt>
                <c:pt idx="108">
                  <c:v>-23.9512235720847</c:v>
                </c:pt>
                <c:pt idx="109">
                  <c:v>-24.712109765715539</c:v>
                </c:pt>
                <c:pt idx="110">
                  <c:v>-25.47307365815702</c:v>
                </c:pt>
                <c:pt idx="111">
                  <c:v>-26.234018205409825</c:v>
                </c:pt>
                <c:pt idx="112">
                  <c:v>-26.994844486163601</c:v>
                </c:pt>
                <c:pt idx="113">
                  <c:v>-27.755451512129284</c:v>
                </c:pt>
                <c:pt idx="114">
                  <c:v>-28.515736028356116</c:v>
                </c:pt>
                <c:pt idx="115">
                  <c:v>-29.275592302732306</c:v>
                </c:pt>
                <c:pt idx="116">
                  <c:v>-30.03491190380997</c:v>
                </c:pt>
                <c:pt idx="117">
                  <c:v>-30.793583466035273</c:v>
                </c:pt>
                <c:pt idx="118">
                  <c:v>-31.551492441400399</c:v>
                </c:pt>
                <c:pt idx="119">
                  <c:v>-32.308520836465277</c:v>
                </c:pt>
                <c:pt idx="120">
                  <c:v>-33.064546933626374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AE8-4473-B02F-48893A20662A}"/>
            </c:ext>
          </c:extLst>
        </c:ser>
        <c:ser>
          <c:idx val="67"/>
          <c:order val="67"/>
          <c:tx>
            <c:strRef>
              <c:f>PObs_V!$D$20</c:f>
              <c:strCache>
                <c:ptCount val="1"/>
                <c:pt idx="0">
                  <c:v>gP (º)</c:v>
                </c:pt>
              </c:strCache>
            </c:strRef>
          </c:tx>
          <c:spPr>
            <a:ln w="4445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PObs_V!$C$202:$C$382</c:f>
              <c:numCache>
                <c:formatCode>0</c:formatCode>
                <c:ptCount val="18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-1E-3</c:v>
                </c:pt>
                <c:pt idx="11">
                  <c:v>1E-3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13</c:v>
                </c:pt>
                <c:pt idx="25">
                  <c:v>14</c:v>
                </c:pt>
                <c:pt idx="26">
                  <c:v>15</c:v>
                </c:pt>
                <c:pt idx="27">
                  <c:v>16</c:v>
                </c:pt>
                <c:pt idx="28">
                  <c:v>17</c:v>
                </c:pt>
                <c:pt idx="29">
                  <c:v>18</c:v>
                </c:pt>
                <c:pt idx="30">
                  <c:v>19</c:v>
                </c:pt>
                <c:pt idx="31">
                  <c:v>20</c:v>
                </c:pt>
                <c:pt idx="32">
                  <c:v>21</c:v>
                </c:pt>
                <c:pt idx="33">
                  <c:v>22</c:v>
                </c:pt>
                <c:pt idx="34">
                  <c:v>23</c:v>
                </c:pt>
                <c:pt idx="35">
                  <c:v>24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28</c:v>
                </c:pt>
                <c:pt idx="40">
                  <c:v>29</c:v>
                </c:pt>
                <c:pt idx="41">
                  <c:v>30</c:v>
                </c:pt>
                <c:pt idx="42">
                  <c:v>31</c:v>
                </c:pt>
                <c:pt idx="43">
                  <c:v>32</c:v>
                </c:pt>
                <c:pt idx="44">
                  <c:v>33</c:v>
                </c:pt>
                <c:pt idx="45">
                  <c:v>34</c:v>
                </c:pt>
                <c:pt idx="46">
                  <c:v>35</c:v>
                </c:pt>
                <c:pt idx="47">
                  <c:v>36</c:v>
                </c:pt>
                <c:pt idx="48">
                  <c:v>37</c:v>
                </c:pt>
                <c:pt idx="49">
                  <c:v>38</c:v>
                </c:pt>
                <c:pt idx="50">
                  <c:v>39</c:v>
                </c:pt>
                <c:pt idx="51">
                  <c:v>40</c:v>
                </c:pt>
                <c:pt idx="52">
                  <c:v>41</c:v>
                </c:pt>
                <c:pt idx="53">
                  <c:v>42</c:v>
                </c:pt>
                <c:pt idx="54">
                  <c:v>43</c:v>
                </c:pt>
                <c:pt idx="55">
                  <c:v>44</c:v>
                </c:pt>
                <c:pt idx="56">
                  <c:v>45</c:v>
                </c:pt>
                <c:pt idx="57">
                  <c:v>46</c:v>
                </c:pt>
                <c:pt idx="58">
                  <c:v>47</c:v>
                </c:pt>
                <c:pt idx="59">
                  <c:v>48</c:v>
                </c:pt>
                <c:pt idx="60">
                  <c:v>49</c:v>
                </c:pt>
                <c:pt idx="61">
                  <c:v>50</c:v>
                </c:pt>
                <c:pt idx="62">
                  <c:v>51</c:v>
                </c:pt>
                <c:pt idx="63">
                  <c:v>52</c:v>
                </c:pt>
                <c:pt idx="64">
                  <c:v>53</c:v>
                </c:pt>
                <c:pt idx="65">
                  <c:v>54</c:v>
                </c:pt>
                <c:pt idx="66">
                  <c:v>55</c:v>
                </c:pt>
                <c:pt idx="67">
                  <c:v>56</c:v>
                </c:pt>
                <c:pt idx="68">
                  <c:v>57</c:v>
                </c:pt>
                <c:pt idx="69">
                  <c:v>58</c:v>
                </c:pt>
                <c:pt idx="70">
                  <c:v>59</c:v>
                </c:pt>
                <c:pt idx="71">
                  <c:v>60</c:v>
                </c:pt>
                <c:pt idx="72">
                  <c:v>61</c:v>
                </c:pt>
                <c:pt idx="73">
                  <c:v>62</c:v>
                </c:pt>
                <c:pt idx="74">
                  <c:v>63</c:v>
                </c:pt>
                <c:pt idx="75">
                  <c:v>64</c:v>
                </c:pt>
                <c:pt idx="76">
                  <c:v>65</c:v>
                </c:pt>
                <c:pt idx="77">
                  <c:v>66</c:v>
                </c:pt>
                <c:pt idx="78">
                  <c:v>67</c:v>
                </c:pt>
                <c:pt idx="79">
                  <c:v>68</c:v>
                </c:pt>
                <c:pt idx="80">
                  <c:v>69</c:v>
                </c:pt>
                <c:pt idx="81">
                  <c:v>70</c:v>
                </c:pt>
                <c:pt idx="82">
                  <c:v>71</c:v>
                </c:pt>
                <c:pt idx="83">
                  <c:v>72</c:v>
                </c:pt>
                <c:pt idx="84">
                  <c:v>73</c:v>
                </c:pt>
                <c:pt idx="85">
                  <c:v>74</c:v>
                </c:pt>
                <c:pt idx="86">
                  <c:v>75</c:v>
                </c:pt>
                <c:pt idx="87">
                  <c:v>76</c:v>
                </c:pt>
                <c:pt idx="88">
                  <c:v>77</c:v>
                </c:pt>
                <c:pt idx="89">
                  <c:v>78</c:v>
                </c:pt>
                <c:pt idx="90">
                  <c:v>79</c:v>
                </c:pt>
                <c:pt idx="91">
                  <c:v>80</c:v>
                </c:pt>
                <c:pt idx="92">
                  <c:v>81</c:v>
                </c:pt>
                <c:pt idx="93">
                  <c:v>82</c:v>
                </c:pt>
                <c:pt idx="94">
                  <c:v>83</c:v>
                </c:pt>
                <c:pt idx="95">
                  <c:v>84</c:v>
                </c:pt>
                <c:pt idx="96">
                  <c:v>85</c:v>
                </c:pt>
                <c:pt idx="97">
                  <c:v>86</c:v>
                </c:pt>
                <c:pt idx="98">
                  <c:v>87</c:v>
                </c:pt>
                <c:pt idx="99">
                  <c:v>88</c:v>
                </c:pt>
                <c:pt idx="100">
                  <c:v>89</c:v>
                </c:pt>
                <c:pt idx="101">
                  <c:v>90</c:v>
                </c:pt>
                <c:pt idx="102">
                  <c:v>91</c:v>
                </c:pt>
                <c:pt idx="103">
                  <c:v>92</c:v>
                </c:pt>
                <c:pt idx="104">
                  <c:v>93</c:v>
                </c:pt>
                <c:pt idx="105">
                  <c:v>94</c:v>
                </c:pt>
                <c:pt idx="106">
                  <c:v>95</c:v>
                </c:pt>
                <c:pt idx="107">
                  <c:v>96</c:v>
                </c:pt>
                <c:pt idx="108">
                  <c:v>97</c:v>
                </c:pt>
                <c:pt idx="109">
                  <c:v>98</c:v>
                </c:pt>
                <c:pt idx="110">
                  <c:v>99</c:v>
                </c:pt>
                <c:pt idx="111">
                  <c:v>100</c:v>
                </c:pt>
                <c:pt idx="112">
                  <c:v>101</c:v>
                </c:pt>
                <c:pt idx="113">
                  <c:v>102</c:v>
                </c:pt>
                <c:pt idx="114">
                  <c:v>103</c:v>
                </c:pt>
                <c:pt idx="115">
                  <c:v>104</c:v>
                </c:pt>
                <c:pt idx="116">
                  <c:v>105</c:v>
                </c:pt>
                <c:pt idx="117">
                  <c:v>106</c:v>
                </c:pt>
                <c:pt idx="118">
                  <c:v>107</c:v>
                </c:pt>
                <c:pt idx="119">
                  <c:v>108</c:v>
                </c:pt>
                <c:pt idx="120">
                  <c:v>109</c:v>
                </c:pt>
                <c:pt idx="121">
                  <c:v>110</c:v>
                </c:pt>
                <c:pt idx="122">
                  <c:v>111</c:v>
                </c:pt>
                <c:pt idx="123">
                  <c:v>112</c:v>
                </c:pt>
                <c:pt idx="124">
                  <c:v>113</c:v>
                </c:pt>
                <c:pt idx="125">
                  <c:v>114</c:v>
                </c:pt>
                <c:pt idx="126">
                  <c:v>115</c:v>
                </c:pt>
                <c:pt idx="127">
                  <c:v>116</c:v>
                </c:pt>
                <c:pt idx="128">
                  <c:v>117</c:v>
                </c:pt>
                <c:pt idx="129">
                  <c:v>118</c:v>
                </c:pt>
                <c:pt idx="130">
                  <c:v>119</c:v>
                </c:pt>
                <c:pt idx="131">
                  <c:v>120</c:v>
                </c:pt>
              </c:numCache>
            </c:numRef>
          </c:xVal>
          <c:yVal>
            <c:numRef>
              <c:f>PObs_V!$D$202:$D$382</c:f>
              <c:numCache>
                <c:formatCode>0.00</c:formatCode>
                <c:ptCount val="181"/>
                <c:pt idx="0">
                  <c:v>68.576183095442133</c:v>
                </c:pt>
                <c:pt idx="1">
                  <c:v>68.633024421423031</c:v>
                </c:pt>
                <c:pt idx="2">
                  <c:v>68.683685516622845</c:v>
                </c:pt>
                <c:pt idx="3">
                  <c:v>68.728232777767005</c:v>
                </c:pt>
                <c:pt idx="4">
                  <c:v>68.766724344968353</c:v>
                </c:pt>
                <c:pt idx="5">
                  <c:v>68.799210271068645</c:v>
                </c:pt>
                <c:pt idx="6">
                  <c:v>68.825732666806005</c:v>
                </c:pt>
                <c:pt idx="7">
                  <c:v>68.846325822500972</c:v>
                </c:pt>
                <c:pt idx="8">
                  <c:v>68.861016306840654</c:v>
                </c:pt>
                <c:pt idx="9">
                  <c:v>68.869823043229815</c:v>
                </c:pt>
                <c:pt idx="10">
                  <c:v>68.872757361136891</c:v>
                </c:pt>
                <c:pt idx="11">
                  <c:v>68.872757361136891</c:v>
                </c:pt>
                <c:pt idx="12">
                  <c:v>68.869823043229815</c:v>
                </c:pt>
                <c:pt idx="13">
                  <c:v>68.861016306840654</c:v>
                </c:pt>
                <c:pt idx="14">
                  <c:v>68.846325822500972</c:v>
                </c:pt>
                <c:pt idx="15">
                  <c:v>68.825732666806005</c:v>
                </c:pt>
                <c:pt idx="16">
                  <c:v>68.799210271068645</c:v>
                </c:pt>
                <c:pt idx="17">
                  <c:v>68.766724344968353</c:v>
                </c:pt>
                <c:pt idx="18">
                  <c:v>68.728232777767005</c:v>
                </c:pt>
                <c:pt idx="19">
                  <c:v>68.683685516622845</c:v>
                </c:pt>
                <c:pt idx="20">
                  <c:v>68.633024421423031</c:v>
                </c:pt>
                <c:pt idx="21">
                  <c:v>68.576183095442133</c:v>
                </c:pt>
                <c:pt idx="22">
                  <c:v>68.513086691015289</c:v>
                </c:pt>
                <c:pt idx="23">
                  <c:v>68.443651689292153</c:v>
                </c:pt>
                <c:pt idx="24">
                  <c:v>68.367785653008298</c:v>
                </c:pt>
                <c:pt idx="25">
                  <c:v>68.285386951076404</c:v>
                </c:pt>
                <c:pt idx="26">
                  <c:v>68.196344453655456</c:v>
                </c:pt>
                <c:pt idx="27">
                  <c:v>68.100537196206645</c:v>
                </c:pt>
                <c:pt idx="28">
                  <c:v>67.997834010884091</c:v>
                </c:pt>
                <c:pt idx="29">
                  <c:v>67.888093123438779</c:v>
                </c:pt>
                <c:pt idx="30">
                  <c:v>67.771161713634143</c:v>
                </c:pt>
                <c:pt idx="31">
                  <c:v>67.646875436978846</c:v>
                </c:pt>
                <c:pt idx="32">
                  <c:v>67.515057905378555</c:v>
                </c:pt>
                <c:pt idx="33">
                  <c:v>67.375520124089277</c:v>
                </c:pt>
                <c:pt idx="34">
                  <c:v>67.228059882123233</c:v>
                </c:pt>
                <c:pt idx="35">
                  <c:v>67.072461093010162</c:v>
                </c:pt>
                <c:pt idx="36">
                  <c:v>66.908493082553818</c:v>
                </c:pt>
                <c:pt idx="37">
                  <c:v>66.735909819942862</c:v>
                </c:pt>
                <c:pt idx="38">
                  <c:v>66.55444908827954</c:v>
                </c:pt>
                <c:pt idx="39">
                  <c:v>66.363831590275069</c:v>
                </c:pt>
                <c:pt idx="40">
                  <c:v>66.163759984530216</c:v>
                </c:pt>
                <c:pt idx="41">
                  <c:v>65.953917847473178</c:v>
                </c:pt>
                <c:pt idx="42">
                  <c:v>65.733968555664859</c:v>
                </c:pt>
                <c:pt idx="43">
                  <c:v>65.503554082807469</c:v>
                </c:pt>
                <c:pt idx="44">
                  <c:v>65.262293705408069</c:v>
                </c:pt>
                <c:pt idx="45">
                  <c:v>65.009782610658817</c:v>
                </c:pt>
                <c:pt idx="46">
                  <c:v>64.745590399706785</c:v>
                </c:pt>
                <c:pt idx="47">
                  <c:v>64.46925947910519</c:v>
                </c:pt>
                <c:pt idx="48">
                  <c:v>64.180303332877017</c:v>
                </c:pt>
                <c:pt idx="49">
                  <c:v>63.87820466729319</c:v>
                </c:pt>
                <c:pt idx="50">
                  <c:v>63.562413420191234</c:v>
                </c:pt>
                <c:pt idx="51">
                  <c:v>63.232344626457667</c:v>
                </c:pt>
                <c:pt idx="52">
                  <c:v>62.887376131199268</c:v>
                </c:pt>
                <c:pt idx="53">
                  <c:v>62.526846142171962</c:v>
                </c:pt>
                <c:pt idx="54">
                  <c:v>62.150050613268633</c:v>
                </c:pt>
                <c:pt idx="55">
                  <c:v>61.756240451348397</c:v>
                </c:pt>
                <c:pt idx="56">
                  <c:v>61.34461853949383</c:v>
                </c:pt>
                <c:pt idx="57">
                  <c:v>60.914336571002387</c:v>
                </c:pt>
                <c:pt idx="58">
                  <c:v>60.4644916901673</c:v>
                </c:pt>
                <c:pt idx="59">
                  <c:v>59.994122938325397</c:v>
                </c:pt>
                <c:pt idx="60">
                  <c:v>59.502207506916271</c:v>
                </c:pt>
                <c:pt idx="61">
                  <c:v>58.987656803624745</c:v>
                </c:pt>
                <c:pt idx="62">
                  <c:v>58.449312343324749</c:v>
                </c:pt>
                <c:pt idx="63">
                  <c:v>57.885941482824443</c:v>
                </c:pt>
                <c:pt idx="64">
                  <c:v>57.29623302770743</c:v>
                </c:pt>
                <c:pt idx="65">
                  <c:v>56.678792751328658</c:v>
                </c:pt>
                <c:pt idx="66">
                  <c:v>56.032138880792921</c:v>
                </c:pt>
                <c:pt idx="67">
                  <c:v>55.354697623150329</c:v>
                </c:pt>
                <c:pt idx="68">
                  <c:v>54.644798827818036</c:v>
                </c:pt>
                <c:pt idx="69">
                  <c:v>53.900671909211596</c:v>
                </c:pt>
                <c:pt idx="70">
                  <c:v>53.120442187673163</c:v>
                </c:pt>
                <c:pt idx="71">
                  <c:v>52.302127848018472</c:v>
                </c:pt>
                <c:pt idx="72">
                  <c:v>51.443637764436005</c:v>
                </c:pt>
                <c:pt idx="73">
                  <c:v>50.542770499069348</c:v>
                </c:pt>
                <c:pt idx="74">
                  <c:v>49.597214850275392</c:v>
                </c:pt>
                <c:pt idx="75">
                  <c:v>48.604552405845403</c:v>
                </c:pt>
                <c:pt idx="76">
                  <c:v>47.562262646431158</c:v>
                </c:pt>
                <c:pt idx="77">
                  <c:v>46.467731244175567</c:v>
                </c:pt>
                <c:pt idx="78">
                  <c:v>45.31826230890362</c:v>
                </c:pt>
                <c:pt idx="79">
                  <c:v>44.111095445037407</c:v>
                </c:pt>
                <c:pt idx="80">
                  <c:v>42.843428589810593</c:v>
                </c:pt>
                <c:pt idx="81">
                  <c:v>41.512447696941472</c:v>
                </c:pt>
                <c:pt idx="82">
                  <c:v>40.115364394689621</c:v>
                </c:pt>
                <c:pt idx="83">
                  <c:v>38.649462762690312</c:v>
                </c:pt>
                <c:pt idx="84">
                  <c:v>37.112156311489912</c:v>
                </c:pt>
                <c:pt idx="85">
                  <c:v>35.501056079421332</c:v>
                </c:pt>
                <c:pt idx="86">
                  <c:v>33.814050445300815</c:v>
                </c:pt>
                <c:pt idx="87">
                  <c:v>32.049396751964792</c:v>
                </c:pt>
                <c:pt idx="88">
                  <c:v>30.205824107411807</c:v>
                </c:pt>
                <c:pt idx="89">
                  <c:v>28.282645751194714</c:v>
                </c:pt>
                <c:pt idx="90">
                  <c:v>26.279878140941275</c:v>
                </c:pt>
                <c:pt idx="91">
                  <c:v>24.198362462654053</c:v>
                </c:pt>
                <c:pt idx="92">
                  <c:v>22.039882687378885</c:v>
                </c:pt>
                <c:pt idx="93">
                  <c:v>19.807272740367193</c:v>
                </c:pt>
                <c:pt idx="94">
                  <c:v>17.504504040657476</c:v>
                </c:pt>
                <c:pt idx="95">
                  <c:v>15.136743889542844</c:v>
                </c:pt>
                <c:pt idx="96">
                  <c:v>12.710375238637932</c:v>
                </c:pt>
                <c:pt idx="97">
                  <c:v>10.23296951963915</c:v>
                </c:pt>
                <c:pt idx="98">
                  <c:v>7.7132066245649495</c:v>
                </c:pt>
                <c:pt idx="99">
                  <c:v>90</c:v>
                </c:pt>
                <c:pt idx="100">
                  <c:v>90</c:v>
                </c:pt>
                <c:pt idx="101">
                  <c:v>90</c:v>
                </c:pt>
                <c:pt idx="102">
                  <c:v>90</c:v>
                </c:pt>
                <c:pt idx="103">
                  <c:v>90</c:v>
                </c:pt>
                <c:pt idx="104">
                  <c:v>90</c:v>
                </c:pt>
                <c:pt idx="105">
                  <c:v>90</c:v>
                </c:pt>
                <c:pt idx="106">
                  <c:v>90</c:v>
                </c:pt>
                <c:pt idx="107">
                  <c:v>90</c:v>
                </c:pt>
                <c:pt idx="108">
                  <c:v>90</c:v>
                </c:pt>
                <c:pt idx="109">
                  <c:v>90</c:v>
                </c:pt>
                <c:pt idx="110">
                  <c:v>90</c:v>
                </c:pt>
                <c:pt idx="111">
                  <c:v>90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90</c:v>
                </c:pt>
                <c:pt idx="129">
                  <c:v>90</c:v>
                </c:pt>
                <c:pt idx="130">
                  <c:v>90</c:v>
                </c:pt>
                <c:pt idx="13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AE8-4473-B02F-48893A206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898880"/>
        <c:axId val="251913344"/>
      </c:scatterChart>
      <c:scatterChart>
        <c:scatterStyle val="lineMarker"/>
        <c:varyColors val="0"/>
        <c:ser>
          <c:idx val="22"/>
          <c:order val="22"/>
          <c:tx>
            <c:strRef>
              <c:f>TraySol!$C$3</c:f>
              <c:strCache>
                <c:ptCount val="1"/>
                <c:pt idx="0">
                  <c:v>SOLSTICIO DE 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TraySol!$E$191:$E$371</c:f>
              <c:numCache>
                <c:formatCode>0.00</c:formatCode>
                <c:ptCount val="181"/>
                <c:pt idx="0">
                  <c:v>3.1378138733201516E-3</c:v>
                </c:pt>
                <c:pt idx="1">
                  <c:v>3.13549292226784</c:v>
                </c:pt>
                <c:pt idx="2">
                  <c:v>6.257147848211539</c:v>
                </c:pt>
                <c:pt idx="3">
                  <c:v>9.3515290370814697</c:v>
                </c:pt>
                <c:pt idx="4">
                  <c:v>12.40597653030861</c:v>
                </c:pt>
                <c:pt idx="5">
                  <c:v>15.40892597593769</c:v>
                </c:pt>
                <c:pt idx="6">
                  <c:v>18.350156518646141</c:v>
                </c:pt>
                <c:pt idx="7">
                  <c:v>21.220956933774321</c:v>
                </c:pt>
                <c:pt idx="8">
                  <c:v>24.01420876635963</c:v>
                </c:pt>
                <c:pt idx="9">
                  <c:v>26.724392678511297</c:v>
                </c:pt>
                <c:pt idx="10">
                  <c:v>29.347529640723778</c:v>
                </c:pt>
                <c:pt idx="11">
                  <c:v>31.881071688261308</c:v>
                </c:pt>
                <c:pt idx="12">
                  <c:v>34.323757837776064</c:v>
                </c:pt>
                <c:pt idx="13">
                  <c:v>36.675449873929125</c:v>
                </c:pt>
                <c:pt idx="14">
                  <c:v>38.936960661463367</c:v>
                </c:pt>
                <c:pt idx="15">
                  <c:v>41.109884994402513</c:v>
                </c:pt>
                <c:pt idx="16">
                  <c:v>43.196440234664735</c:v>
                </c:pt>
                <c:pt idx="17">
                  <c:v>45.199321446446717</c:v>
                </c:pt>
                <c:pt idx="18">
                  <c:v>47.12157358728912</c:v>
                </c:pt>
                <c:pt idx="19">
                  <c:v>48.966481643407519</c:v>
                </c:pt>
                <c:pt idx="20">
                  <c:v>50.737478387006291</c:v>
                </c:pt>
                <c:pt idx="21">
                  <c:v>52.438068631019092</c:v>
                </c:pt>
                <c:pt idx="22">
                  <c:v>54.071768385162081</c:v>
                </c:pt>
                <c:pt idx="23">
                  <c:v>55.642057096282635</c:v>
                </c:pt>
                <c:pt idx="24">
                  <c:v>57.152341113033863</c:v>
                </c:pt>
                <c:pt idx="25">
                  <c:v>58.605926589384609</c:v>
                </c:pt>
                <c:pt idx="26">
                  <c:v>60.006000186366123</c:v>
                </c:pt>
                <c:pt idx="27">
                  <c:v>61.355616112198412</c:v>
                </c:pt>
                <c:pt idx="28">
                  <c:v>62.65768823360041</c:v>
                </c:pt>
                <c:pt idx="29">
                  <c:v>63.914986180046505</c:v>
                </c:pt>
                <c:pt idx="30">
                  <c:v>65.13013453864275</c:v>
                </c:pt>
                <c:pt idx="31">
                  <c:v>66.305614395240937</c:v>
                </c:pt>
                <c:pt idx="32">
                  <c:v>67.443766615499143</c:v>
                </c:pt>
                <c:pt idx="33">
                  <c:v>68.546796377868276</c:v>
                </c:pt>
                <c:pt idx="34">
                  <c:v>69.61677857013305</c:v>
                </c:pt>
                <c:pt idx="35">
                  <c:v>70.655663743959181</c:v>
                </c:pt>
                <c:pt idx="36">
                  <c:v>71.665284389952888</c:v>
                </c:pt>
                <c:pt idx="37">
                  <c:v>72.647361351095554</c:v>
                </c:pt>
                <c:pt idx="38">
                  <c:v>73.603510237032765</c:v>
                </c:pt>
                <c:pt idx="39">
                  <c:v>74.535247737357906</c:v>
                </c:pt>
                <c:pt idx="40">
                  <c:v>75.443997760291168</c:v>
                </c:pt>
                <c:pt idx="41">
                  <c:v>76.331097345368562</c:v>
                </c:pt>
                <c:pt idx="42">
                  <c:v>77.19780231606012</c:v>
                </c:pt>
                <c:pt idx="43">
                  <c:v>78.045292651586038</c:v>
                </c:pt>
                <c:pt idx="44">
                  <c:v>78.874677567385334</c:v>
                </c:pt>
                <c:pt idx="45">
                  <c:v>79.687000301357344</c:v>
                </c:pt>
                <c:pt idx="46">
                  <c:v>80.48324260867372</c:v>
                </c:pt>
                <c:pt idx="47">
                  <c:v>81.264328972071112</c:v>
                </c:pt>
                <c:pt idx="48">
                  <c:v>82.031130537426307</c:v>
                </c:pt>
                <c:pt idx="49">
                  <c:v>82.78446878636214</c:v>
                </c:pt>
                <c:pt idx="50">
                  <c:v>83.52511895885236</c:v>
                </c:pt>
                <c:pt idx="51">
                  <c:v>84.253813239459788</c:v>
                </c:pt>
                <c:pt idx="52">
                  <c:v>84.971243721094154</c:v>
                </c:pt>
                <c:pt idx="53">
                  <c:v>85.678065160117939</c:v>
                </c:pt>
                <c:pt idx="54">
                  <c:v>86.374897536349408</c:v>
                </c:pt>
                <c:pt idx="55">
                  <c:v>87.062328431072615</c:v>
                </c:pt>
                <c:pt idx="56">
                  <c:v>87.740915235618701</c:v>
                </c:pt>
                <c:pt idx="57">
                  <c:v>88.411187202468184</c:v>
                </c:pt>
                <c:pt idx="58">
                  <c:v>89.073647350170745</c:v>
                </c:pt>
                <c:pt idx="59">
                  <c:v>89.728774232707508</c:v>
                </c:pt>
                <c:pt idx="60">
                  <c:v>90.377023583250988</c:v>
                </c:pt>
                <c:pt idx="61">
                  <c:v>91.018829841617659</c:v>
                </c:pt>
                <c:pt idx="62">
                  <c:v>91.654607574068137</c:v>
                </c:pt>
                <c:pt idx="63">
                  <c:v>92.284752793497262</c:v>
                </c:pt>
                <c:pt idx="64">
                  <c:v>92.909644187470334</c:v>
                </c:pt>
                <c:pt idx="65">
                  <c:v>93.529644261010446</c:v>
                </c:pt>
                <c:pt idx="66">
                  <c:v>94.145100400520647</c:v>
                </c:pt>
                <c:pt idx="67">
                  <c:v>94.756345864738122</c:v>
                </c:pt>
                <c:pt idx="68">
                  <c:v>95.363700708161915</c:v>
                </c:pt>
                <c:pt idx="69">
                  <c:v>95.967472641972577</c:v>
                </c:pt>
                <c:pt idx="70">
                  <c:v>96.567957837067993</c:v>
                </c:pt>
                <c:pt idx="71">
                  <c:v>97.165441673475613</c:v>
                </c:pt>
                <c:pt idx="72">
                  <c:v>97.760199440061896</c:v>
                </c:pt>
                <c:pt idx="73">
                  <c:v>98.352496988149085</c:v>
                </c:pt>
                <c:pt idx="74">
                  <c:v>98.942591342359194</c:v>
                </c:pt>
                <c:pt idx="75">
                  <c:v>99.530731271739242</c:v>
                </c:pt>
                <c:pt idx="76">
                  <c:v>100.11715782397576</c:v>
                </c:pt>
                <c:pt idx="77">
                  <c:v>100.70210482527884</c:v>
                </c:pt>
                <c:pt idx="78">
                  <c:v>101.28579934830731</c:v>
                </c:pt>
                <c:pt idx="79">
                  <c:v>101.86846215031299</c:v>
                </c:pt>
                <c:pt idx="80">
                  <c:v>102.45030808350309</c:v>
                </c:pt>
                <c:pt idx="81">
                  <c:v>103.03154647945588</c:v>
                </c:pt>
                <c:pt idx="82">
                  <c:v>103.61238150927194</c:v>
                </c:pt>
                <c:pt idx="83">
                  <c:v>104.19301252100308</c:v>
                </c:pt>
                <c:pt idx="84">
                  <c:v>104.77363435577023</c:v>
                </c:pt>
                <c:pt idx="85">
                  <c:v>105.35443764386193</c:v>
                </c:pt>
                <c:pt idx="86">
                  <c:v>105.93560908199277</c:v>
                </c:pt>
                <c:pt idx="87">
                  <c:v>106.51733169279753</c:v>
                </c:pt>
                <c:pt idx="88">
                  <c:v>107.09978506754079</c:v>
                </c:pt>
                <c:pt idx="89">
                  <c:v>107.68314559293212</c:v>
                </c:pt>
                <c:pt idx="90">
                  <c:v>108.26758666285335</c:v>
                </c:pt>
                <c:pt idx="91">
                  <c:v>108.8532788757267</c:v>
                </c:pt>
                <c:pt idx="92">
                  <c:v>109.44039021818013</c:v>
                </c:pt>
                <c:pt idx="93">
                  <c:v>110.02908623559742</c:v>
                </c:pt>
                <c:pt idx="94">
                  <c:v>110.61953019007791</c:v>
                </c:pt>
                <c:pt idx="95">
                  <c:v>111.21188320626956</c:v>
                </c:pt>
                <c:pt idx="96">
                  <c:v>111.8063044054838</c:v>
                </c:pt>
                <c:pt idx="97">
                  <c:v>112.40295102844676</c:v>
                </c:pt>
                <c:pt idx="98">
                  <c:v>113.00197854699236</c:v>
                </c:pt>
                <c:pt idx="99">
                  <c:v>113.60354076495409</c:v>
                </c:pt>
                <c:pt idx="100">
                  <c:v>114.20778990846931</c:v>
                </c:pt>
                <c:pt idx="101">
                  <c:v>114.81487670586623</c:v>
                </c:pt>
                <c:pt idx="102">
                  <c:v>115.42495045726469</c:v>
                </c:pt>
                <c:pt idx="103">
                  <c:v>116.03815909398328</c:v>
                </c:pt>
                <c:pt idx="104">
                  <c:v>116.65464922781041</c:v>
                </c:pt>
                <c:pt idx="105">
                  <c:v>117.27456619016218</c:v>
                </c:pt>
                <c:pt idx="106">
                  <c:v>117.89805406111864</c:v>
                </c:pt>
                <c:pt idx="107">
                  <c:v>118.52525568830031</c:v>
                </c:pt>
                <c:pt idx="108">
                  <c:v>119.15631269551814</c:v>
                </c:pt>
                <c:pt idx="109">
                  <c:v>119.79136548110462</c:v>
                </c:pt>
                <c:pt idx="110">
                  <c:v>120.43055320580943</c:v>
                </c:pt>
                <c:pt idx="111">
                  <c:v>121.07401377012177</c:v>
                </c:pt>
                <c:pt idx="112">
                  <c:v>121.72188378086094</c:v>
                </c:pt>
                <c:pt idx="113">
                  <c:v>122.37429850686038</c:v>
                </c:pt>
                <c:pt idx="114">
                  <c:v>123.03139182355487</c:v>
                </c:pt>
                <c:pt idx="115">
                  <c:v>123.69329614626908</c:v>
                </c:pt>
                <c:pt idx="116">
                  <c:v>124.36014235199674</c:v>
                </c:pt>
                <c:pt idx="117">
                  <c:v>125.03205968945294</c:v>
                </c:pt>
                <c:pt idx="118">
                  <c:v>125.70917567718031</c:v>
                </c:pt>
                <c:pt idx="119">
                  <c:v>126.39161598949117</c:v>
                </c:pt>
                <c:pt idx="120">
                  <c:v>127.07950433003251</c:v>
                </c:pt>
                <c:pt idx="121">
                  <c:v>127.77296229277052</c:v>
                </c:pt>
                <c:pt idx="122">
                  <c:v>128.47210921020647</c:v>
                </c:pt>
                <c:pt idx="123">
                  <c:v>129.17706198865409</c:v>
                </c:pt>
                <c:pt idx="124">
                  <c:v>129.8879349304348</c:v>
                </c:pt>
                <c:pt idx="125">
                  <c:v>130.60483954287719</c:v>
                </c:pt>
                <c:pt idx="126">
                  <c:v>131.32788433404485</c:v>
                </c:pt>
                <c:pt idx="127">
                  <c:v>132.05717459516049</c:v>
                </c:pt>
                <c:pt idx="128">
                  <c:v>132.79281216974442</c:v>
                </c:pt>
                <c:pt idx="129">
                  <c:v>133.5348952095456</c:v>
                </c:pt>
                <c:pt idx="130">
                  <c:v>134.2835179174069</c:v>
                </c:pt>
                <c:pt idx="131">
                  <c:v>135.03877027728257</c:v>
                </c:pt>
                <c:pt idx="132">
                  <c:v>135.80073777170796</c:v>
                </c:pt>
                <c:pt idx="133">
                  <c:v>136.56950108711015</c:v>
                </c:pt>
                <c:pt idx="134">
                  <c:v>137.34513580745173</c:v>
                </c:pt>
                <c:pt idx="135">
                  <c:v>138.12771209680267</c:v>
                </c:pt>
                <c:pt idx="136">
                  <c:v>138.91729437155729</c:v>
                </c:pt>
                <c:pt idx="137">
                  <c:v>139.71394096313313</c:v>
                </c:pt>
                <c:pt idx="138">
                  <c:v>140.51770377212412</c:v>
                </c:pt>
                <c:pt idx="139">
                  <c:v>141.32862791501947</c:v>
                </c:pt>
                <c:pt idx="140">
                  <c:v>142.14675136474588</c:v>
                </c:pt>
                <c:pt idx="141">
                  <c:v>142.97210458644355</c:v>
                </c:pt>
                <c:pt idx="142">
                  <c:v>143.80471017004322</c:v>
                </c:pt>
                <c:pt idx="143">
                  <c:v>144.64458246137184</c:v>
                </c:pt>
                <c:pt idx="144">
                  <c:v>145.49172719367604</c:v>
                </c:pt>
                <c:pt idx="145">
                  <c:v>146.34614112161603</c:v>
                </c:pt>
                <c:pt idx="146">
                  <c:v>147.20781165993984</c:v>
                </c:pt>
                <c:pt idx="147">
                  <c:v>148.07671652920746</c:v>
                </c:pt>
                <c:pt idx="148">
                  <c:v>148.95282341107912</c:v>
                </c:pt>
                <c:pt idx="149">
                  <c:v>149.83608961582513</c:v>
                </c:pt>
                <c:pt idx="150">
                  <c:v>150.72646176483875</c:v>
                </c:pt>
                <c:pt idx="151">
                  <c:v>151.62387549104767</c:v>
                </c:pt>
                <c:pt idx="152">
                  <c:v>152.52825516021201</c:v>
                </c:pt>
                <c:pt idx="153">
                  <c:v>153.43951361616664</c:v>
                </c:pt>
                <c:pt idx="154">
                  <c:v>154.35755195311563</c:v>
                </c:pt>
                <c:pt idx="155">
                  <c:v>155.28225931810096</c:v>
                </c:pt>
                <c:pt idx="156">
                  <c:v>156.21351274675789</c:v>
                </c:pt>
                <c:pt idx="157">
                  <c:v>157.15117703542023</c:v>
                </c:pt>
                <c:pt idx="158">
                  <c:v>158.09510465255639</c:v>
                </c:pt>
                <c:pt idx="159">
                  <c:v>159.04513569239495</c:v>
                </c:pt>
                <c:pt idx="160">
                  <c:v>160.0010978734332</c:v>
                </c:pt>
                <c:pt idx="161">
                  <c:v>160.96280658432303</c:v>
                </c:pt>
                <c:pt idx="162">
                  <c:v>161.9300649793735</c:v>
                </c:pt>
                <c:pt idx="163">
                  <c:v>162.90266412563068</c:v>
                </c:pt>
                <c:pt idx="164">
                  <c:v>163.8803832031569</c:v>
                </c:pt>
                <c:pt idx="165">
                  <c:v>164.86298975976919</c:v>
                </c:pt>
                <c:pt idx="166">
                  <c:v>165.85024002108818</c:v>
                </c:pt>
                <c:pt idx="167">
                  <c:v>166.84187925631085</c:v>
                </c:pt>
                <c:pt idx="168">
                  <c:v>167.83764219965542</c:v>
                </c:pt>
                <c:pt idx="169">
                  <c:v>168.83725352693554</c:v>
                </c:pt>
                <c:pt idx="170">
                  <c:v>169.84042838621426</c:v>
                </c:pt>
                <c:pt idx="171">
                  <c:v>170.84687298097109</c:v>
                </c:pt>
                <c:pt idx="172">
                  <c:v>171.85628520369417</c:v>
                </c:pt>
                <c:pt idx="173">
                  <c:v>172.86835531729255</c:v>
                </c:pt>
                <c:pt idx="174">
                  <c:v>173.88276668122515</c:v>
                </c:pt>
                <c:pt idx="175">
                  <c:v>174.89919651875206</c:v>
                </c:pt>
                <c:pt idx="176">
                  <c:v>175.91731672127045</c:v>
                </c:pt>
                <c:pt idx="177">
                  <c:v>176.93679468526622</c:v>
                </c:pt>
                <c:pt idx="178">
                  <c:v>177.95729417706343</c:v>
                </c:pt>
                <c:pt idx="179">
                  <c:v>178.97847622019333</c:v>
                </c:pt>
                <c:pt idx="180">
                  <c:v>179.99897841996292</c:v>
                </c:pt>
              </c:numCache>
            </c:numRef>
          </c:xVal>
          <c:yVal>
            <c:numRef>
              <c:f>TraySol!$D$191:$D$371</c:f>
              <c:numCache>
                <c:formatCode>0.00</c:formatCode>
                <c:ptCount val="181"/>
                <c:pt idx="0">
                  <c:v>72.999999979162595</c:v>
                </c:pt>
                <c:pt idx="1">
                  <c:v>72.979175516053232</c:v>
                </c:pt>
                <c:pt idx="2">
                  <c:v>72.916856189892371</c:v>
                </c:pt>
                <c:pt idx="3">
                  <c:v>72.813498817786282</c:v>
                </c:pt>
                <c:pt idx="4">
                  <c:v>72.669846590265536</c:v>
                </c:pt>
                <c:pt idx="5">
                  <c:v>72.486903449432646</c:v>
                </c:pt>
                <c:pt idx="6">
                  <c:v>72.265901081663372</c:v>
                </c:pt>
                <c:pt idx="7">
                  <c:v>72.00826094919627</c:v>
                </c:pt>
                <c:pt idx="8">
                  <c:v>71.715553870047017</c:v>
                </c:pt>
                <c:pt idx="9">
                  <c:v>71.389459493909868</c:v>
                </c:pt>
                <c:pt idx="10">
                  <c:v>71.031727658781108</c:v>
                </c:pt>
                <c:pt idx="11">
                  <c:v>70.644143133345494</c:v>
                </c:pt>
                <c:pt idx="12">
                  <c:v>70.22849473611609</c:v>
                </c:pt>
                <c:pt idx="13">
                  <c:v>69.78654934027243</c:v>
                </c:pt>
                <c:pt idx="14">
                  <c:v>69.320030866760547</c:v>
                </c:pt>
                <c:pt idx="15">
                  <c:v>68.830604058393178</c:v>
                </c:pt>
                <c:pt idx="16">
                  <c:v>68.319862616757675</c:v>
                </c:pt>
                <c:pt idx="17">
                  <c:v>67.789321161505086</c:v>
                </c:pt>
                <c:pt idx="18">
                  <c:v>67.240410421222862</c:v>
                </c:pt>
                <c:pt idx="19">
                  <c:v>66.674475067810377</c:v>
                </c:pt>
                <c:pt idx="20">
                  <c:v>66.092773644480275</c:v>
                </c:pt>
                <c:pt idx="21">
                  <c:v>65.496480096458143</c:v>
                </c:pt>
                <c:pt idx="22">
                  <c:v>64.886686481846823</c:v>
                </c:pt>
                <c:pt idx="23">
                  <c:v>64.264406509984042</c:v>
                </c:pt>
                <c:pt idx="24">
                  <c:v>63.630579620800368</c:v>
                </c:pt>
                <c:pt idx="25">
                  <c:v>62.986075378252323</c:v>
                </c:pt>
                <c:pt idx="26">
                  <c:v>62.331698002516966</c:v>
                </c:pt>
                <c:pt idx="27">
                  <c:v>61.668190909043432</c:v>
                </c:pt>
                <c:pt idx="28">
                  <c:v>60.996241158164715</c:v>
                </c:pt>
                <c:pt idx="29">
                  <c:v>60.316483747562017</c:v>
                </c:pt>
                <c:pt idx="30">
                  <c:v>59.629505702376541</c:v>
                </c:pt>
                <c:pt idx="31">
                  <c:v>58.9358499351424</c:v>
                </c:pt>
                <c:pt idx="32">
                  <c:v>58.2360188608763</c:v>
                </c:pt>
                <c:pt idx="33">
                  <c:v>57.530477762419785</c:v>
                </c:pt>
                <c:pt idx="34">
                  <c:v>56.819657908188425</c:v>
                </c:pt>
                <c:pt idx="35">
                  <c:v>56.103959429432564</c:v>
                </c:pt>
                <c:pt idx="36">
                  <c:v>55.383753967437343</c:v>
                </c:pt>
                <c:pt idx="37">
                  <c:v>54.659387103181146</c:v>
                </c:pt>
                <c:pt idx="38">
                  <c:v>53.931180583142002</c:v>
                </c:pt>
                <c:pt idx="39">
                  <c:v>53.19943435543555</c:v>
                </c:pt>
                <c:pt idx="40">
                  <c:v>52.464428430478058</c:v>
                </c:pt>
                <c:pt idx="41">
                  <c:v>51.726424580038426</c:v>
                </c:pt>
                <c:pt idx="42">
                  <c:v>50.985667887985556</c:v>
                </c:pt>
                <c:pt idx="43">
                  <c:v>50.242388165336067</c:v>
                </c:pt>
                <c:pt idx="44">
                  <c:v>49.496801241421842</c:v>
                </c:pt>
                <c:pt idx="45">
                  <c:v>48.749110142173883</c:v>
                </c:pt>
                <c:pt idx="46">
                  <c:v>47.999506165689652</c:v>
                </c:pt>
                <c:pt idx="47">
                  <c:v>47.248169864437365</c:v>
                </c:pt>
                <c:pt idx="48">
                  <c:v>46.495271942668708</c:v>
                </c:pt>
                <c:pt idx="49">
                  <c:v>45.740974076869669</c:v>
                </c:pt>
                <c:pt idx="50">
                  <c:v>44.98542966638378</c:v>
                </c:pt>
                <c:pt idx="51">
                  <c:v>44.228784520695029</c:v>
                </c:pt>
                <c:pt idx="52">
                  <c:v>43.471177489260761</c:v>
                </c:pt>
                <c:pt idx="53">
                  <c:v>42.712741039235873</c:v>
                </c:pt>
                <c:pt idx="54">
                  <c:v>41.953601785927432</c:v>
                </c:pt>
                <c:pt idx="55">
                  <c:v>41.193880980361769</c:v>
                </c:pt>
                <c:pt idx="56">
                  <c:v>40.43369495792885</c:v>
                </c:pt>
                <c:pt idx="57">
                  <c:v>39.673155551692474</c:v>
                </c:pt>
                <c:pt idx="58">
                  <c:v>38.912370473611482</c:v>
                </c:pt>
                <c:pt idx="59">
                  <c:v>38.151443666609623</c:v>
                </c:pt>
                <c:pt idx="60">
                  <c:v>37.390475630150441</c:v>
                </c:pt>
                <c:pt idx="61">
                  <c:v>36.629563721722946</c:v>
                </c:pt>
                <c:pt idx="62">
                  <c:v>35.868802436415365</c:v>
                </c:pt>
                <c:pt idx="63">
                  <c:v>35.108283666549099</c:v>
                </c:pt>
                <c:pt idx="64">
                  <c:v>34.348096943160314</c:v>
                </c:pt>
                <c:pt idx="65">
                  <c:v>33.588329660949263</c:v>
                </c:pt>
                <c:pt idx="66">
                  <c:v>32.82906728816711</c:v>
                </c:pt>
                <c:pt idx="67">
                  <c:v>32.070393562774335</c:v>
                </c:pt>
                <c:pt idx="68">
                  <c:v>31.312390676082131</c:v>
                </c:pt>
                <c:pt idx="69">
                  <c:v>30.555139444977662</c:v>
                </c:pt>
                <c:pt idx="70">
                  <c:v>29.798719473734465</c:v>
                </c:pt>
                <c:pt idx="71">
                  <c:v>29.04320930631841</c:v>
                </c:pt>
                <c:pt idx="72">
                  <c:v>28.288686570018896</c:v>
                </c:pt>
                <c:pt idx="73">
                  <c:v>27.535228111160286</c:v>
                </c:pt>
                <c:pt idx="74">
                  <c:v>26.782910123582177</c:v>
                </c:pt>
                <c:pt idx="75">
                  <c:v>26.031808270516386</c:v>
                </c:pt>
                <c:pt idx="76">
                  <c:v>25.281997800433359</c:v>
                </c:pt>
                <c:pt idx="77">
                  <c:v>24.533553657380722</c:v>
                </c:pt>
                <c:pt idx="78">
                  <c:v>23.786550586291412</c:v>
                </c:pt>
                <c:pt idx="79">
                  <c:v>23.041063233696789</c:v>
                </c:pt>
                <c:pt idx="80">
                  <c:v>22.297166244243073</c:v>
                </c:pt>
                <c:pt idx="81">
                  <c:v>21.554934353374108</c:v>
                </c:pt>
                <c:pt idx="82">
                  <c:v>20.814442476512085</c:v>
                </c:pt>
                <c:pt idx="83">
                  <c:v>20.075765795038805</c:v>
                </c:pt>
                <c:pt idx="84">
                  <c:v>19.338979839352987</c:v>
                </c:pt>
                <c:pt idx="85">
                  <c:v>18.604160569254631</c:v>
                </c:pt>
                <c:pt idx="86">
                  <c:v>17.871384451884524</c:v>
                </c:pt>
                <c:pt idx="87">
                  <c:v>17.140728537425304</c:v>
                </c:pt>
                <c:pt idx="88">
                  <c:v>16.412270532751563</c:v>
                </c:pt>
                <c:pt idx="89">
                  <c:v>15.686088873196823</c:v>
                </c:pt>
                <c:pt idx="90">
                  <c:v>14.962262792588504</c:v>
                </c:pt>
                <c:pt idx="91">
                  <c:v>14.2408723916855</c:v>
                </c:pt>
                <c:pt idx="92">
                  <c:v>13.521998705136923</c:v>
                </c:pt>
                <c:pt idx="93">
                  <c:v>12.80572376706624</c:v>
                </c:pt>
                <c:pt idx="94">
                  <c:v>12.092130675370186</c:v>
                </c:pt>
                <c:pt idx="95">
                  <c:v>11.381303654808576</c:v>
                </c:pt>
                <c:pt idx="96">
                  <c:v>10.673328118947481</c:v>
                </c:pt>
                <c:pt idx="97">
                  <c:v>9.9682907310052542</c:v>
                </c:pt>
                <c:pt idx="98">
                  <c:v>9.2662794636380994</c:v>
                </c:pt>
                <c:pt idx="99">
                  <c:v>8.5673836576896036</c:v>
                </c:pt>
                <c:pt idx="100">
                  <c:v>7.8716940799156419</c:v>
                </c:pt>
                <c:pt idx="101">
                  <c:v>7.179302979683797</c:v>
                </c:pt>
                <c:pt idx="102">
                  <c:v>6.4903041446345497</c:v>
                </c:pt>
                <c:pt idx="103">
                  <c:v>5.8047929552779323</c:v>
                </c:pt>
                <c:pt idx="104">
                  <c:v>5.1228664384874918</c:v>
                </c:pt>
                <c:pt idx="105">
                  <c:v>4.444623319840403</c:v>
                </c:pt>
                <c:pt idx="106">
                  <c:v>3.7701640747393554</c:v>
                </c:pt>
                <c:pt idx="107">
                  <c:v>3.0995909782386946</c:v>
                </c:pt>
                <c:pt idx="108">
                  <c:v>2.4330081534840104</c:v>
                </c:pt>
                <c:pt idx="109">
                  <c:v>1.7705216186599841</c:v>
                </c:pt>
                <c:pt idx="110">
                  <c:v>1.1122393323278743</c:v>
                </c:pt>
                <c:pt idx="111">
                  <c:v>0.45827123701879202</c:v>
                </c:pt>
                <c:pt idx="112">
                  <c:v>-0.19127069906508609</c:v>
                </c:pt>
                <c:pt idx="113">
                  <c:v>-0.83627244240523169</c:v>
                </c:pt>
                <c:pt idx="114">
                  <c:v>-1.4766178567556807</c:v>
                </c:pt>
                <c:pt idx="115">
                  <c:v>-2.1121886681613375</c:v>
                </c:pt>
                <c:pt idx="116">
                  <c:v>-2.7428644326159741</c:v>
                </c:pt>
                <c:pt idx="117">
                  <c:v>-3.3685225065867854</c:v>
                </c:pt>
                <c:pt idx="118">
                  <c:v>-3.989038020649275</c:v>
                </c:pt>
                <c:pt idx="119">
                  <c:v>-4.6042838564919464</c:v>
                </c:pt>
                <c:pt idx="120">
                  <c:v>-5.2141306275678403</c:v>
                </c:pt>
                <c:pt idx="121">
                  <c:v>-5.8184466636858474</c:v>
                </c:pt>
                <c:pt idx="122">
                  <c:v>-6.417097999851535</c:v>
                </c:pt>
                <c:pt idx="123">
                  <c:v>-7.0099483696835563</c:v>
                </c:pt>
                <c:pt idx="124">
                  <c:v>-7.5968592037467317</c:v>
                </c:pt>
                <c:pt idx="125">
                  <c:v>-8.1776896331593036</c:v>
                </c:pt>
                <c:pt idx="126">
                  <c:v>-8.7522964988450696</c:v>
                </c:pt>
                <c:pt idx="127">
                  <c:v>-9.3205343668156218</c:v>
                </c:pt>
                <c:pt idx="128">
                  <c:v>-9.8822555498793463</c:v>
                </c:pt>
                <c:pt idx="129">
                  <c:v>-10.437310136186113</c:v>
                </c:pt>
                <c:pt idx="130">
                  <c:v>-10.985546025023979</c:v>
                </c:pt>
                <c:pt idx="131">
                  <c:v>-11.526808970293615</c:v>
                </c:pt>
                <c:pt idx="132">
                  <c:v>-12.060942632089777</c:v>
                </c:pt>
                <c:pt idx="133">
                  <c:v>-12.587788636822182</c:v>
                </c:pt>
                <c:pt idx="134">
                  <c:v>-13.107186646308477</c:v>
                </c:pt>
                <c:pt idx="135">
                  <c:v>-13.618974436266711</c:v>
                </c:pt>
                <c:pt idx="136">
                  <c:v>-14.122987984629759</c:v>
                </c:pt>
                <c:pt idx="137">
                  <c:v>-14.619061570090977</c:v>
                </c:pt>
                <c:pt idx="138">
                  <c:v>-15.107027881276025</c:v>
                </c:pt>
                <c:pt idx="139">
                  <c:v>-15.586718136915522</c:v>
                </c:pt>
                <c:pt idx="140">
                  <c:v>-16.057962217367219</c:v>
                </c:pt>
                <c:pt idx="141">
                  <c:v>-16.520588807806803</c:v>
                </c:pt>
                <c:pt idx="142">
                  <c:v>-16.974425553368803</c:v>
                </c:pt>
                <c:pt idx="143">
                  <c:v>-17.419299226477975</c:v>
                </c:pt>
                <c:pt idx="144">
                  <c:v>-17.855035906561568</c:v>
                </c:pt>
                <c:pt idx="145">
                  <c:v>-18.281461172279094</c:v>
                </c:pt>
                <c:pt idx="146">
                  <c:v>-18.69840030634299</c:v>
                </c:pt>
                <c:pt idx="147">
                  <c:v>-19.105678512936919</c:v>
                </c:pt>
                <c:pt idx="148">
                  <c:v>-19.503121147661915</c:v>
                </c:pt>
                <c:pt idx="149">
                  <c:v>-19.890553959860227</c:v>
                </c:pt>
                <c:pt idx="150">
                  <c:v>-20.267803347078484</c:v>
                </c:pt>
                <c:pt idx="151">
                  <c:v>-20.634696621338165</c:v>
                </c:pt>
                <c:pt idx="152">
                  <c:v>-20.991062286782707</c:v>
                </c:pt>
                <c:pt idx="153">
                  <c:v>-21.336730328165785</c:v>
                </c:pt>
                <c:pt idx="154">
                  <c:v>-21.671532509538594</c:v>
                </c:pt>
                <c:pt idx="155">
                  <c:v>-21.995302682381151</c:v>
                </c:pt>
                <c:pt idx="156">
                  <c:v>-22.307877102310755</c:v>
                </c:pt>
                <c:pt idx="157">
                  <c:v>-22.609094753385008</c:v>
                </c:pt>
                <c:pt idx="158">
                  <c:v>-22.898797678903492</c:v>
                </c:pt>
                <c:pt idx="159">
                  <c:v>-23.176831317499548</c:v>
                </c:pt>
                <c:pt idx="160">
                  <c:v>-23.443044843203666</c:v>
                </c:pt>
                <c:pt idx="161">
                  <c:v>-23.697291508057063</c:v>
                </c:pt>
                <c:pt idx="162">
                  <c:v>-23.939428985754262</c:v>
                </c:pt>
                <c:pt idx="163">
                  <c:v>-24.169319714705694</c:v>
                </c:pt>
                <c:pt idx="164">
                  <c:v>-24.386831238830112</c:v>
                </c:pt>
                <c:pt idx="165">
                  <c:v>-24.591836544320088</c:v>
                </c:pt>
                <c:pt idx="166">
                  <c:v>-24.78421439056784</c:v>
                </c:pt>
                <c:pt idx="167">
                  <c:v>-24.96384963339996</c:v>
                </c:pt>
                <c:pt idx="168">
                  <c:v>-25.130633538745585</c:v>
                </c:pt>
                <c:pt idx="169">
                  <c:v>-25.284464084856637</c:v>
                </c:pt>
                <c:pt idx="170">
                  <c:v>-25.425246251211632</c:v>
                </c:pt>
                <c:pt idx="171">
                  <c:v>-25.552892292265767</c:v>
                </c:pt>
                <c:pt idx="172">
                  <c:v>-25.66732199426221</c:v>
                </c:pt>
                <c:pt idx="173">
                  <c:v>-25.768462913390351</c:v>
                </c:pt>
                <c:pt idx="174">
                  <c:v>-25.856250593668776</c:v>
                </c:pt>
                <c:pt idx="175">
                  <c:v>-25.930628763040346</c:v>
                </c:pt>
                <c:pt idx="176">
                  <c:v>-25.991549506296323</c:v>
                </c:pt>
                <c:pt idx="177">
                  <c:v>-26.038973413591947</c:v>
                </c:pt>
                <c:pt idx="178">
                  <c:v>-26.072869703478474</c:v>
                </c:pt>
                <c:pt idx="179">
                  <c:v>-26.093216319550933</c:v>
                </c:pt>
                <c:pt idx="180">
                  <c:v>-26.09999999321596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5AE8-4473-B02F-48893A20662A}"/>
            </c:ext>
          </c:extLst>
        </c:ser>
        <c:ser>
          <c:idx val="23"/>
          <c:order val="23"/>
          <c:tx>
            <c:strRef>
              <c:f>TraySol!$G$8</c:f>
              <c:strCache>
                <c:ptCount val="1"/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TraySol!$H$191:$H$371</c:f>
              <c:numCache>
                <c:formatCode>0.00</c:formatCode>
                <c:ptCount val="181"/>
                <c:pt idx="0">
                  <c:v>2.0372914124334421E-3</c:v>
                </c:pt>
                <c:pt idx="1">
                  <c:v>2.0367385709851633</c:v>
                </c:pt>
                <c:pt idx="2">
                  <c:v>4.0701752325224332</c:v>
                </c:pt>
                <c:pt idx="3">
                  <c:v>6.0970456941544278</c:v>
                </c:pt>
                <c:pt idx="4">
                  <c:v>8.1141598481488728</c:v>
                </c:pt>
                <c:pt idx="5">
                  <c:v>10.118436277573247</c:v>
                </c:pt>
                <c:pt idx="6">
                  <c:v>12.106933813455912</c:v>
                </c:pt>
                <c:pt idx="7">
                  <c:v>14.076879392710099</c:v>
                </c:pt>
                <c:pt idx="8">
                  <c:v>16.025691645688113</c:v>
                </c:pt>
                <c:pt idx="9">
                  <c:v>17.950999836443017</c:v>
                </c:pt>
                <c:pt idx="10">
                  <c:v>19.850657976505463</c:v>
                </c:pt>
                <c:pt idx="11">
                  <c:v>21.722754121706924</c:v>
                </c:pt>
                <c:pt idx="12">
                  <c:v>23.565615030816673</c:v>
                </c:pt>
                <c:pt idx="13">
                  <c:v>25.377806506797167</c:v>
                </c:pt>
                <c:pt idx="14">
                  <c:v>27.158129851605167</c:v>
                </c:pt>
                <c:pt idx="15">
                  <c:v>28.90561494195439</c:v>
                </c:pt>
                <c:pt idx="16">
                  <c:v>30.619510477195615</c:v>
                </c:pt>
                <c:pt idx="17">
                  <c:v>32.299271964406309</c:v>
                </c:pt>
                <c:pt idx="18">
                  <c:v>33.94454799429527</c:v>
                </c:pt>
                <c:pt idx="19">
                  <c:v>35.555165329783293</c:v>
                </c:pt>
                <c:pt idx="20">
                  <c:v>37.131113282511883</c:v>
                </c:pt>
                <c:pt idx="21">
                  <c:v>38.672527796233027</c:v>
                </c:pt>
                <c:pt idx="22">
                  <c:v>40.179675594656885</c:v>
                </c:pt>
                <c:pt idx="23">
                  <c:v>41.652938688764571</c:v>
                </c:pt>
                <c:pt idx="24">
                  <c:v>43.092799477885585</c:v>
                </c:pt>
                <c:pt idx="25">
                  <c:v>44.499826622222287</c:v>
                </c:pt>
                <c:pt idx="26">
                  <c:v>45.874661813467519</c:v>
                </c:pt>
                <c:pt idx="27">
                  <c:v>47.218007525531583</c:v>
                </c:pt>
                <c:pt idx="28">
                  <c:v>48.530615789491399</c:v>
                </c:pt>
                <c:pt idx="29">
                  <c:v>49.813278005591705</c:v>
                </c:pt>
                <c:pt idx="30">
                  <c:v>51.066815780102715</c:v>
                </c:pt>
                <c:pt idx="31">
                  <c:v>52.292072755491759</c:v>
                </c:pt>
                <c:pt idx="32">
                  <c:v>53.489907388040173</c:v>
                </c:pt>
                <c:pt idx="33">
                  <c:v>54.661186617017584</c:v>
                </c:pt>
                <c:pt idx="34">
                  <c:v>55.806780363114143</c:v>
                </c:pt>
                <c:pt idx="35">
                  <c:v>56.927556790366715</c:v>
                </c:pt>
                <c:pt idx="36">
                  <c:v>58.024378264693127</c:v>
                </c:pt>
                <c:pt idx="37">
                  <c:v>59.098097942841612</c:v>
                </c:pt>
                <c:pt idx="38">
                  <c:v>60.149556927609737</c:v>
                </c:pt>
                <c:pt idx="39">
                  <c:v>61.179581928204243</c:v>
                </c:pt>
                <c:pt idx="40">
                  <c:v>62.188983368286451</c:v>
                </c:pt>
                <c:pt idx="41">
                  <c:v>63.178553888316685</c:v>
                </c:pt>
                <c:pt idx="42">
                  <c:v>64.149067193080484</c:v>
                </c:pt>
                <c:pt idx="43">
                  <c:v>65.101277199589376</c:v>
                </c:pt>
                <c:pt idx="44">
                  <c:v>66.035917444788055</c:v>
                </c:pt>
                <c:pt idx="45">
                  <c:v>66.953700716581693</c:v>
                </c:pt>
                <c:pt idx="46">
                  <c:v>67.855318875567022</c:v>
                </c:pt>
                <c:pt idx="47">
                  <c:v>68.741442838470093</c:v>
                </c:pt>
                <c:pt idx="48">
                  <c:v>69.612722697643434</c:v>
                </c:pt>
                <c:pt idx="49">
                  <c:v>70.469787954047163</c:v>
                </c:pt>
                <c:pt idx="50">
                  <c:v>71.313247843932487</c:v>
                </c:pt>
                <c:pt idx="51">
                  <c:v>72.143691741972219</c:v>
                </c:pt>
                <c:pt idx="52">
                  <c:v>72.961689625851491</c:v>
                </c:pt>
                <c:pt idx="53">
                  <c:v>73.767792589358109</c:v>
                </c:pt>
                <c:pt idx="54">
                  <c:v>74.56253339281615</c:v>
                </c:pt>
                <c:pt idx="55">
                  <c:v>75.346427041301126</c:v>
                </c:pt>
                <c:pt idx="56">
                  <c:v>76.119971382483911</c:v>
                </c:pt>
                <c:pt idx="57">
                  <c:v>76.883647717186761</c:v>
                </c:pt>
                <c:pt idx="58">
                  <c:v>77.637921416818216</c:v>
                </c:pt>
                <c:pt idx="59">
                  <c:v>78.383242542797845</c:v>
                </c:pt>
                <c:pt idx="60">
                  <c:v>79.120046463905013</c:v>
                </c:pt>
                <c:pt idx="61">
                  <c:v>79.84875446819693</c:v>
                </c:pt>
                <c:pt idx="62">
                  <c:v>80.569774366757642</c:v>
                </c:pt>
                <c:pt idx="63">
                  <c:v>81.283501087070206</c:v>
                </c:pt>
                <c:pt idx="64">
                  <c:v>81.990317254258656</c:v>
                </c:pt>
                <c:pt idx="65">
                  <c:v>82.690593758836016</c:v>
                </c:pt>
                <c:pt idx="66">
                  <c:v>83.384690309926242</c:v>
                </c:pt>
                <c:pt idx="67">
                  <c:v>84.072955973208508</c:v>
                </c:pt>
                <c:pt idx="68">
                  <c:v>84.755729693070563</c:v>
                </c:pt>
                <c:pt idx="69">
                  <c:v>85.433340798655991</c:v>
                </c:pt>
                <c:pt idx="70">
                  <c:v>86.106109493656874</c:v>
                </c:pt>
                <c:pt idx="71">
                  <c:v>86.774347329841333</c:v>
                </c:pt>
                <c:pt idx="72">
                  <c:v>87.438357664417083</c:v>
                </c:pt>
                <c:pt idx="73">
                  <c:v>88.098436101424852</c:v>
                </c:pt>
                <c:pt idx="74">
                  <c:v>88.754870917427851</c:v>
                </c:pt>
                <c:pt idx="75">
                  <c:v>89.407943471821554</c:v>
                </c:pt>
                <c:pt idx="76">
                  <c:v>90.057928602130957</c:v>
                </c:pt>
                <c:pt idx="77">
                  <c:v>90.705095004696418</c:v>
                </c:pt>
                <c:pt idx="78">
                  <c:v>91.349705601169788</c:v>
                </c:pt>
                <c:pt idx="79">
                  <c:v>91.99201789125803</c:v>
                </c:pt>
                <c:pt idx="80">
                  <c:v>92.632284292157465</c:v>
                </c:pt>
                <c:pt idx="81">
                  <c:v>93.270752465122911</c:v>
                </c:pt>
                <c:pt idx="82">
                  <c:v>93.907665629611017</c:v>
                </c:pt>
                <c:pt idx="83">
                  <c:v>94.543262865428431</c:v>
                </c:pt>
                <c:pt idx="84">
                  <c:v>95.177779403302608</c:v>
                </c:pt>
                <c:pt idx="85">
                  <c:v>95.811446904276366</c:v>
                </c:pt>
                <c:pt idx="86">
                  <c:v>96.444493728309567</c:v>
                </c:pt>
                <c:pt idx="87">
                  <c:v>97.077145192448739</c:v>
                </c:pt>
                <c:pt idx="88">
                  <c:v>97.709623818903154</c:v>
                </c:pt>
                <c:pt idx="89">
                  <c:v>98.342149573339796</c:v>
                </c:pt>
                <c:pt idx="90">
                  <c:v>98.974940093683216</c:v>
                </c:pt>
                <c:pt idx="91">
                  <c:v>99.608210909678121</c:v>
                </c:pt>
                <c:pt idx="92">
                  <c:v>100.24217565344168</c:v>
                </c:pt>
                <c:pt idx="93">
                  <c:v>100.87704626120296</c:v>
                </c:pt>
                <c:pt idx="94">
                  <c:v>101.51303316639357</c:v>
                </c:pt>
                <c:pt idx="95">
                  <c:v>102.15034548421997</c:v>
                </c:pt>
                <c:pt idx="96">
                  <c:v>102.7891911878143</c:v>
                </c:pt>
                <c:pt idx="97">
                  <c:v>103.4297772760232</c:v>
                </c:pt>
                <c:pt idx="98">
                  <c:v>104.07230993285792</c:v>
                </c:pt>
                <c:pt idx="99">
                  <c:v>104.71699467859004</c:v>
                </c:pt>
                <c:pt idx="100">
                  <c:v>105.36403651243791</c:v>
                </c:pt>
                <c:pt idx="101">
                  <c:v>106.01364004674681</c:v>
                </c:pt>
                <c:pt idx="102">
                  <c:v>106.66600963252432</c:v>
                </c:pt>
                <c:pt idx="103">
                  <c:v>107.3213494761478</c:v>
                </c:pt>
                <c:pt idx="104">
                  <c:v>107.97986374701517</c:v>
                </c:pt>
                <c:pt idx="105">
                  <c:v>108.64175667586379</c:v>
                </c:pt>
                <c:pt idx="106">
                  <c:v>109.30723264343261</c:v>
                </c:pt>
                <c:pt idx="107">
                  <c:v>109.97649625909327</c:v>
                </c:pt>
                <c:pt idx="108">
                  <c:v>110.64975242902329</c:v>
                </c:pt>
                <c:pt idx="109">
                  <c:v>111.32720641344166</c:v>
                </c:pt>
                <c:pt idx="110">
                  <c:v>112.00906387237104</c:v>
                </c:pt>
                <c:pt idx="111">
                  <c:v>112.69553089933557</c:v>
                </c:pt>
                <c:pt idx="112">
                  <c:v>113.38681404234407</c:v>
                </c:pt>
                <c:pt idx="113">
                  <c:v>114.08312031145054</c:v>
                </c:pt>
                <c:pt idx="114">
                  <c:v>114.78465717212292</c:v>
                </c:pt>
                <c:pt idx="115">
                  <c:v>115.49163252359072</c:v>
                </c:pt>
                <c:pt idx="116">
                  <c:v>116.20425466128111</c:v>
                </c:pt>
                <c:pt idx="117">
                  <c:v>116.92273222239137</c:v>
                </c:pt>
                <c:pt idx="118">
                  <c:v>117.64727411358622</c:v>
                </c:pt>
                <c:pt idx="119">
                  <c:v>118.37808941974751</c:v>
                </c:pt>
                <c:pt idx="120">
                  <c:v>119.1153872926478</c:v>
                </c:pt>
                <c:pt idx="121">
                  <c:v>119.85937681836306</c:v>
                </c:pt>
                <c:pt idx="122">
                  <c:v>120.61026686218963</c:v>
                </c:pt>
                <c:pt idx="123">
                  <c:v>121.36826588978299</c:v>
                </c:pt>
                <c:pt idx="124">
                  <c:v>122.13358176319539</c:v>
                </c:pt>
                <c:pt idx="125">
                  <c:v>122.90642151045628</c:v>
                </c:pt>
                <c:pt idx="126">
                  <c:v>123.68699106731502</c:v>
                </c:pt>
                <c:pt idx="127">
                  <c:v>124.47549498975056</c:v>
                </c:pt>
                <c:pt idx="128">
                  <c:v>125.27213613585263</c:v>
                </c:pt>
                <c:pt idx="129">
                  <c:v>126.07711531569146</c:v>
                </c:pt>
                <c:pt idx="130">
                  <c:v>126.89063090782376</c:v>
                </c:pt>
                <c:pt idx="131">
                  <c:v>127.71287844113161</c:v>
                </c:pt>
                <c:pt idx="132">
                  <c:v>128.54405014076443</c:v>
                </c:pt>
                <c:pt idx="133">
                  <c:v>129.38433443704841</c:v>
                </c:pt>
                <c:pt idx="134">
                  <c:v>130.23391543635447</c:v>
                </c:pt>
                <c:pt idx="135">
                  <c:v>131.09297235306937</c:v>
                </c:pt>
                <c:pt idx="136">
                  <c:v>131.96167890200539</c:v>
                </c:pt>
                <c:pt idx="137">
                  <c:v>132.84020265080773</c:v>
                </c:pt>
                <c:pt idx="138">
                  <c:v>133.72870433218714</c:v>
                </c:pt>
                <c:pt idx="139">
                  <c:v>134.62733711611182</c:v>
                </c:pt>
                <c:pt idx="140">
                  <c:v>135.53624584244727</c:v>
                </c:pt>
                <c:pt idx="141">
                  <c:v>136.45556621493353</c:v>
                </c:pt>
                <c:pt idx="142">
                  <c:v>137.38542395783895</c:v>
                </c:pt>
                <c:pt idx="143">
                  <c:v>138.32593393712941</c:v>
                </c:pt>
                <c:pt idx="144">
                  <c:v>139.27719924854222</c:v>
                </c:pt>
                <c:pt idx="145">
                  <c:v>140.23931027555162</c:v>
                </c:pt>
                <c:pt idx="146">
                  <c:v>141.21234372086062</c:v>
                </c:pt>
                <c:pt idx="147">
                  <c:v>142.1963616157424</c:v>
                </c:pt>
                <c:pt idx="148">
                  <c:v>143.19141031228293</c:v>
                </c:pt>
                <c:pt idx="149">
                  <c:v>144.19751946433951</c:v>
                </c:pt>
                <c:pt idx="150">
                  <c:v>145.21470100381231</c:v>
                </c:pt>
                <c:pt idx="151">
                  <c:v>146.24294811962451</c:v>
                </c:pt>
                <c:pt idx="152">
                  <c:v>147.28223424760574</c:v>
                </c:pt>
                <c:pt idx="153">
                  <c:v>148.33251208025845</c:v>
                </c:pt>
                <c:pt idx="154">
                  <c:v>149.39371260613922</c:v>
                </c:pt>
                <c:pt idx="155">
                  <c:v>150.46574418929322</c:v>
                </c:pt>
                <c:pt idx="156">
                  <c:v>151.54849169981534</c:v>
                </c:pt>
                <c:pt idx="157">
                  <c:v>152.6418157071528</c:v>
                </c:pt>
                <c:pt idx="158">
                  <c:v>153.74555174819429</c:v>
                </c:pt>
                <c:pt idx="159">
                  <c:v>154.85950968248216</c:v>
                </c:pt>
                <c:pt idx="160">
                  <c:v>155.98347314701255</c:v>
                </c:pt>
                <c:pt idx="161">
                  <c:v>157.11719912303369</c:v>
                </c:pt>
                <c:pt idx="162">
                  <c:v>158.26041762699799</c:v>
                </c:pt>
                <c:pt idx="163">
                  <c:v>159.41283153733897</c:v>
                </c:pt>
                <c:pt idx="164">
                  <c:v>160.57411656802833</c:v>
                </c:pt>
                <c:pt idx="165">
                  <c:v>161.74392139890696</c:v>
                </c:pt>
                <c:pt idx="166">
                  <c:v>162.92186797156424</c:v>
                </c:pt>
                <c:pt idx="167">
                  <c:v>164.10755195807826</c:v>
                </c:pt>
                <c:pt idx="168">
                  <c:v>165.30054340822591</c:v>
                </c:pt>
                <c:pt idx="169">
                  <c:v>166.50038757883999</c:v>
                </c:pt>
                <c:pt idx="170">
                  <c:v>167.70660594686331</c:v>
                </c:pt>
                <c:pt idx="171">
                  <c:v>168.91869740534943</c:v>
                </c:pt>
                <c:pt idx="172">
                  <c:v>170.13613963923805</c:v>
                </c:pt>
                <c:pt idx="173">
                  <c:v>171.35839067521533</c:v>
                </c:pt>
                <c:pt idx="174">
                  <c:v>172.5848905974355</c:v>
                </c:pt>
                <c:pt idx="175">
                  <c:v>173.81506341835038</c:v>
                </c:pt>
                <c:pt idx="176">
                  <c:v>175.04831909146694</c:v>
                </c:pt>
                <c:pt idx="177">
                  <c:v>176.28405565055289</c:v>
                </c:pt>
                <c:pt idx="178">
                  <c:v>177.52166145771136</c:v>
                </c:pt>
                <c:pt idx="179">
                  <c:v>178.76051754091057</c:v>
                </c:pt>
                <c:pt idx="180">
                  <c:v>179.99876041239676</c:v>
                </c:pt>
              </c:numCache>
            </c:numRef>
          </c:xVal>
          <c:yVal>
            <c:numRef>
              <c:f>TraySol!$G$191:$G$371</c:f>
              <c:numCache>
                <c:formatCode>0.00</c:formatCode>
                <c:ptCount val="181"/>
                <c:pt idx="0">
                  <c:v>61.274999986470881</c:v>
                </c:pt>
                <c:pt idx="1">
                  <c:v>61.261474147957607</c:v>
                </c:pt>
                <c:pt idx="2">
                  <c:v>61.220935595326267</c:v>
                </c:pt>
                <c:pt idx="3">
                  <c:v>61.153500805292005</c:v>
                </c:pt>
                <c:pt idx="4">
                  <c:v>61.059362076748585</c:v>
                </c:pt>
                <c:pt idx="5">
                  <c:v>60.938784896351507</c:v>
                </c:pt>
                <c:pt idx="6">
                  <c:v>60.792104351070144</c:v>
                </c:pt>
                <c:pt idx="7">
                  <c:v>60.61972071266527</c:v>
                </c:pt>
                <c:pt idx="8">
                  <c:v>60.422094326395722</c:v>
                </c:pt>
                <c:pt idx="9">
                  <c:v>60.199739950246197</c:v>
                </c:pt>
                <c:pt idx="10">
                  <c:v>59.95322069780778</c:v>
                </c:pt>
                <c:pt idx="11">
                  <c:v>59.683141737891177</c:v>
                </c:pt>
                <c:pt idx="12">
                  <c:v>59.390143897703709</c:v>
                </c:pt>
                <c:pt idx="13">
                  <c:v>59.074897304998032</c:v>
                </c:pt>
                <c:pt idx="14">
                  <c:v>58.738095189227806</c:v>
                </c:pt>
                <c:pt idx="15">
                  <c:v>58.380447943724477</c:v>
                </c:pt>
                <c:pt idx="16">
                  <c:v>58.002677531501114</c:v>
                </c:pt>
                <c:pt idx="17">
                  <c:v>57.605512297635528</c:v>
                </c:pt>
                <c:pt idx="18">
                  <c:v>57.189682232236578</c:v>
                </c:pt>
                <c:pt idx="19">
                  <c:v>56.755914710494601</c:v>
                </c:pt>
                <c:pt idx="20">
                  <c:v>56.304930720772063</c:v>
                </c:pt>
                <c:pt idx="21">
                  <c:v>55.837441578408715</c:v>
                </c:pt>
                <c:pt idx="22">
                  <c:v>55.354146112018157</c:v>
                </c:pt>
                <c:pt idx="23">
                  <c:v>54.855728300512396</c:v>
                </c:pt>
                <c:pt idx="24">
                  <c:v>54.342855332767371</c:v>
                </c:pt>
                <c:pt idx="25">
                  <c:v>53.816176057520728</c:v>
                </c:pt>
                <c:pt idx="26">
                  <c:v>53.276319788511309</c:v>
                </c:pt>
                <c:pt idx="27">
                  <c:v>52.723895428750374</c:v>
                </c:pt>
                <c:pt idx="28">
                  <c:v>52.15949087787542</c:v>
                </c:pt>
                <c:pt idx="29">
                  <c:v>51.583672687522416</c:v>
                </c:pt>
                <c:pt idx="30">
                  <c:v>50.996985931317411</c:v>
                </c:pt>
                <c:pt idx="31">
                  <c:v>50.399954258233464</c:v>
                </c:pt>
                <c:pt idx="32">
                  <c:v>49.793080100505584</c:v>
                </c:pt>
                <c:pt idx="33">
                  <c:v>49.176845009904028</c:v>
                </c:pt>
                <c:pt idx="34">
                  <c:v>48.551710098822554</c:v>
                </c:pt>
                <c:pt idx="35">
                  <c:v>47.918116565255829</c:v>
                </c:pt>
                <c:pt idx="36">
                  <c:v>47.276486283257753</c:v>
                </c:pt>
                <c:pt idx="37">
                  <c:v>46.62722244284425</c:v>
                </c:pt>
                <c:pt idx="38">
                  <c:v>45.970710225504099</c:v>
                </c:pt>
                <c:pt idx="39">
                  <c:v>45.307317503492946</c:v>
                </c:pt>
                <c:pt idx="40">
                  <c:v>44.637395552903655</c:v>
                </c:pt>
                <c:pt idx="41">
                  <c:v>43.961279772131732</c:v>
                </c:pt>
                <c:pt idx="42">
                  <c:v>43.279290398794878</c:v>
                </c:pt>
                <c:pt idx="43">
                  <c:v>42.591733219430509</c:v>
                </c:pt>
                <c:pt idx="44">
                  <c:v>41.898900267397423</c:v>
                </c:pt>
                <c:pt idx="45">
                  <c:v>41.20107050536074</c:v>
                </c:pt>
                <c:pt idx="46">
                  <c:v>40.498510489557454</c:v>
                </c:pt>
                <c:pt idx="47">
                  <c:v>39.791475013737276</c:v>
                </c:pt>
                <c:pt idx="48">
                  <c:v>39.080207731263037</c:v>
                </c:pt>
                <c:pt idx="49">
                  <c:v>38.364941754350646</c:v>
                </c:pt>
                <c:pt idx="50">
                  <c:v>37.645900229840862</c:v>
                </c:pt>
                <c:pt idx="51">
                  <c:v>36.923296891235687</c:v>
                </c:pt>
                <c:pt idx="52">
                  <c:v>36.197336587010795</c:v>
                </c:pt>
                <c:pt idx="53">
                  <c:v>35.46821578544052</c:v>
                </c:pt>
                <c:pt idx="54">
                  <c:v>34.736123056351282</c:v>
                </c:pt>
                <c:pt idx="55">
                  <c:v>34.001239530360273</c:v>
                </c:pt>
                <c:pt idx="56">
                  <c:v>33.263739336264386</c:v>
                </c:pt>
                <c:pt idx="57">
                  <c:v>32.523790017325119</c:v>
                </c:pt>
                <c:pt idx="58">
                  <c:v>31.78155292725269</c:v>
                </c:pt>
                <c:pt idx="59">
                  <c:v>31.037183606732114</c:v>
                </c:pt>
                <c:pt idx="60">
                  <c:v>30.290832141356375</c:v>
                </c:pt>
                <c:pt idx="61">
                  <c:v>29.542643501843095</c:v>
                </c:pt>
                <c:pt idx="62">
                  <c:v>28.792757867410977</c:v>
                </c:pt>
                <c:pt idx="63">
                  <c:v>28.041310933184072</c:v>
                </c:pt>
                <c:pt idx="64">
                  <c:v>27.288434202477802</c:v>
                </c:pt>
                <c:pt idx="65">
                  <c:v>26.534255264800805</c:v>
                </c:pt>
                <c:pt idx="66">
                  <c:v>25.778898060383725</c:v>
                </c:pt>
                <c:pt idx="67">
                  <c:v>25.022483132019289</c:v>
                </c:pt>
                <c:pt idx="68">
                  <c:v>24.26512786497058</c:v>
                </c:pt>
                <c:pt idx="69">
                  <c:v>23.506946715674744</c:v>
                </c:pt>
                <c:pt idx="70">
                  <c:v>22.748051429939323</c:v>
                </c:pt>
                <c:pt idx="71">
                  <c:v>21.988551251298119</c:v>
                </c:pt>
                <c:pt idx="72">
                  <c:v>21.228553120163355</c:v>
                </c:pt>
                <c:pt idx="73">
                  <c:v>20.468161864381088</c:v>
                </c:pt>
                <c:pt idx="74">
                  <c:v>19.707480381767411</c:v>
                </c:pt>
                <c:pt idx="75">
                  <c:v>18.946609815174924</c:v>
                </c:pt>
                <c:pt idx="76">
                  <c:v>18.185649720611266</c:v>
                </c:pt>
                <c:pt idx="77">
                  <c:v>17.424698228904589</c:v>
                </c:pt>
                <c:pt idx="78">
                  <c:v>16.663852201386263</c:v>
                </c:pt>
                <c:pt idx="79">
                  <c:v>15.903207380035639</c:v>
                </c:pt>
                <c:pt idx="80">
                  <c:v>15.142858532509067</c:v>
                </c:pt>
                <c:pt idx="81">
                  <c:v>14.38289959245283</c:v>
                </c:pt>
                <c:pt idx="82">
                  <c:v>13.623423795478274</c:v>
                </c:pt>
                <c:pt idx="83">
                  <c:v>12.864523811157568</c:v>
                </c:pt>
                <c:pt idx="84">
                  <c:v>12.106291871378801</c:v>
                </c:pt>
                <c:pt idx="85">
                  <c:v>11.34881989538134</c:v>
                </c:pt>
                <c:pt idx="86">
                  <c:v>10.592199611774291</c:v>
                </c:pt>
                <c:pt idx="87">
                  <c:v>9.8365226778249024</c:v>
                </c:pt>
                <c:pt idx="88">
                  <c:v>9.0818807962871801</c:v>
                </c:pt>
                <c:pt idx="89">
                  <c:v>8.3283658300265415</c:v>
                </c:pt>
                <c:pt idx="90">
                  <c:v>7.5760699146809571</c:v>
                </c:pt>
                <c:pt idx="91">
                  <c:v>6.8250855695852266</c:v>
                </c:pt>
                <c:pt idx="92">
                  <c:v>6.0755058071720214</c:v>
                </c:pt>
                <c:pt idx="93">
                  <c:v>5.3274242410489165</c:v>
                </c:pt>
                <c:pt idx="94">
                  <c:v>4.5809351929388811</c:v>
                </c:pt>
                <c:pt idx="95">
                  <c:v>3.8361337986585511</c:v>
                </c:pt>
                <c:pt idx="96">
                  <c:v>3.0931161132957499</c:v>
                </c:pt>
                <c:pt idx="97">
                  <c:v>2.351979215736236</c:v>
                </c:pt>
                <c:pt idx="98">
                  <c:v>1.6128213126762461</c:v>
                </c:pt>
                <c:pt idx="99">
                  <c:v>0.8757418422456027</c:v>
                </c:pt>
                <c:pt idx="100">
                  <c:v>0.14084157735281622</c:v>
                </c:pt>
                <c:pt idx="101">
                  <c:v>-0.59177727114867196</c:v>
                </c:pt>
                <c:pt idx="102">
                  <c:v>-1.3220109513879379</c:v>
                </c:pt>
                <c:pt idx="103">
                  <c:v>-2.0497540674261927</c:v>
                </c:pt>
                <c:pt idx="104">
                  <c:v>-2.7748994761710435</c:v>
                </c:pt>
                <c:pt idx="105">
                  <c:v>-3.4973381842137456</c:v>
                </c:pt>
                <c:pt idx="106">
                  <c:v>-4.2169592445628439</c:v>
                </c:pt>
                <c:pt idx="107">
                  <c:v>-4.9336496532648511</c:v>
                </c:pt>
                <c:pt idx="108">
                  <c:v>-5.64729424592025</c:v>
                </c:pt>
                <c:pt idx="109">
                  <c:v>-6.3577755941218044</c:v>
                </c:pt>
                <c:pt idx="110">
                  <c:v>-7.0649739018626008</c:v>
                </c:pt>
                <c:pt idx="111">
                  <c:v>-7.768766901982417</c:v>
                </c:pt>
                <c:pt idx="112">
                  <c:v>-8.4690297527441203</c:v>
                </c:pt>
                <c:pt idx="113">
                  <c:v>-9.1656349346565662</c:v>
                </c:pt>
                <c:pt idx="114">
                  <c:v>-9.8584521476862932</c:v>
                </c:pt>
                <c:pt idx="115">
                  <c:v>-10.547348209028954</c:v>
                </c:pt>
                <c:pt idx="116">
                  <c:v>-11.232186951641495</c:v>
                </c:pt>
                <c:pt idx="117">
                  <c:v>-11.912829123767835</c:v>
                </c:pt>
                <c:pt idx="118">
                  <c:v>-12.589132289726095</c:v>
                </c:pt>
                <c:pt idx="119">
                  <c:v>-13.260950732261179</c:v>
                </c:pt>
                <c:pt idx="120">
                  <c:v>-13.92813535680645</c:v>
                </c:pt>
                <c:pt idx="121">
                  <c:v>-14.590533598038959</c:v>
                </c:pt>
                <c:pt idx="122">
                  <c:v>-15.247989329157519</c:v>
                </c:pt>
                <c:pt idx="123">
                  <c:v>-15.90034277435862</c:v>
                </c:pt>
                <c:pt idx="124">
                  <c:v>-16.547430425034705</c:v>
                </c:pt>
                <c:pt idx="125">
                  <c:v>-17.189084960270492</c:v>
                </c:pt>
                <c:pt idx="126">
                  <c:v>-17.82513517226694</c:v>
                </c:pt>
                <c:pt idx="127">
                  <c:v>-18.455405897378313</c:v>
                </c:pt>
                <c:pt idx="128">
                  <c:v>-19.079717953505593</c:v>
                </c:pt>
                <c:pt idx="129">
                  <c:v>-19.697888084649875</c:v>
                </c:pt>
                <c:pt idx="130">
                  <c:v>-20.30972891348938</c:v>
                </c:pt>
                <c:pt idx="131">
                  <c:v>-20.915048902906662</c:v>
                </c:pt>
                <c:pt idx="132">
                  <c:v>-21.513652327454764</c:v>
                </c:pt>
                <c:pt idx="133">
                  <c:v>-22.105339255812964</c:v>
                </c:pt>
                <c:pt idx="134">
                  <c:v>-22.689905545344772</c:v>
                </c:pt>
                <c:pt idx="135">
                  <c:v>-23.267142849929328</c:v>
                </c:pt>
                <c:pt idx="136">
                  <c:v>-23.836838642295533</c:v>
                </c:pt>
                <c:pt idx="137">
                  <c:v>-24.398776252138916</c:v>
                </c:pt>
                <c:pt idx="138">
                  <c:v>-24.95273492135081</c:v>
                </c:pt>
                <c:pt idx="139">
                  <c:v>-25.498489877728744</c:v>
                </c:pt>
                <c:pt idx="140">
                  <c:v>-26.035812428570011</c:v>
                </c:pt>
                <c:pt idx="141">
                  <c:v>-26.564470075573482</c:v>
                </c:pt>
                <c:pt idx="142">
                  <c:v>-27.084226652484247</c:v>
                </c:pt>
                <c:pt idx="143">
                  <c:v>-27.594842486914047</c:v>
                </c:pt>
                <c:pt idx="144">
                  <c:v>-28.096074587750607</c:v>
                </c:pt>
                <c:pt idx="145">
                  <c:v>-28.58767685953228</c:v>
                </c:pt>
                <c:pt idx="146">
                  <c:v>-29.069400345107127</c:v>
                </c:pt>
                <c:pt idx="147">
                  <c:v>-29.540993497816345</c:v>
                </c:pt>
                <c:pt idx="148">
                  <c:v>-30.002202484336692</c:v>
                </c:pt>
                <c:pt idx="149">
                  <c:v>-30.452771519187039</c:v>
                </c:pt>
                <c:pt idx="150">
                  <c:v>-30.892443231743741</c:v>
                </c:pt>
                <c:pt idx="151">
                  <c:v>-31.320959066420812</c:v>
                </c:pt>
                <c:pt idx="152">
                  <c:v>-31.738059716449854</c:v>
                </c:pt>
                <c:pt idx="153">
                  <c:v>-32.143485591442612</c:v>
                </c:pt>
                <c:pt idx="154">
                  <c:v>-32.536977318633276</c:v>
                </c:pt>
                <c:pt idx="155">
                  <c:v>-32.918276277381409</c:v>
                </c:pt>
                <c:pt idx="156">
                  <c:v>-33.287125166168607</c:v>
                </c:pt>
                <c:pt idx="157">
                  <c:v>-33.643268600945333</c:v>
                </c:pt>
                <c:pt idx="158">
                  <c:v>-33.986453743282141</c:v>
                </c:pt>
                <c:pt idx="159">
                  <c:v>-34.316430956355219</c:v>
                </c:pt>
                <c:pt idx="160">
                  <c:v>-34.632954486354095</c:v>
                </c:pt>
                <c:pt idx="161">
                  <c:v>-34.9357831664462</c:v>
                </c:pt>
                <c:pt idx="162">
                  <c:v>-35.224681139976013</c:v>
                </c:pt>
                <c:pt idx="163">
                  <c:v>-35.499418599121441</c:v>
                </c:pt>
                <c:pt idx="164">
                  <c:v>-35.759772534788112</c:v>
                </c:pt>
                <c:pt idx="165">
                  <c:v>-36.005527493102051</c:v>
                </c:pt>
                <c:pt idx="166">
                  <c:v>-36.236476333470918</c:v>
                </c:pt>
                <c:pt idx="167">
                  <c:v>-36.452420982836514</c:v>
                </c:pt>
                <c:pt idx="168">
                  <c:v>-36.653173180445705</c:v>
                </c:pt>
                <c:pt idx="169">
                  <c:v>-36.838555207232275</c:v>
                </c:pt>
                <c:pt idx="170">
                  <c:v>-37.008400593739196</c:v>
                </c:pt>
                <c:pt idx="171">
                  <c:v>-37.162554800427344</c:v>
                </c:pt>
                <c:pt idx="172">
                  <c:v>-37.300875864220345</c:v>
                </c:pt>
                <c:pt idx="173">
                  <c:v>-37.423235005229373</c:v>
                </c:pt>
                <c:pt idx="174">
                  <c:v>-37.529517187793687</c:v>
                </c:pt>
                <c:pt idx="175">
                  <c:v>-37.619621630258976</c:v>
                </c:pt>
                <c:pt idx="176">
                  <c:v>-37.693462258300301</c:v>
                </c:pt>
                <c:pt idx="177">
                  <c:v>-37.750968097071734</c:v>
                </c:pt>
                <c:pt idx="178">
                  <c:v>-37.792083598026721</c:v>
                </c:pt>
                <c:pt idx="179">
                  <c:v>-37.81676889689389</c:v>
                </c:pt>
                <c:pt idx="180">
                  <c:v>-37.824999991768223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6-5AE8-4473-B02F-48893A20662A}"/>
            </c:ext>
          </c:extLst>
        </c:ser>
        <c:ser>
          <c:idx val="24"/>
          <c:order val="24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TraySol!$K$191:$K$371</c:f>
              <c:numCache>
                <c:formatCode>0.00</c:formatCode>
                <c:ptCount val="181"/>
                <c:pt idx="0">
                  <c:v>1.5413447353594351E-3</c:v>
                </c:pt>
                <c:pt idx="1">
                  <c:v>1.5411292666668182</c:v>
                </c:pt>
                <c:pt idx="2">
                  <c:v>3.0809686692833047</c:v>
                </c:pt>
                <c:pt idx="3">
                  <c:v>4.6182363737591707</c:v>
                </c:pt>
                <c:pt idx="4">
                  <c:v>6.1516664841947666</c:v>
                </c:pt>
                <c:pt idx="5">
                  <c:v>7.6800167111045026</c:v>
                </c:pt>
                <c:pt idx="6">
                  <c:v>9.2020756880470653</c:v>
                </c:pt>
                <c:pt idx="7">
                  <c:v>10.716669834794835</c:v>
                </c:pt>
                <c:pt idx="8">
                  <c:v>12.222669677417878</c:v>
                </c:pt>
                <c:pt idx="9">
                  <c:v>13.718995549944374</c:v>
                </c:pt>
                <c:pt idx="10">
                  <c:v>15.20462261798572</c:v>
                </c:pt>
                <c:pt idx="11">
                  <c:v>16.678585181266207</c:v>
                </c:pt>
                <c:pt idx="12">
                  <c:v>18.139980228747671</c:v>
                </c:pt>
                <c:pt idx="13">
                  <c:v>19.587970236412133</c:v>
                </c:pt>
                <c:pt idx="14">
                  <c:v>21.021785213241433</c:v>
                </c:pt>
                <c:pt idx="15">
                  <c:v>22.440724015068746</c:v>
                </c:pt>
                <c:pt idx="16">
                  <c:v>23.844154958431638</c:v>
                </c:pt>
                <c:pt idx="17">
                  <c:v>25.231515777097272</c:v>
                </c:pt>
                <c:pt idx="18">
                  <c:v>26.602312972414374</c:v>
                </c:pt>
                <c:pt idx="19">
                  <c:v>27.95612061503272</c:v>
                </c:pt>
                <c:pt idx="20">
                  <c:v>29.292578659872721</c:v>
                </c:pt>
                <c:pt idx="21">
                  <c:v>30.61139083862939</c:v>
                </c:pt>
                <c:pt idx="22">
                  <c:v>31.912322194741147</c:v>
                </c:pt>
                <c:pt idx="23">
                  <c:v>33.195196324846698</c:v>
                </c:pt>
                <c:pt idx="24">
                  <c:v>34.459892388536041</c:v>
                </c:pt>
                <c:pt idx="25">
                  <c:v>35.706341944918158</c:v>
                </c:pt>
                <c:pt idx="26">
                  <c:v>36.934525670421507</c:v>
                </c:pt>
                <c:pt idx="27">
                  <c:v>38.144470007550417</c:v>
                </c:pt>
                <c:pt idx="28">
                  <c:v>39.336243789250901</c:v>
                </c:pt>
                <c:pt idx="29">
                  <c:v>40.509954878287154</c:v>
                </c:pt>
                <c:pt idx="30">
                  <c:v>41.665746855752879</c:v>
                </c:pt>
                <c:pt idx="31">
                  <c:v>42.803795787680201</c:v>
                </c:pt>
                <c:pt idx="32">
                  <c:v>43.92430709376525</c:v>
                </c:pt>
                <c:pt idx="33">
                  <c:v>45.027512537588109</c:v>
                </c:pt>
                <c:pt idx="34">
                  <c:v>46.113667353422798</c:v>
                </c:pt>
                <c:pt idx="35">
                  <c:v>47.183047520843807</c:v>
                </c:pt>
                <c:pt idx="36">
                  <c:v>48.235947194862078</c:v>
                </c:pt>
                <c:pt idx="37">
                  <c:v>49.272676296266461</c:v>
                </c:pt>
                <c:pt idx="38">
                  <c:v>50.293558264197195</c:v>
                </c:pt>
                <c:pt idx="39">
                  <c:v>51.298927970723433</c:v>
                </c:pt>
                <c:pt idx="40">
                  <c:v>52.289129795306422</c:v>
                </c:pt>
                <c:pt idx="41">
                  <c:v>53.264515855481719</c:v>
                </c:pt>
                <c:pt idx="42">
                  <c:v>54.225444388853411</c:v>
                </c:pt>
                <c:pt idx="43">
                  <c:v>55.172278280527308</c:v>
                </c:pt>
                <c:pt idx="44">
                  <c:v>56.105383729391718</c:v>
                </c:pt>
                <c:pt idx="45">
                  <c:v>57.025129046143419</c:v>
                </c:pt>
                <c:pt idx="46">
                  <c:v>57.931883575634238</c:v>
                </c:pt>
                <c:pt idx="47">
                  <c:v>58.826016735940712</c:v>
                </c:pt>
                <c:pt idx="48">
                  <c:v>59.707897166520169</c:v>
                </c:pt>
                <c:pt idx="49">
                  <c:v>60.577891977881563</c:v>
                </c:pt>
                <c:pt idx="50">
                  <c:v>61.436366095350223</c:v>
                </c:pt>
                <c:pt idx="51">
                  <c:v>62.283681689726301</c:v>
                </c:pt>
                <c:pt idx="52">
                  <c:v>63.120197687905922</c:v>
                </c:pt>
                <c:pt idx="53">
                  <c:v>63.946269356844923</c:v>
                </c:pt>
                <c:pt idx="54">
                  <c:v>64.762247954579621</c:v>
                </c:pt>
                <c:pt idx="55">
                  <c:v>65.568480442373186</c:v>
                </c:pt>
                <c:pt idx="56">
                  <c:v>66.365309252417248</c:v>
                </c:pt>
                <c:pt idx="57">
                  <c:v>67.153072105881947</c:v>
                </c:pt>
                <c:pt idx="58">
                  <c:v>67.932101876469645</c:v>
                </c:pt>
                <c:pt idx="59">
                  <c:v>68.702726494979316</c:v>
                </c:pt>
                <c:pt idx="60">
                  <c:v>69.465268890732489</c:v>
                </c:pt>
                <c:pt idx="61">
                  <c:v>70.220046966040769</c:v>
                </c:pt>
                <c:pt idx="62">
                  <c:v>70.967373600209257</c:v>
                </c:pt>
                <c:pt idx="63">
                  <c:v>71.707556679869313</c:v>
                </c:pt>
                <c:pt idx="64">
                  <c:v>72.440899152715417</c:v>
                </c:pt>
                <c:pt idx="65">
                  <c:v>73.167699101985633</c:v>
                </c:pt>
                <c:pt idx="66">
                  <c:v>73.888249839272106</c:v>
                </c:pt>
                <c:pt idx="67">
                  <c:v>74.602840013478996</c:v>
                </c:pt>
                <c:pt idx="68">
                  <c:v>75.311753733958568</c:v>
                </c:pt>
                <c:pt idx="69">
                  <c:v>76.01527070605384</c:v>
                </c:pt>
                <c:pt idx="70">
                  <c:v>76.71366637745939</c:v>
                </c:pt>
                <c:pt idx="71">
                  <c:v>77.407212093978046</c:v>
                </c:pt>
                <c:pt idx="72">
                  <c:v>78.096175263407233</c:v>
                </c:pt>
                <c:pt idx="73">
                  <c:v>78.780819526427152</c:v>
                </c:pt>
                <c:pt idx="74">
                  <c:v>79.461404933493668</c:v>
                </c:pt>
                <c:pt idx="75">
                  <c:v>80.138188126853791</c:v>
                </c:pt>
                <c:pt idx="76">
                  <c:v>80.811422526909467</c:v>
                </c:pt>
                <c:pt idx="77">
                  <c:v>81.481358522250432</c:v>
                </c:pt>
                <c:pt idx="78">
                  <c:v>82.148243662764926</c:v>
                </c:pt>
                <c:pt idx="79">
                  <c:v>82.812322855314093</c:v>
                </c:pt>
                <c:pt idx="80">
                  <c:v>83.473838561527728</c:v>
                </c:pt>
                <c:pt idx="81">
                  <c:v>84.133030997340924</c:v>
                </c:pt>
                <c:pt idx="82">
                  <c:v>84.790138333947411</c:v>
                </c:pt>
                <c:pt idx="83">
                  <c:v>85.44539689989567</c:v>
                </c:pt>
                <c:pt idx="84">
                  <c:v>86.099041384097163</c:v>
                </c:pt>
                <c:pt idx="85">
                  <c:v>86.751305039554367</c:v>
                </c:pt>
                <c:pt idx="86">
                  <c:v>87.402419887649685</c:v>
                </c:pt>
                <c:pt idx="87">
                  <c:v>88.052616922864786</c:v>
                </c:pt>
                <c:pt idx="88">
                  <c:v>88.70212631782276</c:v>
                </c:pt>
                <c:pt idx="89">
                  <c:v>89.351177628566433</c:v>
                </c:pt>
                <c:pt idx="90">
                  <c:v>90</c:v>
                </c:pt>
                <c:pt idx="91">
                  <c:v>90.648822371433553</c:v>
                </c:pt>
                <c:pt idx="92">
                  <c:v>91.29787368217724</c:v>
                </c:pt>
                <c:pt idx="93">
                  <c:v>91.947383077135214</c:v>
                </c:pt>
                <c:pt idx="94">
                  <c:v>92.597580112350315</c:v>
                </c:pt>
                <c:pt idx="95">
                  <c:v>93.248694960445661</c:v>
                </c:pt>
                <c:pt idx="96">
                  <c:v>93.900958615902852</c:v>
                </c:pt>
                <c:pt idx="97">
                  <c:v>94.55460310010433</c:v>
                </c:pt>
                <c:pt idx="98">
                  <c:v>95.209861666052589</c:v>
                </c:pt>
                <c:pt idx="99">
                  <c:v>95.866969002659062</c:v>
                </c:pt>
                <c:pt idx="100">
                  <c:v>96.526161438472258</c:v>
                </c:pt>
                <c:pt idx="101">
                  <c:v>97.187677144685907</c:v>
                </c:pt>
                <c:pt idx="102">
                  <c:v>97.851756337235074</c:v>
                </c:pt>
                <c:pt idx="103">
                  <c:v>98.518641477749568</c:v>
                </c:pt>
                <c:pt idx="104">
                  <c:v>99.188577473090547</c:v>
                </c:pt>
                <c:pt idx="105">
                  <c:v>99.861811873146223</c:v>
                </c:pt>
                <c:pt idx="106">
                  <c:v>100.53859506650633</c:v>
                </c:pt>
                <c:pt idx="107">
                  <c:v>101.21918047357285</c:v>
                </c:pt>
                <c:pt idx="108">
                  <c:v>101.90382473659277</c:v>
                </c:pt>
                <c:pt idx="109">
                  <c:v>102.59278790602195</c:v>
                </c:pt>
                <c:pt idx="110">
                  <c:v>103.28633362254061</c:v>
                </c:pt>
                <c:pt idx="111">
                  <c:v>103.98472929394615</c:v>
                </c:pt>
                <c:pt idx="112">
                  <c:v>104.68824626604145</c:v>
                </c:pt>
                <c:pt idx="113">
                  <c:v>105.397159986521</c:v>
                </c:pt>
                <c:pt idx="114">
                  <c:v>106.11175016072789</c:v>
                </c:pt>
                <c:pt idx="115">
                  <c:v>106.83230089801437</c:v>
                </c:pt>
                <c:pt idx="116">
                  <c:v>107.55910084728458</c:v>
                </c:pt>
                <c:pt idx="117">
                  <c:v>108.29244332013069</c:v>
                </c:pt>
                <c:pt idx="118">
                  <c:v>109.03262639979074</c:v>
                </c:pt>
                <c:pt idx="119">
                  <c:v>109.77995303395922</c:v>
                </c:pt>
                <c:pt idx="120">
                  <c:v>110.5347311092675</c:v>
                </c:pt>
                <c:pt idx="121">
                  <c:v>111.2972735050207</c:v>
                </c:pt>
                <c:pt idx="122">
                  <c:v>112.06789812353034</c:v>
                </c:pt>
                <c:pt idx="123">
                  <c:v>112.84692789411805</c:v>
                </c:pt>
                <c:pt idx="124">
                  <c:v>113.63469074758275</c:v>
                </c:pt>
                <c:pt idx="125">
                  <c:v>114.43151955762681</c:v>
                </c:pt>
                <c:pt idx="126">
                  <c:v>115.23775204542038</c:v>
                </c:pt>
                <c:pt idx="127">
                  <c:v>116.05373064315508</c:v>
                </c:pt>
                <c:pt idx="128">
                  <c:v>116.87980231209406</c:v>
                </c:pt>
                <c:pt idx="129">
                  <c:v>117.71631831027369</c:v>
                </c:pt>
                <c:pt idx="130">
                  <c:v>118.56363390464976</c:v>
                </c:pt>
                <c:pt idx="131">
                  <c:v>119.42210802211844</c:v>
                </c:pt>
                <c:pt idx="132">
                  <c:v>120.29210283347985</c:v>
                </c:pt>
                <c:pt idx="133">
                  <c:v>121.17398326405929</c:v>
                </c:pt>
                <c:pt idx="134">
                  <c:v>122.06811642436575</c:v>
                </c:pt>
                <c:pt idx="135">
                  <c:v>122.97487095385655</c:v>
                </c:pt>
                <c:pt idx="136">
                  <c:v>123.8946162706083</c:v>
                </c:pt>
                <c:pt idx="137">
                  <c:v>124.82772171947268</c:v>
                </c:pt>
                <c:pt idx="138">
                  <c:v>125.7745556111466</c:v>
                </c:pt>
                <c:pt idx="139">
                  <c:v>126.73548414451828</c:v>
                </c:pt>
                <c:pt idx="140">
                  <c:v>127.71087020469358</c:v>
                </c:pt>
                <c:pt idx="141">
                  <c:v>128.70107202927656</c:v>
                </c:pt>
                <c:pt idx="142">
                  <c:v>129.7064417358028</c:v>
                </c:pt>
                <c:pt idx="143">
                  <c:v>130.72732370373356</c:v>
                </c:pt>
                <c:pt idx="144">
                  <c:v>131.76405280513791</c:v>
                </c:pt>
                <c:pt idx="145">
                  <c:v>132.81695247915621</c:v>
                </c:pt>
                <c:pt idx="146">
                  <c:v>133.88633264657724</c:v>
                </c:pt>
                <c:pt idx="147">
                  <c:v>134.97248746241186</c:v>
                </c:pt>
                <c:pt idx="148">
                  <c:v>136.07569290623474</c:v>
                </c:pt>
                <c:pt idx="149">
                  <c:v>137.19620421231971</c:v>
                </c:pt>
                <c:pt idx="150">
                  <c:v>138.33425314424704</c:v>
                </c:pt>
                <c:pt idx="151">
                  <c:v>139.49004512171282</c:v>
                </c:pt>
                <c:pt idx="152">
                  <c:v>140.66375621074906</c:v>
                </c:pt>
                <c:pt idx="153">
                  <c:v>141.85552999244962</c:v>
                </c:pt>
                <c:pt idx="154">
                  <c:v>143.06547432957854</c:v>
                </c:pt>
                <c:pt idx="155">
                  <c:v>144.29365805508192</c:v>
                </c:pt>
                <c:pt idx="156">
                  <c:v>145.54010761146395</c:v>
                </c:pt>
                <c:pt idx="157">
                  <c:v>146.80480367515327</c:v>
                </c:pt>
                <c:pt idx="158">
                  <c:v>148.08767780525878</c:v>
                </c:pt>
                <c:pt idx="159">
                  <c:v>149.38860916137062</c:v>
                </c:pt>
                <c:pt idx="160">
                  <c:v>150.70742134012724</c:v>
                </c:pt>
                <c:pt idx="161">
                  <c:v>152.04387938496717</c:v>
                </c:pt>
                <c:pt idx="162">
                  <c:v>153.39768702758556</c:v>
                </c:pt>
                <c:pt idx="163">
                  <c:v>154.76848422290277</c:v>
                </c:pt>
                <c:pt idx="164">
                  <c:v>156.15584504156837</c:v>
                </c:pt>
                <c:pt idx="165">
                  <c:v>157.55927598493125</c:v>
                </c:pt>
                <c:pt idx="166">
                  <c:v>158.97821478675843</c:v>
                </c:pt>
                <c:pt idx="167">
                  <c:v>160.41202976358784</c:v>
                </c:pt>
                <c:pt idx="168">
                  <c:v>161.86001977125224</c:v>
                </c:pt>
                <c:pt idx="169">
                  <c:v>163.32141481873359</c:v>
                </c:pt>
                <c:pt idx="170">
                  <c:v>164.79537738201438</c:v>
                </c:pt>
                <c:pt idx="171">
                  <c:v>166.28100445005563</c:v>
                </c:pt>
                <c:pt idx="172">
                  <c:v>167.77733032258215</c:v>
                </c:pt>
                <c:pt idx="173">
                  <c:v>169.28333016520529</c:v>
                </c:pt>
                <c:pt idx="174">
                  <c:v>170.79792431195281</c:v>
                </c:pt>
                <c:pt idx="175">
                  <c:v>172.31998328889586</c:v>
                </c:pt>
                <c:pt idx="176">
                  <c:v>173.84833351580457</c:v>
                </c:pt>
                <c:pt idx="177">
                  <c:v>175.38176362624074</c:v>
                </c:pt>
                <c:pt idx="178">
                  <c:v>176.91903133071648</c:v>
                </c:pt>
                <c:pt idx="179">
                  <c:v>178.4588707333327</c:v>
                </c:pt>
                <c:pt idx="180">
                  <c:v>179.99845865502817</c:v>
                </c:pt>
              </c:numCache>
            </c:numRef>
          </c:xVal>
          <c:yVal>
            <c:numRef>
              <c:f>TraySol!$J$191:$J$371</c:f>
              <c:numCache>
                <c:formatCode>0.00</c:formatCode>
                <c:ptCount val="181"/>
                <c:pt idx="0">
                  <c:v>49.549999989764338</c:v>
                </c:pt>
                <c:pt idx="1">
                  <c:v>49.539765668063559</c:v>
                </c:pt>
                <c:pt idx="2">
                  <c:v>49.509078638609118</c:v>
                </c:pt>
                <c:pt idx="3">
                  <c:v>49.457986690195796</c:v>
                </c:pt>
                <c:pt idx="4">
                  <c:v>49.386569054205779</c:v>
                </c:pt>
                <c:pt idx="5">
                  <c:v>49.294935822924373</c:v>
                </c:pt>
                <c:pt idx="6">
                  <c:v>49.183227135421028</c:v>
                </c:pt>
                <c:pt idx="7">
                  <c:v>49.051612155250567</c:v>
                </c:pt>
                <c:pt idx="8">
                  <c:v>48.900287857244422</c:v>
                </c:pt>
                <c:pt idx="9">
                  <c:v>48.729477643397075</c:v>
                </c:pt>
                <c:pt idx="10">
                  <c:v>48.539429810009942</c:v>
                </c:pt>
                <c:pt idx="11">
                  <c:v>48.330415889796676</c:v>
                </c:pt>
                <c:pt idx="12">
                  <c:v>48.102728893569015</c:v>
                </c:pt>
                <c:pt idx="13">
                  <c:v>47.856681476423809</c:v>
                </c:pt>
                <c:pt idx="14">
                  <c:v>47.592604053074794</c:v>
                </c:pt>
                <c:pt idx="15">
                  <c:v>47.310842886169894</c:v>
                </c:pt>
                <c:pt idx="16">
                  <c:v>47.011758170175227</c:v>
                </c:pt>
                <c:pt idx="17">
                  <c:v>46.695722131766949</c:v>
                </c:pt>
                <c:pt idx="18">
                  <c:v>46.363117165734288</c:v>
                </c:pt>
                <c:pt idx="19">
                  <c:v>46.014334023247052</c:v>
                </c:pt>
                <c:pt idx="20">
                  <c:v>45.649770067057382</c:v>
                </c:pt>
                <c:pt idx="21">
                  <c:v>45.269827605867107</c:v>
                </c:pt>
                <c:pt idx="22">
                  <c:v>44.874912317763396</c:v>
                </c:pt>
                <c:pt idx="23">
                  <c:v>44.465431770367623</c:v>
                </c:pt>
                <c:pt idx="24">
                  <c:v>44.041794043201243</c:v>
                </c:pt>
                <c:pt idx="25">
                  <c:v>43.604406455786012</c:v>
                </c:pt>
                <c:pt idx="26">
                  <c:v>43.153674403191005</c:v>
                </c:pt>
                <c:pt idx="27">
                  <c:v>42.690000299132713</c:v>
                </c:pt>
                <c:pt idx="28">
                  <c:v>42.213782625336002</c:v>
                </c:pt>
                <c:pt idx="29">
                  <c:v>41.725415084673031</c:v>
                </c:pt>
                <c:pt idx="30">
                  <c:v>41.225285854611791</c:v>
                </c:pt>
                <c:pt idx="31">
                  <c:v>40.713776936713202</c:v>
                </c:pt>
                <c:pt idx="32">
                  <c:v>40.191263597304768</c:v>
                </c:pt>
                <c:pt idx="33">
                  <c:v>39.658113894012601</c:v>
                </c:pt>
                <c:pt idx="34">
                  <c:v>39.114688282534487</c:v>
                </c:pt>
                <c:pt idx="35">
                  <c:v>38.561339297868315</c:v>
                </c:pt>
                <c:pt idx="36">
                  <c:v>37.998411304152661</c:v>
                </c:pt>
                <c:pt idx="37">
                  <c:v>37.426240307313002</c:v>
                </c:pt>
                <c:pt idx="38">
                  <c:v>36.845153824822546</c:v>
                </c:pt>
                <c:pt idx="39">
                  <c:v>36.255470807063197</c:v>
                </c:pt>
                <c:pt idx="40">
                  <c:v>35.657501604998821</c:v>
                </c:pt>
                <c:pt idx="41">
                  <c:v>35.051547979135727</c:v>
                </c:pt>
                <c:pt idx="42">
                  <c:v>34.43790314503287</c:v>
                </c:pt>
                <c:pt idx="43">
                  <c:v>33.816851850930227</c:v>
                </c:pt>
                <c:pt idx="44">
                  <c:v>33.188670483375894</c:v>
                </c:pt>
                <c:pt idx="45">
                  <c:v>32.553627197049394</c:v>
                </c:pt>
                <c:pt idx="46">
                  <c:v>31.911982065289664</c:v>
                </c:pt>
                <c:pt idx="47">
                  <c:v>31.263987248142172</c:v>
                </c:pt>
                <c:pt idx="48">
                  <c:v>30.609887175033165</c:v>
                </c:pt>
                <c:pt idx="49">
                  <c:v>29.949918739460188</c:v>
                </c:pt>
                <c:pt idx="50">
                  <c:v>29.284311503354871</c:v>
                </c:pt>
                <c:pt idx="51">
                  <c:v>28.613287909023093</c:v>
                </c:pt>
                <c:pt idx="52">
                  <c:v>27.937063496802381</c:v>
                </c:pt>
                <c:pt idx="53">
                  <c:v>27.255847126792254</c:v>
                </c:pt>
                <c:pt idx="54">
                  <c:v>26.569841203213969</c:v>
                </c:pt>
                <c:pt idx="55">
                  <c:v>25.879241900139206</c:v>
                </c:pt>
                <c:pt idx="56">
                  <c:v>25.184239387495126</c:v>
                </c:pt>
                <c:pt idx="57">
                  <c:v>24.485018056406304</c:v>
                </c:pt>
                <c:pt idx="58">
                  <c:v>23.781756743071426</c:v>
                </c:pt>
                <c:pt idx="59">
                  <c:v>23.074628950498337</c:v>
                </c:pt>
                <c:pt idx="60">
                  <c:v>22.363803067532643</c:v>
                </c:pt>
                <c:pt idx="61">
                  <c:v>21.649442584715388</c:v>
                </c:pt>
                <c:pt idx="62">
                  <c:v>20.931706306595743</c:v>
                </c:pt>
                <c:pt idx="63">
                  <c:v>20.210748560203385</c:v>
                </c:pt>
                <c:pt idx="64">
                  <c:v>19.486719399456817</c:v>
                </c:pt>
                <c:pt idx="65">
                  <c:v>18.759764805345668</c:v>
                </c:pt>
                <c:pt idx="66">
                  <c:v>18.030026881780515</c:v>
                </c:pt>
                <c:pt idx="67">
                  <c:v>17.297644047051435</c:v>
                </c:pt>
                <c:pt idx="68">
                  <c:v>16.562751220879164</c:v>
                </c:pt>
                <c:pt idx="69">
                  <c:v>15.825480007079065</c:v>
                </c:pt>
                <c:pt idx="70">
                  <c:v>15.085958871889858</c:v>
                </c:pt>
                <c:pt idx="71">
                  <c:v>14.344313318047384</c:v>
                </c:pt>
                <c:pt idx="72">
                  <c:v>13.600666054705769</c:v>
                </c:pt>
                <c:pt idx="73">
                  <c:v>12.855137163330497</c:v>
                </c:pt>
                <c:pt idx="74">
                  <c:v>12.107844259703342</c:v>
                </c:pt>
                <c:pt idx="75">
                  <c:v>11.358902652195297</c:v>
                </c:pt>
                <c:pt idx="76">
                  <c:v>10.608425496474894</c:v>
                </c:pt>
                <c:pt idx="77">
                  <c:v>9.8565239468300518</c:v>
                </c:pt>
                <c:pt idx="78">
                  <c:v>9.1033073042901833</c:v>
                </c:pt>
                <c:pt idx="79">
                  <c:v>8.3488831617426627</c:v>
                </c:pt>
                <c:pt idx="80">
                  <c:v>7.5933575462427569</c:v>
                </c:pt>
                <c:pt idx="81">
                  <c:v>6.8368350587218742</c:v>
                </c:pt>
                <c:pt idx="82">
                  <c:v>6.0794190113021926</c:v>
                </c:pt>
                <c:pt idx="83">
                  <c:v>5.3212115624287577</c:v>
                </c:pt>
                <c:pt idx="84">
                  <c:v>4.5623138500328793</c:v>
                </c:pt>
                <c:pt idx="85">
                  <c:v>3.8028261229421929</c:v>
                </c:pt>
                <c:pt idx="86">
                  <c:v>3.0428478707544002</c:v>
                </c:pt>
                <c:pt idx="87">
                  <c:v>2.2824779523925116</c:v>
                </c:pt>
                <c:pt idx="88">
                  <c:v>1.5218147235605954</c:v>
                </c:pt>
                <c:pt idx="89">
                  <c:v>0.76095616331915039</c:v>
                </c:pt>
                <c:pt idx="90">
                  <c:v>0</c:v>
                </c:pt>
                <c:pt idx="91">
                  <c:v>-0.76095616331913618</c:v>
                </c:pt>
                <c:pt idx="92">
                  <c:v>-1.5218147235605954</c:v>
                </c:pt>
                <c:pt idx="93">
                  <c:v>-2.2824779523925116</c:v>
                </c:pt>
                <c:pt idx="94">
                  <c:v>-3.0428478707544002</c:v>
                </c:pt>
                <c:pt idx="95">
                  <c:v>-3.8028261229422071</c:v>
                </c:pt>
                <c:pt idx="96">
                  <c:v>-4.5623138500328935</c:v>
                </c:pt>
                <c:pt idx="97">
                  <c:v>-5.3212115624287577</c:v>
                </c:pt>
                <c:pt idx="98">
                  <c:v>-6.0794190113021926</c:v>
                </c:pt>
                <c:pt idx="99">
                  <c:v>-6.83683505872186</c:v>
                </c:pt>
                <c:pt idx="100">
                  <c:v>-7.5933575462427427</c:v>
                </c:pt>
                <c:pt idx="101">
                  <c:v>-8.3488831617426484</c:v>
                </c:pt>
                <c:pt idx="102">
                  <c:v>-9.1033073042901833</c:v>
                </c:pt>
                <c:pt idx="103">
                  <c:v>-9.8565239468300518</c:v>
                </c:pt>
                <c:pt idx="104">
                  <c:v>-10.608425496474908</c:v>
                </c:pt>
                <c:pt idx="105">
                  <c:v>-11.358902652195312</c:v>
                </c:pt>
                <c:pt idx="106">
                  <c:v>-12.107844259703327</c:v>
                </c:pt>
                <c:pt idx="107">
                  <c:v>-12.855137163330497</c:v>
                </c:pt>
                <c:pt idx="108">
                  <c:v>-13.600666054705769</c:v>
                </c:pt>
                <c:pt idx="109">
                  <c:v>-14.344313318047384</c:v>
                </c:pt>
                <c:pt idx="110">
                  <c:v>-15.085958871889858</c:v>
                </c:pt>
                <c:pt idx="111">
                  <c:v>-15.825480007079051</c:v>
                </c:pt>
                <c:pt idx="112">
                  <c:v>-16.562751220879179</c:v>
                </c:pt>
                <c:pt idx="113">
                  <c:v>-17.297644047051435</c:v>
                </c:pt>
                <c:pt idx="114">
                  <c:v>-18.030026881780515</c:v>
                </c:pt>
                <c:pt idx="115">
                  <c:v>-18.759764805345668</c:v>
                </c:pt>
                <c:pt idx="116">
                  <c:v>-19.486719399456817</c:v>
                </c:pt>
                <c:pt idx="117">
                  <c:v>-20.210748560203385</c:v>
                </c:pt>
                <c:pt idx="118">
                  <c:v>-20.931706306595743</c:v>
                </c:pt>
                <c:pt idx="119">
                  <c:v>-21.649442584715388</c:v>
                </c:pt>
                <c:pt idx="120">
                  <c:v>-22.363803067532629</c:v>
                </c:pt>
                <c:pt idx="121">
                  <c:v>-23.074628950498351</c:v>
                </c:pt>
                <c:pt idx="122">
                  <c:v>-23.781756743071412</c:v>
                </c:pt>
                <c:pt idx="123">
                  <c:v>-24.485018056406304</c:v>
                </c:pt>
                <c:pt idx="124">
                  <c:v>-25.184239387495126</c:v>
                </c:pt>
                <c:pt idx="125">
                  <c:v>-25.879241900139206</c:v>
                </c:pt>
                <c:pt idx="126">
                  <c:v>-26.569841203213969</c:v>
                </c:pt>
                <c:pt idx="127">
                  <c:v>-27.255847126792247</c:v>
                </c:pt>
                <c:pt idx="128">
                  <c:v>-27.937063496802367</c:v>
                </c:pt>
                <c:pt idx="129">
                  <c:v>-28.613287909023086</c:v>
                </c:pt>
                <c:pt idx="130">
                  <c:v>-29.284311503354871</c:v>
                </c:pt>
                <c:pt idx="131">
                  <c:v>-29.949918739460188</c:v>
                </c:pt>
                <c:pt idx="132">
                  <c:v>-30.609887175033165</c:v>
                </c:pt>
                <c:pt idx="133">
                  <c:v>-31.263987248142172</c:v>
                </c:pt>
                <c:pt idx="134">
                  <c:v>-31.911982065289664</c:v>
                </c:pt>
                <c:pt idx="135">
                  <c:v>-32.55362719704938</c:v>
                </c:pt>
                <c:pt idx="136">
                  <c:v>-33.188670483375901</c:v>
                </c:pt>
                <c:pt idx="137">
                  <c:v>-33.816851850930234</c:v>
                </c:pt>
                <c:pt idx="138">
                  <c:v>-34.437903145032863</c:v>
                </c:pt>
                <c:pt idx="139">
                  <c:v>-35.051547979135734</c:v>
                </c:pt>
                <c:pt idx="140">
                  <c:v>-35.657501604998814</c:v>
                </c:pt>
                <c:pt idx="141">
                  <c:v>-36.25547080706319</c:v>
                </c:pt>
                <c:pt idx="142">
                  <c:v>-36.845153824822546</c:v>
                </c:pt>
                <c:pt idx="143">
                  <c:v>-37.426240307313009</c:v>
                </c:pt>
                <c:pt idx="144">
                  <c:v>-37.998411304152654</c:v>
                </c:pt>
                <c:pt idx="145">
                  <c:v>-38.561339297868329</c:v>
                </c:pt>
                <c:pt idx="146">
                  <c:v>-39.114688282534502</c:v>
                </c:pt>
                <c:pt idx="147">
                  <c:v>-39.658113894012587</c:v>
                </c:pt>
                <c:pt idx="148">
                  <c:v>-40.191263597304754</c:v>
                </c:pt>
                <c:pt idx="149">
                  <c:v>-40.713776936713174</c:v>
                </c:pt>
                <c:pt idx="150">
                  <c:v>-41.225285854611769</c:v>
                </c:pt>
                <c:pt idx="151">
                  <c:v>-41.725415084673017</c:v>
                </c:pt>
                <c:pt idx="152">
                  <c:v>-42.213782625335995</c:v>
                </c:pt>
                <c:pt idx="153">
                  <c:v>-42.69000029913272</c:v>
                </c:pt>
                <c:pt idx="154">
                  <c:v>-43.153674403191019</c:v>
                </c:pt>
                <c:pt idx="155">
                  <c:v>-43.604406455786034</c:v>
                </c:pt>
                <c:pt idx="156">
                  <c:v>-44.041794043201236</c:v>
                </c:pt>
                <c:pt idx="157">
                  <c:v>-44.465431770367616</c:v>
                </c:pt>
                <c:pt idx="158">
                  <c:v>-44.874912317763375</c:v>
                </c:pt>
                <c:pt idx="159">
                  <c:v>-45.269827605867107</c:v>
                </c:pt>
                <c:pt idx="160">
                  <c:v>-45.649770067057375</c:v>
                </c:pt>
                <c:pt idx="161">
                  <c:v>-46.014334023247017</c:v>
                </c:pt>
                <c:pt idx="162">
                  <c:v>-46.36311716573428</c:v>
                </c:pt>
                <c:pt idx="163">
                  <c:v>-46.695722131766956</c:v>
                </c:pt>
                <c:pt idx="164">
                  <c:v>-47.011758170175227</c:v>
                </c:pt>
                <c:pt idx="165">
                  <c:v>-47.310842886169894</c:v>
                </c:pt>
                <c:pt idx="166">
                  <c:v>-47.59260405307478</c:v>
                </c:pt>
                <c:pt idx="167">
                  <c:v>-47.856681476423802</c:v>
                </c:pt>
                <c:pt idx="168">
                  <c:v>-48.102728893569008</c:v>
                </c:pt>
                <c:pt idx="169">
                  <c:v>-48.330415889796654</c:v>
                </c:pt>
                <c:pt idx="170">
                  <c:v>-48.539429810009949</c:v>
                </c:pt>
                <c:pt idx="171">
                  <c:v>-48.729477643397075</c:v>
                </c:pt>
                <c:pt idx="172">
                  <c:v>-48.900287857244422</c:v>
                </c:pt>
                <c:pt idx="173">
                  <c:v>-49.051612155250581</c:v>
                </c:pt>
                <c:pt idx="174">
                  <c:v>-49.183227135421021</c:v>
                </c:pt>
                <c:pt idx="175">
                  <c:v>-49.294935822924401</c:v>
                </c:pt>
                <c:pt idx="176">
                  <c:v>-49.386569054205751</c:v>
                </c:pt>
                <c:pt idx="177">
                  <c:v>-49.457986690195781</c:v>
                </c:pt>
                <c:pt idx="178">
                  <c:v>-49.509078638609111</c:v>
                </c:pt>
                <c:pt idx="179">
                  <c:v>-49.539765668063552</c:v>
                </c:pt>
                <c:pt idx="180">
                  <c:v>-49.549999989764331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5AE8-4473-B02F-48893A20662A}"/>
            </c:ext>
          </c:extLst>
        </c:ser>
        <c:ser>
          <c:idx val="25"/>
          <c:order val="25"/>
          <c:tx>
            <c:strRef>
              <c:f>TraySol!$M$8</c:f>
              <c:strCache>
                <c:ptCount val="1"/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TraySol!$N$191:$N$371</c:f>
              <c:numCache>
                <c:formatCode>0.00</c:formatCode>
                <c:ptCount val="181"/>
                <c:pt idx="0">
                  <c:v>1.2395870151954635E-3</c:v>
                </c:pt>
                <c:pt idx="1">
                  <c:v>1.2394824590905875</c:v>
                </c:pt>
                <c:pt idx="2">
                  <c:v>2.4783385422886233</c:v>
                </c:pt>
                <c:pt idx="3">
                  <c:v>3.7159443494472151</c:v>
                </c:pt>
                <c:pt idx="4">
                  <c:v>4.9516809085330387</c:v>
                </c:pt>
                <c:pt idx="5">
                  <c:v>6.1849365816495974</c:v>
                </c:pt>
                <c:pt idx="6">
                  <c:v>7.4151094025643536</c:v>
                </c:pt>
                <c:pt idx="7">
                  <c:v>8.641609324784552</c:v>
                </c:pt>
                <c:pt idx="8">
                  <c:v>9.8638603607619402</c:v>
                </c:pt>
                <c:pt idx="9">
                  <c:v>11.081302594650388</c:v>
                </c:pt>
                <c:pt idx="10">
                  <c:v>12.293394053136455</c:v>
                </c:pt>
                <c:pt idx="11">
                  <c:v>13.499612421159807</c:v>
                </c:pt>
                <c:pt idx="12">
                  <c:v>14.699456591774208</c:v>
                </c:pt>
                <c:pt idx="13">
                  <c:v>15.892448041921787</c:v>
                </c:pt>
                <c:pt idx="14">
                  <c:v>17.078132028435672</c:v>
                </c:pt>
                <c:pt idx="15">
                  <c:v>18.256078601092888</c:v>
                </c:pt>
                <c:pt idx="16">
                  <c:v>19.425883431971748</c:v>
                </c:pt>
                <c:pt idx="17">
                  <c:v>20.587168462661108</c:v>
                </c:pt>
                <c:pt idx="18">
                  <c:v>21.739582373001991</c:v>
                </c:pt>
                <c:pt idx="19">
                  <c:v>22.882800876966307</c:v>
                </c:pt>
                <c:pt idx="20">
                  <c:v>24.016526852987489</c:v>
                </c:pt>
                <c:pt idx="21">
                  <c:v>25.14049031751777</c:v>
                </c:pt>
                <c:pt idx="22">
                  <c:v>26.254448251805723</c:v>
                </c:pt>
                <c:pt idx="23">
                  <c:v>27.358184292847202</c:v>
                </c:pt>
                <c:pt idx="24">
                  <c:v>28.451508300184653</c:v>
                </c:pt>
                <c:pt idx="25">
                  <c:v>29.534255810706785</c:v>
                </c:pt>
                <c:pt idx="26">
                  <c:v>30.606287393860786</c:v>
                </c:pt>
                <c:pt idx="27">
                  <c:v>31.667487919741522</c:v>
                </c:pt>
                <c:pt idx="28">
                  <c:v>32.717765752394257</c:v>
                </c:pt>
                <c:pt idx="29">
                  <c:v>33.757051880375521</c:v>
                </c:pt>
                <c:pt idx="30">
                  <c:v>34.785298996187692</c:v>
                </c:pt>
                <c:pt idx="31">
                  <c:v>35.802480535660493</c:v>
                </c:pt>
                <c:pt idx="32">
                  <c:v>36.808589687717102</c:v>
                </c:pt>
                <c:pt idx="33">
                  <c:v>37.803638384257589</c:v>
                </c:pt>
                <c:pt idx="34">
                  <c:v>38.787656279139348</c:v>
                </c:pt>
                <c:pt idx="35">
                  <c:v>39.760689724448433</c:v>
                </c:pt>
                <c:pt idx="36">
                  <c:v>40.722800751457854</c:v>
                </c:pt>
                <c:pt idx="37">
                  <c:v>41.674066062870615</c:v>
                </c:pt>
                <c:pt idx="38">
                  <c:v>42.614576042161097</c:v>
                </c:pt>
                <c:pt idx="39">
                  <c:v>43.544433785066474</c:v>
                </c:pt>
                <c:pt idx="40">
                  <c:v>44.463754157552714</c:v>
                </c:pt>
                <c:pt idx="41">
                  <c:v>45.372662883888161</c:v>
                </c:pt>
                <c:pt idx="42">
                  <c:v>46.271295667812829</c:v>
                </c:pt>
                <c:pt idx="43">
                  <c:v>47.159797349192267</c:v>
                </c:pt>
                <c:pt idx="44">
                  <c:v>48.038321097994611</c:v>
                </c:pt>
                <c:pt idx="45">
                  <c:v>48.907027646930629</c:v>
                </c:pt>
                <c:pt idx="46">
                  <c:v>49.766084563645563</c:v>
                </c:pt>
                <c:pt idx="47">
                  <c:v>50.615665562951605</c:v>
                </c:pt>
                <c:pt idx="48">
                  <c:v>51.455949859235574</c:v>
                </c:pt>
                <c:pt idx="49">
                  <c:v>52.2871215588684</c:v>
                </c:pt>
                <c:pt idx="50">
                  <c:v>53.109369092176252</c:v>
                </c:pt>
                <c:pt idx="51">
                  <c:v>53.922884684308528</c:v>
                </c:pt>
                <c:pt idx="52">
                  <c:v>54.727863864147388</c:v>
                </c:pt>
                <c:pt idx="53">
                  <c:v>55.524505010249449</c:v>
                </c:pt>
                <c:pt idx="54">
                  <c:v>56.313008932684987</c:v>
                </c:pt>
                <c:pt idx="55">
                  <c:v>57.09357848954371</c:v>
                </c:pt>
                <c:pt idx="56">
                  <c:v>57.86641823680462</c:v>
                </c:pt>
                <c:pt idx="57">
                  <c:v>58.631734110216996</c:v>
                </c:pt>
                <c:pt idx="58">
                  <c:v>59.389733137810367</c:v>
                </c:pt>
                <c:pt idx="59">
                  <c:v>60.140623181636947</c:v>
                </c:pt>
                <c:pt idx="60">
                  <c:v>60.884612707352176</c:v>
                </c:pt>
                <c:pt idx="61">
                  <c:v>61.621910580252461</c:v>
                </c:pt>
                <c:pt idx="62">
                  <c:v>62.352725886413772</c:v>
                </c:pt>
                <c:pt idx="63">
                  <c:v>63.077267777608625</c:v>
                </c:pt>
                <c:pt idx="64">
                  <c:v>63.795745338718902</c:v>
                </c:pt>
                <c:pt idx="65">
                  <c:v>64.508367476409262</c:v>
                </c:pt>
                <c:pt idx="66">
                  <c:v>65.21534282787708</c:v>
                </c:pt>
                <c:pt idx="67">
                  <c:v>65.916879688549443</c:v>
                </c:pt>
                <c:pt idx="68">
                  <c:v>66.613185957655929</c:v>
                </c:pt>
                <c:pt idx="69">
                  <c:v>67.304469100664434</c:v>
                </c:pt>
                <c:pt idx="70">
                  <c:v>67.990936127628942</c:v>
                </c:pt>
                <c:pt idx="71">
                  <c:v>68.672793586558342</c:v>
                </c:pt>
                <c:pt idx="72">
                  <c:v>69.350247570976705</c:v>
                </c:pt>
                <c:pt idx="73">
                  <c:v>70.023503740906747</c:v>
                </c:pt>
                <c:pt idx="74">
                  <c:v>70.692767356567387</c:v>
                </c:pt>
                <c:pt idx="75">
                  <c:v>71.358243324136211</c:v>
                </c:pt>
                <c:pt idx="76">
                  <c:v>72.020136252984827</c:v>
                </c:pt>
                <c:pt idx="77">
                  <c:v>72.678650523852198</c:v>
                </c:pt>
                <c:pt idx="78">
                  <c:v>73.333990367475664</c:v>
                </c:pt>
                <c:pt idx="79">
                  <c:v>73.986359953253185</c:v>
                </c:pt>
                <c:pt idx="80">
                  <c:v>74.635963487562066</c:v>
                </c:pt>
                <c:pt idx="81">
                  <c:v>75.283005321409959</c:v>
                </c:pt>
                <c:pt idx="82">
                  <c:v>75.92769006714208</c:v>
                </c:pt>
                <c:pt idx="83">
                  <c:v>76.570222723976798</c:v>
                </c:pt>
                <c:pt idx="84">
                  <c:v>77.210808812185704</c:v>
                </c:pt>
                <c:pt idx="85">
                  <c:v>77.849654515780031</c:v>
                </c:pt>
                <c:pt idx="86">
                  <c:v>78.486966833606445</c:v>
                </c:pt>
                <c:pt idx="87">
                  <c:v>79.122953738797023</c:v>
                </c:pt>
                <c:pt idx="88">
                  <c:v>79.757824346558309</c:v>
                </c:pt>
                <c:pt idx="89">
                  <c:v>80.391789090321879</c:v>
                </c:pt>
                <c:pt idx="90">
                  <c:v>81.02505990631677</c:v>
                </c:pt>
                <c:pt idx="91">
                  <c:v>81.657850426660204</c:v>
                </c:pt>
                <c:pt idx="92">
                  <c:v>82.290376181096832</c:v>
                </c:pt>
                <c:pt idx="93">
                  <c:v>82.922854807551246</c:v>
                </c:pt>
                <c:pt idx="94">
                  <c:v>83.555506271690433</c:v>
                </c:pt>
                <c:pt idx="95">
                  <c:v>84.188553095723648</c:v>
                </c:pt>
                <c:pt idx="96">
                  <c:v>84.822220596697392</c:v>
                </c:pt>
                <c:pt idx="97">
                  <c:v>85.456737134571554</c:v>
                </c:pt>
                <c:pt idx="98">
                  <c:v>86.092334370388983</c:v>
                </c:pt>
                <c:pt idx="99">
                  <c:v>86.729247534877089</c:v>
                </c:pt>
                <c:pt idx="100">
                  <c:v>87.367715707842535</c:v>
                </c:pt>
                <c:pt idx="101">
                  <c:v>88.007982108741956</c:v>
                </c:pt>
                <c:pt idx="102">
                  <c:v>88.650294398830212</c:v>
                </c:pt>
                <c:pt idx="103">
                  <c:v>89.294904995303582</c:v>
                </c:pt>
                <c:pt idx="104">
                  <c:v>89.942071397869043</c:v>
                </c:pt>
                <c:pt idx="105">
                  <c:v>90.59205652817846</c:v>
                </c:pt>
                <c:pt idx="106">
                  <c:v>91.245129082572134</c:v>
                </c:pt>
                <c:pt idx="107">
                  <c:v>91.901563898575148</c:v>
                </c:pt>
                <c:pt idx="108">
                  <c:v>92.561642335582917</c:v>
                </c:pt>
                <c:pt idx="109">
                  <c:v>93.225652670158667</c:v>
                </c:pt>
                <c:pt idx="110">
                  <c:v>93.893890506343126</c:v>
                </c:pt>
                <c:pt idx="111">
                  <c:v>94.566659201344009</c:v>
                </c:pt>
                <c:pt idx="112">
                  <c:v>95.244270306929437</c:v>
                </c:pt>
                <c:pt idx="113">
                  <c:v>95.927044026791492</c:v>
                </c:pt>
                <c:pt idx="114">
                  <c:v>96.615309690073772</c:v>
                </c:pt>
                <c:pt idx="115">
                  <c:v>97.30940624116397</c:v>
                </c:pt>
                <c:pt idx="116">
                  <c:v>98.009682745741344</c:v>
                </c:pt>
                <c:pt idx="117">
                  <c:v>98.716498912929794</c:v>
                </c:pt>
                <c:pt idx="118">
                  <c:v>99.430225633242358</c:v>
                </c:pt>
                <c:pt idx="119">
                  <c:v>100.15124553180306</c:v>
                </c:pt>
                <c:pt idx="120">
                  <c:v>100.87995353609496</c:v>
                </c:pt>
                <c:pt idx="121">
                  <c:v>101.61675745720216</c:v>
                </c:pt>
                <c:pt idx="122">
                  <c:v>102.36207858318178</c:v>
                </c:pt>
                <c:pt idx="123">
                  <c:v>103.11635228281321</c:v>
                </c:pt>
                <c:pt idx="124">
                  <c:v>103.88002861751612</c:v>
                </c:pt>
                <c:pt idx="125">
                  <c:v>104.6535729586989</c:v>
                </c:pt>
                <c:pt idx="126">
                  <c:v>105.43746660718385</c:v>
                </c:pt>
                <c:pt idx="127">
                  <c:v>106.23220741064191</c:v>
                </c:pt>
                <c:pt idx="128">
                  <c:v>107.03831037414851</c:v>
                </c:pt>
                <c:pt idx="129">
                  <c:v>107.85630825802775</c:v>
                </c:pt>
                <c:pt idx="130">
                  <c:v>108.68675215606753</c:v>
                </c:pt>
                <c:pt idx="131">
                  <c:v>109.53021204595281</c:v>
                </c:pt>
                <c:pt idx="132">
                  <c:v>110.38727730235658</c:v>
                </c:pt>
                <c:pt idx="133">
                  <c:v>111.25855716152992</c:v>
                </c:pt>
                <c:pt idx="134">
                  <c:v>112.14468112443295</c:v>
                </c:pt>
                <c:pt idx="135">
                  <c:v>113.04629928341829</c:v>
                </c:pt>
                <c:pt idx="136">
                  <c:v>113.96408255521193</c:v>
                </c:pt>
                <c:pt idx="137">
                  <c:v>114.89872280041064</c:v>
                </c:pt>
                <c:pt idx="138">
                  <c:v>115.85093280691952</c:v>
                </c:pt>
                <c:pt idx="139">
                  <c:v>116.82144611168327</c:v>
                </c:pt>
                <c:pt idx="140">
                  <c:v>117.81101663171353</c:v>
                </c:pt>
                <c:pt idx="141">
                  <c:v>118.82041807179571</c:v>
                </c:pt>
                <c:pt idx="142">
                  <c:v>119.85044307239026</c:v>
                </c:pt>
                <c:pt idx="143">
                  <c:v>120.90190205715841</c:v>
                </c:pt>
                <c:pt idx="144">
                  <c:v>121.97562173530687</c:v>
                </c:pt>
                <c:pt idx="145">
                  <c:v>123.07244320963331</c:v>
                </c:pt>
                <c:pt idx="146">
                  <c:v>124.19321963688586</c:v>
                </c:pt>
                <c:pt idx="147">
                  <c:v>125.33881338298239</c:v>
                </c:pt>
                <c:pt idx="148">
                  <c:v>126.51009261195979</c:v>
                </c:pt>
                <c:pt idx="149">
                  <c:v>127.70792724450818</c:v>
                </c:pt>
                <c:pt idx="150">
                  <c:v>128.93318421989724</c:v>
                </c:pt>
                <c:pt idx="151">
                  <c:v>130.18672199440829</c:v>
                </c:pt>
                <c:pt idx="152">
                  <c:v>131.46938421050857</c:v>
                </c:pt>
                <c:pt idx="153">
                  <c:v>132.78199247446835</c:v>
                </c:pt>
                <c:pt idx="154">
                  <c:v>134.12533818653253</c:v>
                </c:pt>
                <c:pt idx="155">
                  <c:v>135.50017337777768</c:v>
                </c:pt>
                <c:pt idx="156">
                  <c:v>136.90720052211444</c:v>
                </c:pt>
                <c:pt idx="157">
                  <c:v>138.34706131123542</c:v>
                </c:pt>
                <c:pt idx="158">
                  <c:v>139.82032440534303</c:v>
                </c:pt>
                <c:pt idx="159">
                  <c:v>141.32747220376697</c:v>
                </c:pt>
                <c:pt idx="160">
                  <c:v>142.86888671748815</c:v>
                </c:pt>
                <c:pt idx="161">
                  <c:v>144.44483467021672</c:v>
                </c:pt>
                <c:pt idx="162">
                  <c:v>146.05545200570472</c:v>
                </c:pt>
                <c:pt idx="163">
                  <c:v>147.7007280355937</c:v>
                </c:pt>
                <c:pt idx="164">
                  <c:v>149.38048952280437</c:v>
                </c:pt>
                <c:pt idx="165">
                  <c:v>151.0943850580455</c:v>
                </c:pt>
                <c:pt idx="166">
                  <c:v>152.84187014839497</c:v>
                </c:pt>
                <c:pt idx="167">
                  <c:v>154.6221934932029</c:v>
                </c:pt>
                <c:pt idx="168">
                  <c:v>156.43438496918338</c:v>
                </c:pt>
                <c:pt idx="169">
                  <c:v>158.27724587829297</c:v>
                </c:pt>
                <c:pt idx="170">
                  <c:v>160.14934202349434</c:v>
                </c:pt>
                <c:pt idx="171">
                  <c:v>162.04900016355725</c:v>
                </c:pt>
                <c:pt idx="172">
                  <c:v>163.97430835431209</c:v>
                </c:pt>
                <c:pt idx="173">
                  <c:v>165.92312060728992</c:v>
                </c:pt>
                <c:pt idx="174">
                  <c:v>167.89306618654422</c:v>
                </c:pt>
                <c:pt idx="175">
                  <c:v>169.88156372242676</c:v>
                </c:pt>
                <c:pt idx="176">
                  <c:v>171.88584015185106</c:v>
                </c:pt>
                <c:pt idx="177">
                  <c:v>173.90295430584456</c:v>
                </c:pt>
                <c:pt idx="178">
                  <c:v>175.92982476747747</c:v>
                </c:pt>
                <c:pt idx="179">
                  <c:v>177.96326142901609</c:v>
                </c:pt>
                <c:pt idx="180">
                  <c:v>179.99796270858758</c:v>
                </c:pt>
              </c:numCache>
            </c:numRef>
          </c:xVal>
          <c:yVal>
            <c:numRef>
              <c:f>TraySol!$M$191:$M$371</c:f>
              <c:numCache>
                <c:formatCode>0.00</c:formatCode>
                <c:ptCount val="181"/>
                <c:pt idx="0">
                  <c:v>37.82499999176823</c:v>
                </c:pt>
                <c:pt idx="1">
                  <c:v>37.816768896893876</c:v>
                </c:pt>
                <c:pt idx="2">
                  <c:v>37.792083598026721</c:v>
                </c:pt>
                <c:pt idx="3">
                  <c:v>37.750968097071734</c:v>
                </c:pt>
                <c:pt idx="4">
                  <c:v>37.693462258300293</c:v>
                </c:pt>
                <c:pt idx="5">
                  <c:v>37.619621630258969</c:v>
                </c:pt>
                <c:pt idx="6">
                  <c:v>37.529517187793694</c:v>
                </c:pt>
                <c:pt idx="7">
                  <c:v>37.42323500522938</c:v>
                </c:pt>
                <c:pt idx="8">
                  <c:v>37.300875864220345</c:v>
                </c:pt>
                <c:pt idx="9">
                  <c:v>37.162554800427365</c:v>
                </c:pt>
                <c:pt idx="10">
                  <c:v>37.008400593739218</c:v>
                </c:pt>
                <c:pt idx="11">
                  <c:v>36.838555207232297</c:v>
                </c:pt>
                <c:pt idx="12">
                  <c:v>36.653173180445698</c:v>
                </c:pt>
                <c:pt idx="13">
                  <c:v>36.4524209828365</c:v>
                </c:pt>
                <c:pt idx="14">
                  <c:v>36.236476333470939</c:v>
                </c:pt>
                <c:pt idx="15">
                  <c:v>36.005527493102079</c:v>
                </c:pt>
                <c:pt idx="16">
                  <c:v>35.759772534788098</c:v>
                </c:pt>
                <c:pt idx="17">
                  <c:v>35.499418599121427</c:v>
                </c:pt>
                <c:pt idx="18">
                  <c:v>35.22468113997602</c:v>
                </c:pt>
                <c:pt idx="19">
                  <c:v>34.9357831664462</c:v>
                </c:pt>
                <c:pt idx="20">
                  <c:v>34.632954486354095</c:v>
                </c:pt>
                <c:pt idx="21">
                  <c:v>34.316430956355234</c:v>
                </c:pt>
                <c:pt idx="22">
                  <c:v>33.986453743282141</c:v>
                </c:pt>
                <c:pt idx="23">
                  <c:v>33.643268600945341</c:v>
                </c:pt>
                <c:pt idx="24">
                  <c:v>33.287125166168614</c:v>
                </c:pt>
                <c:pt idx="25">
                  <c:v>32.918276277381409</c:v>
                </c:pt>
                <c:pt idx="26">
                  <c:v>32.536977318633276</c:v>
                </c:pt>
                <c:pt idx="27">
                  <c:v>32.143485591442612</c:v>
                </c:pt>
                <c:pt idx="28">
                  <c:v>31.738059716449847</c:v>
                </c:pt>
                <c:pt idx="29">
                  <c:v>31.320959066420798</c:v>
                </c:pt>
                <c:pt idx="30">
                  <c:v>30.892443231743741</c:v>
                </c:pt>
                <c:pt idx="31">
                  <c:v>30.452771519187046</c:v>
                </c:pt>
                <c:pt idx="32">
                  <c:v>30.002202484336692</c:v>
                </c:pt>
                <c:pt idx="33">
                  <c:v>29.540993497816352</c:v>
                </c:pt>
                <c:pt idx="34">
                  <c:v>29.069400345107134</c:v>
                </c:pt>
                <c:pt idx="35">
                  <c:v>28.587676859532259</c:v>
                </c:pt>
                <c:pt idx="36">
                  <c:v>28.096074587750593</c:v>
                </c:pt>
                <c:pt idx="37">
                  <c:v>27.594842486914033</c:v>
                </c:pt>
                <c:pt idx="38">
                  <c:v>27.084226652484226</c:v>
                </c:pt>
                <c:pt idx="39">
                  <c:v>26.564470075573482</c:v>
                </c:pt>
                <c:pt idx="40">
                  <c:v>26.035812428570026</c:v>
                </c:pt>
                <c:pt idx="41">
                  <c:v>25.498489877728744</c:v>
                </c:pt>
                <c:pt idx="42">
                  <c:v>24.952734921350824</c:v>
                </c:pt>
                <c:pt idx="43">
                  <c:v>24.398776252138916</c:v>
                </c:pt>
                <c:pt idx="44">
                  <c:v>23.836838642295533</c:v>
                </c:pt>
                <c:pt idx="45">
                  <c:v>23.267142849929328</c:v>
                </c:pt>
                <c:pt idx="46">
                  <c:v>22.689905545344757</c:v>
                </c:pt>
                <c:pt idx="47">
                  <c:v>22.105339255812964</c:v>
                </c:pt>
                <c:pt idx="48">
                  <c:v>21.513652327454764</c:v>
                </c:pt>
                <c:pt idx="49">
                  <c:v>20.915048902906662</c:v>
                </c:pt>
                <c:pt idx="50">
                  <c:v>20.30972891348938</c:v>
                </c:pt>
                <c:pt idx="51">
                  <c:v>19.697888084649875</c:v>
                </c:pt>
                <c:pt idx="52">
                  <c:v>19.079717953505593</c:v>
                </c:pt>
                <c:pt idx="53">
                  <c:v>18.455405897378313</c:v>
                </c:pt>
                <c:pt idx="54">
                  <c:v>17.82513517226694</c:v>
                </c:pt>
                <c:pt idx="55">
                  <c:v>17.189084960270492</c:v>
                </c:pt>
                <c:pt idx="56">
                  <c:v>16.547430425034705</c:v>
                </c:pt>
                <c:pt idx="57">
                  <c:v>15.90034277435862</c:v>
                </c:pt>
                <c:pt idx="58">
                  <c:v>15.247989329157519</c:v>
                </c:pt>
                <c:pt idx="59">
                  <c:v>14.590533598038959</c:v>
                </c:pt>
                <c:pt idx="60">
                  <c:v>13.928135356806465</c:v>
                </c:pt>
                <c:pt idx="61">
                  <c:v>13.260950732261193</c:v>
                </c:pt>
                <c:pt idx="62">
                  <c:v>12.589132289726095</c:v>
                </c:pt>
                <c:pt idx="63">
                  <c:v>11.912829123767835</c:v>
                </c:pt>
                <c:pt idx="64">
                  <c:v>11.232186951641495</c:v>
                </c:pt>
                <c:pt idx="65">
                  <c:v>10.547348209028954</c:v>
                </c:pt>
                <c:pt idx="66">
                  <c:v>9.858452147686279</c:v>
                </c:pt>
                <c:pt idx="67">
                  <c:v>9.1656349346565662</c:v>
                </c:pt>
                <c:pt idx="68">
                  <c:v>8.4690297527441203</c:v>
                </c:pt>
                <c:pt idx="69">
                  <c:v>7.768766901982417</c:v>
                </c:pt>
                <c:pt idx="70">
                  <c:v>7.064973901862615</c:v>
                </c:pt>
                <c:pt idx="71">
                  <c:v>6.3577755941218044</c:v>
                </c:pt>
                <c:pt idx="72">
                  <c:v>5.64729424592025</c:v>
                </c:pt>
                <c:pt idx="73">
                  <c:v>4.9336496532648511</c:v>
                </c:pt>
                <c:pt idx="74">
                  <c:v>4.2169592445628439</c:v>
                </c:pt>
                <c:pt idx="75">
                  <c:v>3.4973381842137456</c:v>
                </c:pt>
                <c:pt idx="76">
                  <c:v>2.7748994761710435</c:v>
                </c:pt>
                <c:pt idx="77">
                  <c:v>2.0497540674261927</c:v>
                </c:pt>
                <c:pt idx="78">
                  <c:v>1.3220109513879521</c:v>
                </c:pt>
                <c:pt idx="79">
                  <c:v>0.59177727114867196</c:v>
                </c:pt>
                <c:pt idx="80">
                  <c:v>-0.14084157735280201</c:v>
                </c:pt>
                <c:pt idx="81">
                  <c:v>-0.8757418422456027</c:v>
                </c:pt>
                <c:pt idx="82">
                  <c:v>-1.6128213126762461</c:v>
                </c:pt>
                <c:pt idx="83">
                  <c:v>-2.351979215736236</c:v>
                </c:pt>
                <c:pt idx="84">
                  <c:v>-3.0931161132957499</c:v>
                </c:pt>
                <c:pt idx="85">
                  <c:v>-3.8361337986585511</c:v>
                </c:pt>
                <c:pt idx="86">
                  <c:v>-4.5809351929388953</c:v>
                </c:pt>
                <c:pt idx="87">
                  <c:v>-5.3274242410489023</c:v>
                </c:pt>
                <c:pt idx="88">
                  <c:v>-6.0755058071720072</c:v>
                </c:pt>
                <c:pt idx="89">
                  <c:v>-6.8250855695852266</c:v>
                </c:pt>
                <c:pt idx="90">
                  <c:v>-7.5760699146809429</c:v>
                </c:pt>
                <c:pt idx="91">
                  <c:v>-8.3283658300265415</c:v>
                </c:pt>
                <c:pt idx="92">
                  <c:v>-9.0818807962871659</c:v>
                </c:pt>
                <c:pt idx="93">
                  <c:v>-9.8365226778248882</c:v>
                </c:pt>
                <c:pt idx="94">
                  <c:v>-10.592199611774291</c:v>
                </c:pt>
                <c:pt idx="95">
                  <c:v>-11.348819895381354</c:v>
                </c:pt>
                <c:pt idx="96">
                  <c:v>-12.106291871378801</c:v>
                </c:pt>
                <c:pt idx="97">
                  <c:v>-12.864523811157554</c:v>
                </c:pt>
                <c:pt idx="98">
                  <c:v>-13.623423795478274</c:v>
                </c:pt>
                <c:pt idx="99">
                  <c:v>-14.38289959245283</c:v>
                </c:pt>
                <c:pt idx="100">
                  <c:v>-15.142858532509067</c:v>
                </c:pt>
                <c:pt idx="101">
                  <c:v>-15.903207380035624</c:v>
                </c:pt>
                <c:pt idx="102">
                  <c:v>-16.663852201386263</c:v>
                </c:pt>
                <c:pt idx="103">
                  <c:v>-17.424698228904589</c:v>
                </c:pt>
                <c:pt idx="104">
                  <c:v>-18.185649720611266</c:v>
                </c:pt>
                <c:pt idx="105">
                  <c:v>-18.946609815174938</c:v>
                </c:pt>
                <c:pt idx="106">
                  <c:v>-19.707480381767397</c:v>
                </c:pt>
                <c:pt idx="107">
                  <c:v>-20.468161864381074</c:v>
                </c:pt>
                <c:pt idx="108">
                  <c:v>-21.228553120163355</c:v>
                </c:pt>
                <c:pt idx="109">
                  <c:v>-21.988551251298119</c:v>
                </c:pt>
                <c:pt idx="110">
                  <c:v>-22.748051429939323</c:v>
                </c:pt>
                <c:pt idx="111">
                  <c:v>-23.506946715674744</c:v>
                </c:pt>
                <c:pt idx="112">
                  <c:v>-24.26512786497058</c:v>
                </c:pt>
                <c:pt idx="113">
                  <c:v>-25.022483132019289</c:v>
                </c:pt>
                <c:pt idx="114">
                  <c:v>-25.778898060383739</c:v>
                </c:pt>
                <c:pt idx="115">
                  <c:v>-26.534255264800805</c:v>
                </c:pt>
                <c:pt idx="116">
                  <c:v>-27.288434202477802</c:v>
                </c:pt>
                <c:pt idx="117">
                  <c:v>-28.041310933184079</c:v>
                </c:pt>
                <c:pt idx="118">
                  <c:v>-28.79275786741097</c:v>
                </c:pt>
                <c:pt idx="119">
                  <c:v>-29.542643501843074</c:v>
                </c:pt>
                <c:pt idx="120">
                  <c:v>-30.290832141356347</c:v>
                </c:pt>
                <c:pt idx="121">
                  <c:v>-31.037183606732114</c:v>
                </c:pt>
                <c:pt idx="122">
                  <c:v>-31.78155292725269</c:v>
                </c:pt>
                <c:pt idx="123">
                  <c:v>-32.523790017325098</c:v>
                </c:pt>
                <c:pt idx="124">
                  <c:v>-33.263739336264393</c:v>
                </c:pt>
                <c:pt idx="125">
                  <c:v>-34.00123953036028</c:v>
                </c:pt>
                <c:pt idx="126">
                  <c:v>-34.736123056351275</c:v>
                </c:pt>
                <c:pt idx="127">
                  <c:v>-35.46821578544052</c:v>
                </c:pt>
                <c:pt idx="128">
                  <c:v>-36.197336587010795</c:v>
                </c:pt>
                <c:pt idx="129">
                  <c:v>-36.923296891235665</c:v>
                </c:pt>
                <c:pt idx="130">
                  <c:v>-37.645900229840876</c:v>
                </c:pt>
                <c:pt idx="131">
                  <c:v>-38.364941754350639</c:v>
                </c:pt>
                <c:pt idx="132">
                  <c:v>-39.080207731263044</c:v>
                </c:pt>
                <c:pt idx="133">
                  <c:v>-39.791475013737283</c:v>
                </c:pt>
                <c:pt idx="134">
                  <c:v>-40.498510489557447</c:v>
                </c:pt>
                <c:pt idx="135">
                  <c:v>-41.201070505360718</c:v>
                </c:pt>
                <c:pt idx="136">
                  <c:v>-41.898900267397408</c:v>
                </c:pt>
                <c:pt idx="137">
                  <c:v>-42.591733219430523</c:v>
                </c:pt>
                <c:pt idx="138">
                  <c:v>-43.27929039879487</c:v>
                </c:pt>
                <c:pt idx="139">
                  <c:v>-43.961279772131718</c:v>
                </c:pt>
                <c:pt idx="140">
                  <c:v>-44.637395552903627</c:v>
                </c:pt>
                <c:pt idx="141">
                  <c:v>-45.307317503492925</c:v>
                </c:pt>
                <c:pt idx="142">
                  <c:v>-45.970710225504092</c:v>
                </c:pt>
                <c:pt idx="143">
                  <c:v>-46.627222442844271</c:v>
                </c:pt>
                <c:pt idx="144">
                  <c:v>-47.276486283257753</c:v>
                </c:pt>
                <c:pt idx="145">
                  <c:v>-47.918116565255843</c:v>
                </c:pt>
                <c:pt idx="146">
                  <c:v>-48.551710098822554</c:v>
                </c:pt>
                <c:pt idx="147">
                  <c:v>-49.176845009904014</c:v>
                </c:pt>
                <c:pt idx="148">
                  <c:v>-49.793080100505563</c:v>
                </c:pt>
                <c:pt idx="149">
                  <c:v>-50.399954258233436</c:v>
                </c:pt>
                <c:pt idx="150">
                  <c:v>-50.996985931317397</c:v>
                </c:pt>
                <c:pt idx="151">
                  <c:v>-51.583672687522409</c:v>
                </c:pt>
                <c:pt idx="152">
                  <c:v>-52.159490877875413</c:v>
                </c:pt>
                <c:pt idx="153">
                  <c:v>-52.723895428750353</c:v>
                </c:pt>
                <c:pt idx="154">
                  <c:v>-53.27631978851133</c:v>
                </c:pt>
                <c:pt idx="155">
                  <c:v>-53.816176057520721</c:v>
                </c:pt>
                <c:pt idx="156">
                  <c:v>-54.342855332767385</c:v>
                </c:pt>
                <c:pt idx="157">
                  <c:v>-54.855728300512396</c:v>
                </c:pt>
                <c:pt idx="158">
                  <c:v>-55.354146112018128</c:v>
                </c:pt>
                <c:pt idx="159">
                  <c:v>-55.837441578408715</c:v>
                </c:pt>
                <c:pt idx="160">
                  <c:v>-56.304930720772063</c:v>
                </c:pt>
                <c:pt idx="161">
                  <c:v>-56.755914710494608</c:v>
                </c:pt>
                <c:pt idx="162">
                  <c:v>-57.189682232236578</c:v>
                </c:pt>
                <c:pt idx="163">
                  <c:v>-57.605512297635528</c:v>
                </c:pt>
                <c:pt idx="164">
                  <c:v>-58.002677531501092</c:v>
                </c:pt>
                <c:pt idx="165">
                  <c:v>-58.380447943724448</c:v>
                </c:pt>
                <c:pt idx="166">
                  <c:v>-58.738095189227835</c:v>
                </c:pt>
                <c:pt idx="167">
                  <c:v>-59.074897304998046</c:v>
                </c:pt>
                <c:pt idx="168">
                  <c:v>-59.390143897703723</c:v>
                </c:pt>
                <c:pt idx="169">
                  <c:v>-59.683141737891162</c:v>
                </c:pt>
                <c:pt idx="170">
                  <c:v>-59.953220697807751</c:v>
                </c:pt>
                <c:pt idx="171">
                  <c:v>-60.199739950246226</c:v>
                </c:pt>
                <c:pt idx="172">
                  <c:v>-60.422094326395751</c:v>
                </c:pt>
                <c:pt idx="173">
                  <c:v>-60.61972071266527</c:v>
                </c:pt>
                <c:pt idx="174">
                  <c:v>-60.792104351070151</c:v>
                </c:pt>
                <c:pt idx="175">
                  <c:v>-60.938784896351507</c:v>
                </c:pt>
                <c:pt idx="176">
                  <c:v>-61.059362076748585</c:v>
                </c:pt>
                <c:pt idx="177">
                  <c:v>-61.153500805291969</c:v>
                </c:pt>
                <c:pt idx="178">
                  <c:v>-61.220935595326267</c:v>
                </c:pt>
                <c:pt idx="179">
                  <c:v>-61.261474147957614</c:v>
                </c:pt>
                <c:pt idx="180">
                  <c:v>-61.274999986470874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5AE8-4473-B02F-48893A20662A}"/>
            </c:ext>
          </c:extLst>
        </c:ser>
        <c:ser>
          <c:idx val="26"/>
          <c:order val="26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TraySol!$Q$191:$Q$371</c:f>
              <c:numCache>
                <c:formatCode>0.00</c:formatCode>
                <c:ptCount val="181"/>
                <c:pt idx="0">
                  <c:v>1.0215814641510717E-3</c:v>
                </c:pt>
                <c:pt idx="1">
                  <c:v>1.0215237798052461</c:v>
                </c:pt>
                <c:pt idx="2">
                  <c:v>2.0427058229372999</c:v>
                </c:pt>
                <c:pt idx="3">
                  <c:v>3.063205314733775</c:v>
                </c:pt>
                <c:pt idx="4">
                  <c:v>4.0826832787299825</c:v>
                </c:pt>
                <c:pt idx="5">
                  <c:v>5.1008034812478664</c:v>
                </c:pt>
                <c:pt idx="6">
                  <c:v>6.1172333187750887</c:v>
                </c:pt>
                <c:pt idx="7">
                  <c:v>7.1316446827073863</c:v>
                </c:pt>
                <c:pt idx="8">
                  <c:v>8.1437147963056979</c:v>
                </c:pt>
                <c:pt idx="9">
                  <c:v>9.153127019028803</c:v>
                </c:pt>
                <c:pt idx="10">
                  <c:v>10.159571613785886</c:v>
                </c:pt>
                <c:pt idx="11">
                  <c:v>11.162746473064507</c:v>
                </c:pt>
                <c:pt idx="12">
                  <c:v>12.162357800344591</c:v>
                </c:pt>
                <c:pt idx="13">
                  <c:v>13.158120743689055</c:v>
                </c:pt>
                <c:pt idx="14">
                  <c:v>14.149759978911742</c:v>
                </c:pt>
                <c:pt idx="15">
                  <c:v>15.137010240230827</c:v>
                </c:pt>
                <c:pt idx="16">
                  <c:v>16.119616796843101</c:v>
                </c:pt>
                <c:pt idx="17">
                  <c:v>17.097335874369328</c:v>
                </c:pt>
                <c:pt idx="18">
                  <c:v>18.069935020626488</c:v>
                </c:pt>
                <c:pt idx="19">
                  <c:v>19.037193415676953</c:v>
                </c:pt>
                <c:pt idx="20">
                  <c:v>19.998902126566726</c:v>
                </c:pt>
                <c:pt idx="21">
                  <c:v>20.954864307605071</c:v>
                </c:pt>
                <c:pt idx="22">
                  <c:v>21.904895347443631</c:v>
                </c:pt>
                <c:pt idx="23">
                  <c:v>22.848822964579785</c:v>
                </c:pt>
                <c:pt idx="24">
                  <c:v>23.786487253242122</c:v>
                </c:pt>
                <c:pt idx="25">
                  <c:v>24.717740681899052</c:v>
                </c:pt>
                <c:pt idx="26">
                  <c:v>25.642448046884358</c:v>
                </c:pt>
                <c:pt idx="27">
                  <c:v>26.560486383833311</c:v>
                </c:pt>
                <c:pt idx="28">
                  <c:v>27.471744839787981</c:v>
                </c:pt>
                <c:pt idx="29">
                  <c:v>28.37612450895233</c:v>
                </c:pt>
                <c:pt idx="30">
                  <c:v>29.273538235161276</c:v>
                </c:pt>
                <c:pt idx="31">
                  <c:v>30.163910384174883</c:v>
                </c:pt>
                <c:pt idx="32">
                  <c:v>31.047176588920873</c:v>
                </c:pt>
                <c:pt idx="33">
                  <c:v>31.923283470792565</c:v>
                </c:pt>
                <c:pt idx="34">
                  <c:v>32.792188340060179</c:v>
                </c:pt>
                <c:pt idx="35">
                  <c:v>33.653858878383978</c:v>
                </c:pt>
                <c:pt idx="36">
                  <c:v>34.50827280632393</c:v>
                </c:pt>
                <c:pt idx="37">
                  <c:v>35.355417538628167</c:v>
                </c:pt>
                <c:pt idx="38">
                  <c:v>36.195289829956778</c:v>
                </c:pt>
                <c:pt idx="39">
                  <c:v>37.027895413556443</c:v>
                </c:pt>
                <c:pt idx="40">
                  <c:v>37.853248635254126</c:v>
                </c:pt>
                <c:pt idx="41">
                  <c:v>38.671372084980504</c:v>
                </c:pt>
                <c:pt idx="42">
                  <c:v>39.482296227875871</c:v>
                </c:pt>
                <c:pt idx="43">
                  <c:v>40.286059036866874</c:v>
                </c:pt>
                <c:pt idx="44">
                  <c:v>41.08270562844271</c:v>
                </c:pt>
                <c:pt idx="45">
                  <c:v>41.872287903197325</c:v>
                </c:pt>
                <c:pt idx="46">
                  <c:v>42.654864192548267</c:v>
                </c:pt>
                <c:pt idx="47">
                  <c:v>43.430498912889846</c:v>
                </c:pt>
                <c:pt idx="48">
                  <c:v>44.199262228292064</c:v>
                </c:pt>
                <c:pt idx="49">
                  <c:v>44.961229722717434</c:v>
                </c:pt>
                <c:pt idx="50">
                  <c:v>45.716482082593124</c:v>
                </c:pt>
                <c:pt idx="51">
                  <c:v>46.465104790454376</c:v>
                </c:pt>
                <c:pt idx="52">
                  <c:v>47.207187830255577</c:v>
                </c:pt>
                <c:pt idx="53">
                  <c:v>47.942825404839517</c:v>
                </c:pt>
                <c:pt idx="54">
                  <c:v>48.672115665955133</c:v>
                </c:pt>
                <c:pt idx="55">
                  <c:v>49.395160457122799</c:v>
                </c:pt>
                <c:pt idx="56">
                  <c:v>50.112065069565197</c:v>
                </c:pt>
                <c:pt idx="57">
                  <c:v>50.822938011345904</c:v>
                </c:pt>
                <c:pt idx="58">
                  <c:v>51.527890789793538</c:v>
                </c:pt>
                <c:pt idx="59">
                  <c:v>52.227037707229478</c:v>
                </c:pt>
                <c:pt idx="60">
                  <c:v>52.92049566996748</c:v>
                </c:pt>
                <c:pt idx="61">
                  <c:v>53.608384010508821</c:v>
                </c:pt>
                <c:pt idx="62">
                  <c:v>54.290824322819688</c:v>
                </c:pt>
                <c:pt idx="63">
                  <c:v>54.967940310547071</c:v>
                </c:pt>
                <c:pt idx="64">
                  <c:v>55.639857648003279</c:v>
                </c:pt>
                <c:pt idx="65">
                  <c:v>56.306703853730937</c:v>
                </c:pt>
                <c:pt idx="66">
                  <c:v>56.968608176445123</c:v>
                </c:pt>
                <c:pt idx="67">
                  <c:v>57.625701493139601</c:v>
                </c:pt>
                <c:pt idx="68">
                  <c:v>58.278116219139051</c:v>
                </c:pt>
                <c:pt idx="69">
                  <c:v>58.925986229878234</c:v>
                </c:pt>
                <c:pt idx="70">
                  <c:v>59.569446794190583</c:v>
                </c:pt>
                <c:pt idx="71">
                  <c:v>60.208634518895373</c:v>
                </c:pt>
                <c:pt idx="72">
                  <c:v>60.843687304481833</c:v>
                </c:pt>
                <c:pt idx="73">
                  <c:v>61.474744311699702</c:v>
                </c:pt>
                <c:pt idx="74">
                  <c:v>62.101945938881371</c:v>
                </c:pt>
                <c:pt idx="75">
                  <c:v>62.725433809837817</c:v>
                </c:pt>
                <c:pt idx="76">
                  <c:v>63.345350772189569</c:v>
                </c:pt>
                <c:pt idx="77">
                  <c:v>63.961840906016711</c:v>
                </c:pt>
                <c:pt idx="78">
                  <c:v>64.575049542735314</c:v>
                </c:pt>
                <c:pt idx="79">
                  <c:v>65.185123294133774</c:v>
                </c:pt>
                <c:pt idx="80">
                  <c:v>65.792210091530677</c:v>
                </c:pt>
                <c:pt idx="81">
                  <c:v>66.396459235045896</c:v>
                </c:pt>
                <c:pt idx="82">
                  <c:v>66.998021453007624</c:v>
                </c:pt>
                <c:pt idx="83">
                  <c:v>67.597048971553235</c:v>
                </c:pt>
                <c:pt idx="84">
                  <c:v>68.193695594516214</c:v>
                </c:pt>
                <c:pt idx="85">
                  <c:v>68.788116793730438</c:v>
                </c:pt>
                <c:pt idx="86">
                  <c:v>69.38046980992209</c:v>
                </c:pt>
                <c:pt idx="87">
                  <c:v>69.970913764402567</c:v>
                </c:pt>
                <c:pt idx="88">
                  <c:v>70.559609781819873</c:v>
                </c:pt>
                <c:pt idx="89">
                  <c:v>71.146721124273284</c:v>
                </c:pt>
                <c:pt idx="90">
                  <c:v>71.732413337146653</c:v>
                </c:pt>
                <c:pt idx="91">
                  <c:v>72.316854407067865</c:v>
                </c:pt>
                <c:pt idx="92">
                  <c:v>72.900214932459207</c:v>
                </c:pt>
                <c:pt idx="93">
                  <c:v>73.482668307202459</c:v>
                </c:pt>
                <c:pt idx="94">
                  <c:v>74.064390918007234</c:v>
                </c:pt>
                <c:pt idx="95">
                  <c:v>74.645562356138072</c:v>
                </c:pt>
                <c:pt idx="96">
                  <c:v>75.226365644229773</c:v>
                </c:pt>
                <c:pt idx="97">
                  <c:v>75.806987478996916</c:v>
                </c:pt>
                <c:pt idx="98">
                  <c:v>76.387618490728045</c:v>
                </c:pt>
                <c:pt idx="99">
                  <c:v>76.968453520544116</c:v>
                </c:pt>
                <c:pt idx="100">
                  <c:v>77.549691916496897</c:v>
                </c:pt>
                <c:pt idx="101">
                  <c:v>78.131537849686993</c:v>
                </c:pt>
                <c:pt idx="102">
                  <c:v>78.714200651692693</c:v>
                </c:pt>
                <c:pt idx="103">
                  <c:v>79.297895174721162</c:v>
                </c:pt>
                <c:pt idx="104">
                  <c:v>79.882842176024226</c:v>
                </c:pt>
                <c:pt idx="105">
                  <c:v>80.469268728260758</c:v>
                </c:pt>
                <c:pt idx="106">
                  <c:v>81.057408657640792</c:v>
                </c:pt>
                <c:pt idx="107">
                  <c:v>81.647503011850915</c:v>
                </c:pt>
                <c:pt idx="108">
                  <c:v>82.239800559938104</c:v>
                </c:pt>
                <c:pt idx="109">
                  <c:v>82.834558326524387</c:v>
                </c:pt>
                <c:pt idx="110">
                  <c:v>83.432042162932007</c:v>
                </c:pt>
                <c:pt idx="111">
                  <c:v>84.032527358027437</c:v>
                </c:pt>
                <c:pt idx="112">
                  <c:v>84.636299291838085</c:v>
                </c:pt>
                <c:pt idx="113">
                  <c:v>85.243654135261863</c:v>
                </c:pt>
                <c:pt idx="114">
                  <c:v>85.854899599479353</c:v>
                </c:pt>
                <c:pt idx="115">
                  <c:v>86.470355738989568</c:v>
                </c:pt>
                <c:pt idx="116">
                  <c:v>87.090355812529666</c:v>
                </c:pt>
                <c:pt idx="117">
                  <c:v>87.715247206502724</c:v>
                </c:pt>
                <c:pt idx="118">
                  <c:v>88.345392425931863</c:v>
                </c:pt>
                <c:pt idx="119">
                  <c:v>88.981170158382341</c:v>
                </c:pt>
                <c:pt idx="120">
                  <c:v>89.622976416748969</c:v>
                </c:pt>
                <c:pt idx="121">
                  <c:v>90.271225767292492</c:v>
                </c:pt>
                <c:pt idx="122">
                  <c:v>90.926352649829269</c:v>
                </c:pt>
                <c:pt idx="123">
                  <c:v>91.588812797531816</c:v>
                </c:pt>
                <c:pt idx="124">
                  <c:v>92.259084764381299</c:v>
                </c:pt>
                <c:pt idx="125">
                  <c:v>92.937671568927385</c:v>
                </c:pt>
                <c:pt idx="126">
                  <c:v>93.625102463650578</c:v>
                </c:pt>
                <c:pt idx="127">
                  <c:v>94.32193483988209</c:v>
                </c:pt>
                <c:pt idx="128">
                  <c:v>95.028756278905846</c:v>
                </c:pt>
                <c:pt idx="129">
                  <c:v>95.746186760540212</c:v>
                </c:pt>
                <c:pt idx="130">
                  <c:v>96.47488104114764</c:v>
                </c:pt>
                <c:pt idx="131">
                  <c:v>97.215531213637846</c:v>
                </c:pt>
                <c:pt idx="132">
                  <c:v>97.968869462573707</c:v>
                </c:pt>
                <c:pt idx="133">
                  <c:v>98.735671027928873</c:v>
                </c:pt>
                <c:pt idx="134">
                  <c:v>99.516757391326294</c:v>
                </c:pt>
                <c:pt idx="135">
                  <c:v>100.31299969864267</c:v>
                </c:pt>
                <c:pt idx="136">
                  <c:v>101.12532243261462</c:v>
                </c:pt>
                <c:pt idx="137">
                  <c:v>101.95470734841398</c:v>
                </c:pt>
                <c:pt idx="138">
                  <c:v>102.80219768393988</c:v>
                </c:pt>
                <c:pt idx="139">
                  <c:v>103.66890265463144</c:v>
                </c:pt>
                <c:pt idx="140">
                  <c:v>104.55600223970887</c:v>
                </c:pt>
                <c:pt idx="141">
                  <c:v>105.46475226264212</c:v>
                </c:pt>
                <c:pt idx="142">
                  <c:v>106.39648976296724</c:v>
                </c:pt>
                <c:pt idx="143">
                  <c:v>107.35263864890442</c:v>
                </c:pt>
                <c:pt idx="144">
                  <c:v>108.33471561004707</c:v>
                </c:pt>
                <c:pt idx="145">
                  <c:v>109.34433625604082</c:v>
                </c:pt>
                <c:pt idx="146">
                  <c:v>110.38322142986695</c:v>
                </c:pt>
                <c:pt idx="147">
                  <c:v>111.45320362213174</c:v>
                </c:pt>
                <c:pt idx="148">
                  <c:v>112.55623338450086</c:v>
                </c:pt>
                <c:pt idx="149">
                  <c:v>113.69438560475903</c:v>
                </c:pt>
                <c:pt idx="150">
                  <c:v>114.86986546135728</c:v>
                </c:pt>
                <c:pt idx="151">
                  <c:v>116.08501381995345</c:v>
                </c:pt>
                <c:pt idx="152">
                  <c:v>117.34231176639956</c:v>
                </c:pt>
                <c:pt idx="153">
                  <c:v>118.6443838878016</c:v>
                </c:pt>
                <c:pt idx="154">
                  <c:v>119.99399981363393</c:v>
                </c:pt>
                <c:pt idx="155">
                  <c:v>121.39407341061546</c:v>
                </c:pt>
                <c:pt idx="156">
                  <c:v>122.84765888696609</c:v>
                </c:pt>
                <c:pt idx="157">
                  <c:v>124.35794290371732</c:v>
                </c:pt>
                <c:pt idx="158">
                  <c:v>125.92823161483791</c:v>
                </c:pt>
                <c:pt idx="159">
                  <c:v>127.56193136898094</c:v>
                </c:pt>
                <c:pt idx="160">
                  <c:v>129.26252161299379</c:v>
                </c:pt>
                <c:pt idx="161">
                  <c:v>131.03351835659254</c:v>
                </c:pt>
                <c:pt idx="162">
                  <c:v>132.87842641271089</c:v>
                </c:pt>
                <c:pt idx="163">
                  <c:v>134.80067855355327</c:v>
                </c:pt>
                <c:pt idx="164">
                  <c:v>136.80355976533534</c:v>
                </c:pt>
                <c:pt idx="165">
                  <c:v>138.89011500559741</c:v>
                </c:pt>
                <c:pt idx="166">
                  <c:v>141.06303933853658</c:v>
                </c:pt>
                <c:pt idx="167">
                  <c:v>143.32455012607085</c:v>
                </c:pt>
                <c:pt idx="168">
                  <c:v>145.67624216222393</c:v>
                </c:pt>
                <c:pt idx="169">
                  <c:v>148.1189283117387</c:v>
                </c:pt>
                <c:pt idx="170">
                  <c:v>150.65247035927621</c:v>
                </c:pt>
                <c:pt idx="171">
                  <c:v>153.27560732148834</c:v>
                </c:pt>
                <c:pt idx="172">
                  <c:v>155.98579123364038</c:v>
                </c:pt>
                <c:pt idx="173">
                  <c:v>158.77904306622582</c:v>
                </c:pt>
                <c:pt idx="174">
                  <c:v>161.64984348135388</c:v>
                </c:pt>
                <c:pt idx="175">
                  <c:v>164.59107402406201</c:v>
                </c:pt>
                <c:pt idx="176">
                  <c:v>167.59402346969077</c:v>
                </c:pt>
                <c:pt idx="177">
                  <c:v>170.64847096291882</c:v>
                </c:pt>
                <c:pt idx="178">
                  <c:v>173.74285215178844</c:v>
                </c:pt>
                <c:pt idx="179">
                  <c:v>176.86450707773403</c:v>
                </c:pt>
                <c:pt idx="180">
                  <c:v>179.99686218821742</c:v>
                </c:pt>
              </c:numCache>
            </c:numRef>
          </c:xVal>
          <c:yVal>
            <c:numRef>
              <c:f>TraySol!$P$191:$P$371</c:f>
              <c:numCache>
                <c:formatCode>0.00</c:formatCode>
                <c:ptCount val="181"/>
                <c:pt idx="0">
                  <c:v>26.099999993215945</c:v>
                </c:pt>
                <c:pt idx="1">
                  <c:v>26.093216319550955</c:v>
                </c:pt>
                <c:pt idx="2">
                  <c:v>26.07286970347846</c:v>
                </c:pt>
                <c:pt idx="3">
                  <c:v>26.038973413591947</c:v>
                </c:pt>
                <c:pt idx="4">
                  <c:v>25.991549506296309</c:v>
                </c:pt>
                <c:pt idx="5">
                  <c:v>25.930628763040346</c:v>
                </c:pt>
                <c:pt idx="6">
                  <c:v>25.856250593668761</c:v>
                </c:pt>
                <c:pt idx="7">
                  <c:v>25.768462913390351</c:v>
                </c:pt>
                <c:pt idx="8">
                  <c:v>25.667321994262224</c:v>
                </c:pt>
                <c:pt idx="9">
                  <c:v>25.552892292265781</c:v>
                </c:pt>
                <c:pt idx="10">
                  <c:v>25.425246251211618</c:v>
                </c:pt>
                <c:pt idx="11">
                  <c:v>25.284464084856637</c:v>
                </c:pt>
                <c:pt idx="12">
                  <c:v>25.130633538745585</c:v>
                </c:pt>
                <c:pt idx="13">
                  <c:v>24.963849633399988</c:v>
                </c:pt>
                <c:pt idx="14">
                  <c:v>24.784214390567854</c:v>
                </c:pt>
                <c:pt idx="15">
                  <c:v>24.591836544320088</c:v>
                </c:pt>
                <c:pt idx="16">
                  <c:v>24.386831238830112</c:v>
                </c:pt>
                <c:pt idx="17">
                  <c:v>24.169319714705679</c:v>
                </c:pt>
                <c:pt idx="18">
                  <c:v>23.939428985754262</c:v>
                </c:pt>
                <c:pt idx="19">
                  <c:v>23.697291508057063</c:v>
                </c:pt>
                <c:pt idx="20">
                  <c:v>23.44304484320368</c:v>
                </c:pt>
                <c:pt idx="21">
                  <c:v>23.176831317499548</c:v>
                </c:pt>
                <c:pt idx="22">
                  <c:v>22.898797678903492</c:v>
                </c:pt>
                <c:pt idx="23">
                  <c:v>22.609094753385008</c:v>
                </c:pt>
                <c:pt idx="24">
                  <c:v>22.307877102310755</c:v>
                </c:pt>
                <c:pt idx="25">
                  <c:v>21.995302682381151</c:v>
                </c:pt>
                <c:pt idx="26">
                  <c:v>21.671532509538594</c:v>
                </c:pt>
                <c:pt idx="27">
                  <c:v>21.3367303281658</c:v>
                </c:pt>
                <c:pt idx="28">
                  <c:v>20.991062286782707</c:v>
                </c:pt>
                <c:pt idx="29">
                  <c:v>20.634696621338165</c:v>
                </c:pt>
                <c:pt idx="30">
                  <c:v>20.267803347078484</c:v>
                </c:pt>
                <c:pt idx="31">
                  <c:v>19.890553959860227</c:v>
                </c:pt>
                <c:pt idx="32">
                  <c:v>19.503121147661915</c:v>
                </c:pt>
                <c:pt idx="33">
                  <c:v>19.105678512936919</c:v>
                </c:pt>
                <c:pt idx="34">
                  <c:v>18.69840030634299</c:v>
                </c:pt>
                <c:pt idx="35">
                  <c:v>18.281461172279094</c:v>
                </c:pt>
                <c:pt idx="36">
                  <c:v>17.855035906561582</c:v>
                </c:pt>
                <c:pt idx="37">
                  <c:v>17.419299226477975</c:v>
                </c:pt>
                <c:pt idx="38">
                  <c:v>16.974425553368818</c:v>
                </c:pt>
                <c:pt idx="39">
                  <c:v>16.520588807806803</c:v>
                </c:pt>
                <c:pt idx="40">
                  <c:v>16.057962217367219</c:v>
                </c:pt>
                <c:pt idx="41">
                  <c:v>15.586718136915522</c:v>
                </c:pt>
                <c:pt idx="42">
                  <c:v>15.107027881276025</c:v>
                </c:pt>
                <c:pt idx="43">
                  <c:v>14.619061570090977</c:v>
                </c:pt>
                <c:pt idx="44">
                  <c:v>14.122987984629759</c:v>
                </c:pt>
                <c:pt idx="45">
                  <c:v>13.618974436266711</c:v>
                </c:pt>
                <c:pt idx="46">
                  <c:v>13.107186646308477</c:v>
                </c:pt>
                <c:pt idx="47">
                  <c:v>12.587788636822182</c:v>
                </c:pt>
                <c:pt idx="48">
                  <c:v>12.060942632089777</c:v>
                </c:pt>
                <c:pt idx="49">
                  <c:v>11.526808970293615</c:v>
                </c:pt>
                <c:pt idx="50">
                  <c:v>10.985546025023979</c:v>
                </c:pt>
                <c:pt idx="51">
                  <c:v>10.437310136186113</c:v>
                </c:pt>
                <c:pt idx="52">
                  <c:v>9.8822555498793463</c:v>
                </c:pt>
                <c:pt idx="53">
                  <c:v>9.3205343668156218</c:v>
                </c:pt>
                <c:pt idx="54">
                  <c:v>8.7522964988450838</c:v>
                </c:pt>
                <c:pt idx="55">
                  <c:v>8.1776896331593036</c:v>
                </c:pt>
                <c:pt idx="56">
                  <c:v>7.5968592037467317</c:v>
                </c:pt>
                <c:pt idx="57">
                  <c:v>7.0099483696835563</c:v>
                </c:pt>
                <c:pt idx="58">
                  <c:v>6.4170979998515492</c:v>
                </c:pt>
                <c:pt idx="59">
                  <c:v>5.8184466636858474</c:v>
                </c:pt>
                <c:pt idx="60">
                  <c:v>5.2141306275678545</c:v>
                </c:pt>
                <c:pt idx="61">
                  <c:v>4.6042838564919464</c:v>
                </c:pt>
                <c:pt idx="62">
                  <c:v>3.989038020649275</c:v>
                </c:pt>
                <c:pt idx="63">
                  <c:v>3.3685225065867854</c:v>
                </c:pt>
                <c:pt idx="64">
                  <c:v>2.7428644326159599</c:v>
                </c:pt>
                <c:pt idx="65">
                  <c:v>2.1121886681613375</c:v>
                </c:pt>
                <c:pt idx="66">
                  <c:v>1.4766178567556807</c:v>
                </c:pt>
                <c:pt idx="67">
                  <c:v>0.83627244240523169</c:v>
                </c:pt>
                <c:pt idx="68">
                  <c:v>0.19127069906508609</c:v>
                </c:pt>
                <c:pt idx="69">
                  <c:v>-0.45827123701879202</c:v>
                </c:pt>
                <c:pt idx="70">
                  <c:v>-1.1122393323278743</c:v>
                </c:pt>
                <c:pt idx="71">
                  <c:v>-1.7705216186599841</c:v>
                </c:pt>
                <c:pt idx="72">
                  <c:v>-2.4330081534839962</c:v>
                </c:pt>
                <c:pt idx="73">
                  <c:v>-3.0995909782386946</c:v>
                </c:pt>
                <c:pt idx="74">
                  <c:v>-3.7701640747393554</c:v>
                </c:pt>
                <c:pt idx="75">
                  <c:v>-4.444623319840403</c:v>
                </c:pt>
                <c:pt idx="76">
                  <c:v>-5.1228664384874918</c:v>
                </c:pt>
                <c:pt idx="77">
                  <c:v>-5.8047929552779323</c:v>
                </c:pt>
                <c:pt idx="78">
                  <c:v>-6.4903041446345497</c:v>
                </c:pt>
                <c:pt idx="79">
                  <c:v>-7.179302979683797</c:v>
                </c:pt>
                <c:pt idx="80">
                  <c:v>-7.8716940799156276</c:v>
                </c:pt>
                <c:pt idx="81">
                  <c:v>-8.5673836576896036</c:v>
                </c:pt>
                <c:pt idx="82">
                  <c:v>-9.2662794636380852</c:v>
                </c:pt>
                <c:pt idx="83">
                  <c:v>-9.9682907310052542</c:v>
                </c:pt>
                <c:pt idx="84">
                  <c:v>-10.673328118947495</c:v>
                </c:pt>
                <c:pt idx="85">
                  <c:v>-11.381303654808576</c:v>
                </c:pt>
                <c:pt idx="86">
                  <c:v>-12.092130675370186</c:v>
                </c:pt>
                <c:pt idx="87">
                  <c:v>-12.805723767066226</c:v>
                </c:pt>
                <c:pt idx="88">
                  <c:v>-13.521998705136923</c:v>
                </c:pt>
                <c:pt idx="89">
                  <c:v>-14.240872391685485</c:v>
                </c:pt>
                <c:pt idx="90">
                  <c:v>-14.962262792588504</c:v>
                </c:pt>
                <c:pt idx="91">
                  <c:v>-15.686088873196809</c:v>
                </c:pt>
                <c:pt idx="92">
                  <c:v>-16.412270532751563</c:v>
                </c:pt>
                <c:pt idx="93">
                  <c:v>-17.140728537425289</c:v>
                </c:pt>
                <c:pt idx="94">
                  <c:v>-17.871384451884524</c:v>
                </c:pt>
                <c:pt idx="95">
                  <c:v>-18.604160569254645</c:v>
                </c:pt>
                <c:pt idx="96">
                  <c:v>-19.338979839352987</c:v>
                </c:pt>
                <c:pt idx="97">
                  <c:v>-20.075765795038791</c:v>
                </c:pt>
                <c:pt idx="98">
                  <c:v>-20.814442476512085</c:v>
                </c:pt>
                <c:pt idx="99">
                  <c:v>-21.554934353374108</c:v>
                </c:pt>
                <c:pt idx="100">
                  <c:v>-22.297166244243058</c:v>
                </c:pt>
                <c:pt idx="101">
                  <c:v>-23.041063233696775</c:v>
                </c:pt>
                <c:pt idx="102">
                  <c:v>-23.786550586291412</c:v>
                </c:pt>
                <c:pt idx="103">
                  <c:v>-24.533553657380722</c:v>
                </c:pt>
                <c:pt idx="104">
                  <c:v>-25.281997800433345</c:v>
                </c:pt>
                <c:pt idx="105">
                  <c:v>-26.031808270516393</c:v>
                </c:pt>
                <c:pt idx="106">
                  <c:v>-26.78291012358217</c:v>
                </c:pt>
                <c:pt idx="107">
                  <c:v>-27.535228111160293</c:v>
                </c:pt>
                <c:pt idx="108">
                  <c:v>-28.288686570018896</c:v>
                </c:pt>
                <c:pt idx="109">
                  <c:v>-29.043209306318403</c:v>
                </c:pt>
                <c:pt idx="110">
                  <c:v>-29.798719473734465</c:v>
                </c:pt>
                <c:pt idx="111">
                  <c:v>-30.555139444977669</c:v>
                </c:pt>
                <c:pt idx="112">
                  <c:v>-31.312390676082131</c:v>
                </c:pt>
                <c:pt idx="113">
                  <c:v>-32.070393562774328</c:v>
                </c:pt>
                <c:pt idx="114">
                  <c:v>-32.829067288167096</c:v>
                </c:pt>
                <c:pt idx="115">
                  <c:v>-33.58832966094927</c:v>
                </c:pt>
                <c:pt idx="116">
                  <c:v>-34.348096943160314</c:v>
                </c:pt>
                <c:pt idx="117">
                  <c:v>-35.108283666549085</c:v>
                </c:pt>
                <c:pt idx="118">
                  <c:v>-35.868802436415365</c:v>
                </c:pt>
                <c:pt idx="119">
                  <c:v>-36.629563721722931</c:v>
                </c:pt>
                <c:pt idx="120">
                  <c:v>-37.390475630150405</c:v>
                </c:pt>
                <c:pt idx="121">
                  <c:v>-38.151443666609623</c:v>
                </c:pt>
                <c:pt idx="122">
                  <c:v>-38.912370473611503</c:v>
                </c:pt>
                <c:pt idx="123">
                  <c:v>-39.673155551692474</c:v>
                </c:pt>
                <c:pt idx="124">
                  <c:v>-40.43369495792885</c:v>
                </c:pt>
                <c:pt idx="125">
                  <c:v>-41.193880980361769</c:v>
                </c:pt>
                <c:pt idx="126">
                  <c:v>-41.953601785927418</c:v>
                </c:pt>
                <c:pt idx="127">
                  <c:v>-42.71274103923588</c:v>
                </c:pt>
                <c:pt idx="128">
                  <c:v>-43.471177489260754</c:v>
                </c:pt>
                <c:pt idx="129">
                  <c:v>-44.228784520695029</c:v>
                </c:pt>
                <c:pt idx="130">
                  <c:v>-44.985429666383766</c:v>
                </c:pt>
                <c:pt idx="131">
                  <c:v>-45.740974076869662</c:v>
                </c:pt>
                <c:pt idx="132">
                  <c:v>-46.495271942668722</c:v>
                </c:pt>
                <c:pt idx="133">
                  <c:v>-47.248169864437358</c:v>
                </c:pt>
                <c:pt idx="134">
                  <c:v>-47.999506165689667</c:v>
                </c:pt>
                <c:pt idx="135">
                  <c:v>-48.74911014217389</c:v>
                </c:pt>
                <c:pt idx="136">
                  <c:v>-49.496801241421821</c:v>
                </c:pt>
                <c:pt idx="137">
                  <c:v>-50.242388165336081</c:v>
                </c:pt>
                <c:pt idx="138">
                  <c:v>-50.985667887985556</c:v>
                </c:pt>
                <c:pt idx="139">
                  <c:v>-51.72642458003844</c:v>
                </c:pt>
                <c:pt idx="140">
                  <c:v>-52.46442843047808</c:v>
                </c:pt>
                <c:pt idx="141">
                  <c:v>-53.199434355435557</c:v>
                </c:pt>
                <c:pt idx="142">
                  <c:v>-53.931180583142009</c:v>
                </c:pt>
                <c:pt idx="143">
                  <c:v>-54.659387103181132</c:v>
                </c:pt>
                <c:pt idx="144">
                  <c:v>-55.383753967437315</c:v>
                </c:pt>
                <c:pt idx="145">
                  <c:v>-56.103959429432564</c:v>
                </c:pt>
                <c:pt idx="146">
                  <c:v>-56.819657908188418</c:v>
                </c:pt>
                <c:pt idx="147">
                  <c:v>-57.530477762419792</c:v>
                </c:pt>
                <c:pt idx="148">
                  <c:v>-58.2360188608763</c:v>
                </c:pt>
                <c:pt idx="149">
                  <c:v>-58.935849935142386</c:v>
                </c:pt>
                <c:pt idx="150">
                  <c:v>-59.629505702376548</c:v>
                </c:pt>
                <c:pt idx="151">
                  <c:v>-60.316483747561989</c:v>
                </c:pt>
                <c:pt idx="152">
                  <c:v>-60.996241158164707</c:v>
                </c:pt>
                <c:pt idx="153">
                  <c:v>-61.668190909043432</c:v>
                </c:pt>
                <c:pt idx="154">
                  <c:v>-62.331698002516987</c:v>
                </c:pt>
                <c:pt idx="155">
                  <c:v>-62.986075378252366</c:v>
                </c:pt>
                <c:pt idx="156">
                  <c:v>-63.630579620800347</c:v>
                </c:pt>
                <c:pt idx="157">
                  <c:v>-64.264406509984013</c:v>
                </c:pt>
                <c:pt idx="158">
                  <c:v>-64.886686481846823</c:v>
                </c:pt>
                <c:pt idx="159">
                  <c:v>-65.496480096458157</c:v>
                </c:pt>
                <c:pt idx="160">
                  <c:v>-66.092773644480303</c:v>
                </c:pt>
                <c:pt idx="161">
                  <c:v>-66.674475067810391</c:v>
                </c:pt>
                <c:pt idx="162">
                  <c:v>-67.240410421222862</c:v>
                </c:pt>
                <c:pt idx="163">
                  <c:v>-67.789321161505086</c:v>
                </c:pt>
                <c:pt idx="164">
                  <c:v>-68.319862616757689</c:v>
                </c:pt>
                <c:pt idx="165">
                  <c:v>-68.830604058393163</c:v>
                </c:pt>
                <c:pt idx="166">
                  <c:v>-69.320030866760533</c:v>
                </c:pt>
                <c:pt idx="167">
                  <c:v>-69.786549340272416</c:v>
                </c:pt>
                <c:pt idx="168">
                  <c:v>-70.22849473611609</c:v>
                </c:pt>
                <c:pt idx="169">
                  <c:v>-70.644143133345494</c:v>
                </c:pt>
                <c:pt idx="170">
                  <c:v>-71.031727658781108</c:v>
                </c:pt>
                <c:pt idx="171">
                  <c:v>-71.38945949390984</c:v>
                </c:pt>
                <c:pt idx="172">
                  <c:v>-71.715553870047017</c:v>
                </c:pt>
                <c:pt idx="173">
                  <c:v>-72.008260949196284</c:v>
                </c:pt>
                <c:pt idx="174">
                  <c:v>-72.265901081663372</c:v>
                </c:pt>
                <c:pt idx="175">
                  <c:v>-72.486903449432617</c:v>
                </c:pt>
                <c:pt idx="176">
                  <c:v>-72.669846590265507</c:v>
                </c:pt>
                <c:pt idx="177">
                  <c:v>-72.813498817786297</c:v>
                </c:pt>
                <c:pt idx="178">
                  <c:v>-72.916856189892371</c:v>
                </c:pt>
                <c:pt idx="179">
                  <c:v>-72.97917551605326</c:v>
                </c:pt>
                <c:pt idx="180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5AE8-4473-B02F-48893A20662A}"/>
            </c:ext>
          </c:extLst>
        </c:ser>
        <c:ser>
          <c:idx val="27"/>
          <c:order val="27"/>
          <c:tx>
            <c:strRef>
              <c:f>TraySol!$R$3</c:f>
              <c:strCache>
                <c:ptCount val="1"/>
                <c:pt idx="0">
                  <c:v>Día, dn=</c:v>
                </c:pt>
              </c:strCache>
            </c:strRef>
          </c:tx>
          <c:spPr>
            <a:ln w="381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TraySol!$T$40:$T$190</c:f>
              <c:numCache>
                <c:formatCode>0.00</c:formatCode>
                <c:ptCount val="151"/>
                <c:pt idx="0">
                  <c:v>-124.37652773282451</c:v>
                </c:pt>
                <c:pt idx="1">
                  <c:v>-123.14371787983315</c:v>
                </c:pt>
                <c:pt idx="2">
                  <c:v>-121.94262901143678</c:v>
                </c:pt>
                <c:pt idx="3">
                  <c:v>-120.77196807926961</c:v>
                </c:pt>
                <c:pt idx="4">
                  <c:v>-119.630469369127</c:v>
                </c:pt>
                <c:pt idx="5">
                  <c:v>-118.51689831323721</c:v>
                </c:pt>
                <c:pt idx="6">
                  <c:v>-117.43005437496758</c:v>
                </c:pt>
                <c:pt idx="7">
                  <c:v>-116.3687731410637</c:v>
                </c:pt>
                <c:pt idx="8">
                  <c:v>-115.33192774234395</c:v>
                </c:pt>
                <c:pt idx="9">
                  <c:v>-114.31842971006607</c:v>
                </c:pt>
                <c:pt idx="10">
                  <c:v>-113.32722936222687</c:v>
                </c:pt>
                <c:pt idx="11">
                  <c:v>-112.35731580205416</c:v>
                </c:pt>
                <c:pt idx="12">
                  <c:v>-111.407716599973</c:v>
                </c:pt>
                <c:pt idx="13">
                  <c:v>-110.47749722042801</c:v>
                </c:pt>
                <c:pt idx="14">
                  <c:v>-109.56576024609332</c:v>
                </c:pt>
                <c:pt idx="15">
                  <c:v>-108.67164444416248</c:v>
                </c:pt>
                <c:pt idx="16">
                  <c:v>-107.79432371251858</c:v>
                </c:pt>
                <c:pt idx="17">
                  <c:v>-106.93300593756668</c:v>
                </c:pt>
                <c:pt idx="18">
                  <c:v>-106.08693179028124</c:v>
                </c:pt>
                <c:pt idx="19">
                  <c:v>-105.25537348250961</c:v>
                </c:pt>
                <c:pt idx="20">
                  <c:v>-104.43763350169222</c:v>
                </c:pt>
                <c:pt idx="21">
                  <c:v>-103.63304333884057</c:v>
                </c:pt>
                <c:pt idx="22">
                  <c:v>-102.84096222178997</c:v>
                </c:pt>
                <c:pt idx="23">
                  <c:v>-102.0607758633452</c:v>
                </c:pt>
                <c:pt idx="24">
                  <c:v>-101.29189523191565</c:v>
                </c:pt>
                <c:pt idx="25">
                  <c:v>-100.53375535053364</c:v>
                </c:pt>
                <c:pt idx="26">
                  <c:v>-99.785814128727395</c:v>
                </c:pt>
                <c:pt idx="27">
                  <c:v>-99.047551230534779</c:v>
                </c:pt>
                <c:pt idx="28">
                  <c:v>-98.318466980960125</c:v>
                </c:pt>
                <c:pt idx="29">
                  <c:v>-97.598081312370482</c:v>
                </c:pt>
                <c:pt idx="30">
                  <c:v>-96.885932751662921</c:v>
                </c:pt>
                <c:pt idx="31">
                  <c:v>-96.181577448499695</c:v>
                </c:pt>
                <c:pt idx="32">
                  <c:v>-95.484588244474594</c:v>
                </c:pt>
                <c:pt idx="33">
                  <c:v>-94.79455378273029</c:v>
                </c:pt>
                <c:pt idx="34">
                  <c:v>-94.111077657276752</c:v>
                </c:pt>
                <c:pt idx="35">
                  <c:v>-93.433777601052711</c:v>
                </c:pt>
                <c:pt idx="36">
                  <c:v>-92.762284711616374</c:v>
                </c:pt>
                <c:pt idx="37">
                  <c:v>-92.096242713236393</c:v>
                </c:pt>
                <c:pt idx="38">
                  <c:v>-91.435307254077415</c:v>
                </c:pt>
                <c:pt idx="39">
                  <c:v>-90.779145237123714</c:v>
                </c:pt>
                <c:pt idx="40">
                  <c:v>-90.127434183458419</c:v>
                </c:pt>
                <c:pt idx="41">
                  <c:v>-89.479861626510299</c:v>
                </c:pt>
                <c:pt idx="42">
                  <c:v>-88.836124535886881</c:v>
                </c:pt>
                <c:pt idx="43">
                  <c:v>-88.195928769435255</c:v>
                </c:pt>
                <c:pt idx="44">
                  <c:v>-87.558988552201541</c:v>
                </c:pt>
                <c:pt idx="45">
                  <c:v>-86.925025980998385</c:v>
                </c:pt>
                <c:pt idx="46">
                  <c:v>-86.293770553333957</c:v>
                </c:pt>
                <c:pt idx="47">
                  <c:v>-85.664958719504114</c:v>
                </c:pt>
                <c:pt idx="48">
                  <c:v>-85.038333456700244</c:v>
                </c:pt>
                <c:pt idx="49">
                  <c:v>-84.413643864039003</c:v>
                </c:pt>
                <c:pt idx="50">
                  <c:v>-83.790644777475109</c:v>
                </c:pt>
                <c:pt idx="51">
                  <c:v>-83.169096403613295</c:v>
                </c:pt>
                <c:pt idx="52">
                  <c:v>-82.548763971491127</c:v>
                </c:pt>
                <c:pt idx="53">
                  <c:v>-81.929417401460384</c:v>
                </c:pt>
                <c:pt idx="54">
                  <c:v>-81.31083099034889</c:v>
                </c:pt>
                <c:pt idx="55">
                  <c:v>-80.692783112139281</c:v>
                </c:pt>
                <c:pt idx="56">
                  <c:v>-80.075055933455033</c:v>
                </c:pt>
                <c:pt idx="57">
                  <c:v>-79.457435143195553</c:v>
                </c:pt>
                <c:pt idx="58">
                  <c:v>-78.839709695714717</c:v>
                </c:pt>
                <c:pt idx="59">
                  <c:v>-78.221671566986927</c:v>
                </c:pt>
                <c:pt idx="60">
                  <c:v>-77.603115523254857</c:v>
                </c:pt>
                <c:pt idx="61">
                  <c:v>-76.983838901701134</c:v>
                </c:pt>
                <c:pt idx="62">
                  <c:v>-76.363641402734217</c:v>
                </c:pt>
                <c:pt idx="63">
                  <c:v>-75.742324893524994</c:v>
                </c:pt>
                <c:pt idx="64">
                  <c:v>-75.119693222477508</c:v>
                </c:pt>
                <c:pt idx="65">
                  <c:v>-74.495552044361432</c:v>
                </c:pt>
                <c:pt idx="66">
                  <c:v>-73.869708655879521</c:v>
                </c:pt>
                <c:pt idx="67">
                  <c:v>-73.241971841486844</c:v>
                </c:pt>
                <c:pt idx="68">
                  <c:v>-72.612151729322449</c:v>
                </c:pt>
                <c:pt idx="69">
                  <c:v>-71.980059657157966</c:v>
                </c:pt>
                <c:pt idx="70">
                  <c:v>-71.345508048309384</c:v>
                </c:pt>
                <c:pt idx="71">
                  <c:v>-70.708310297502749</c:v>
                </c:pt>
                <c:pt idx="72">
                  <c:v>-70.068280666725713</c:v>
                </c:pt>
                <c:pt idx="73">
                  <c:v>-69.425234191140163</c:v>
                </c:pt>
                <c:pt idx="74">
                  <c:v>-68.778986595173208</c:v>
                </c:pt>
                <c:pt idx="75">
                  <c:v>-68.129354218946531</c:v>
                </c:pt>
                <c:pt idx="76">
                  <c:v>-67.47615395524565</c:v>
                </c:pt>
                <c:pt idx="77">
                  <c:v>-66.819203197273552</c:v>
                </c:pt>
                <c:pt idx="78">
                  <c:v>-66.158319797474618</c:v>
                </c:pt>
                <c:pt idx="79">
                  <c:v>-65.493322037756769</c:v>
                </c:pt>
                <c:pt idx="80">
                  <c:v>-64.824028611481083</c:v>
                </c:pt>
                <c:pt idx="81">
                  <c:v>-64.150258617629049</c:v>
                </c:pt>
                <c:pt idx="82">
                  <c:v>-63.471831567598322</c:v>
                </c:pt>
                <c:pt idx="83">
                  <c:v>-62.788567405116886</c:v>
                </c:pt>
                <c:pt idx="84">
                  <c:v>-62.100286539804102</c:v>
                </c:pt>
                <c:pt idx="85">
                  <c:v>-61.406809894944224</c:v>
                </c:pt>
                <c:pt idx="86">
                  <c:v>-60.707958970073228</c:v>
                </c:pt>
                <c:pt idx="87">
                  <c:v>-60.003555919012399</c:v>
                </c:pt>
                <c:pt idx="88">
                  <c:v>-59.293423644013316</c:v>
                </c:pt>
                <c:pt idx="89">
                  <c:v>-58.577385906705132</c:v>
                </c:pt>
                <c:pt idx="90">
                  <c:v>-57.855267456559552</c:v>
                </c:pt>
                <c:pt idx="91">
                  <c:v>-57.126894177606651</c:v>
                </c:pt>
                <c:pt idx="92">
                  <c:v>-56.392093254149501</c:v>
                </c:pt>
                <c:pt idx="93">
                  <c:v>-55.650693356232225</c:v>
                </c:pt>
                <c:pt idx="94">
                  <c:v>-54.902524845617521</c:v>
                </c:pt>
                <c:pt idx="95">
                  <c:v>-54.147420003021487</c:v>
                </c:pt>
                <c:pt idx="96">
                  <c:v>-53.385213277337876</c:v>
                </c:pt>
                <c:pt idx="97">
                  <c:v>-52.615741557556646</c:v>
                </c:pt>
                <c:pt idx="98">
                  <c:v>-51.838844468043952</c:v>
                </c:pt>
                <c:pt idx="99">
                  <c:v>-51.054364687799179</c:v>
                </c:pt>
                <c:pt idx="100">
                  <c:v>-50.26214829424076</c:v>
                </c:pt>
                <c:pt idx="101">
                  <c:v>-49.462045131990706</c:v>
                </c:pt>
                <c:pt idx="102">
                  <c:v>-48.653909207031631</c:v>
                </c:pt>
                <c:pt idx="103">
                  <c:v>-47.83759910649367</c:v>
                </c:pt>
                <c:pt idx="104">
                  <c:v>-47.012978444194211</c:v>
                </c:pt>
                <c:pt idx="105">
                  <c:v>-46.179916331896571</c:v>
                </c:pt>
                <c:pt idx="106">
                  <c:v>-45.338287876076244</c:v>
                </c:pt>
                <c:pt idx="107">
                  <c:v>-44.487974699780693</c:v>
                </c:pt>
                <c:pt idx="108">
                  <c:v>-43.628865488945046</c:v>
                </c:pt>
                <c:pt idx="109">
                  <c:v>-42.760856562273759</c:v>
                </c:pt>
                <c:pt idx="110">
                  <c:v>-41.883852463524327</c:v>
                </c:pt>
                <c:pt idx="111">
                  <c:v>-40.997766574729141</c:v>
                </c:pt>
                <c:pt idx="112">
                  <c:v>-40.102521748565636</c:v>
                </c:pt>
                <c:pt idx="113">
                  <c:v>-39.198050957738701</c:v>
                </c:pt>
                <c:pt idx="114">
                  <c:v>-38.284297958867086</c:v>
                </c:pt>
                <c:pt idx="115">
                  <c:v>-37.361217967978625</c:v>
                </c:pt>
                <c:pt idx="116">
                  <c:v>-36.428778344310466</c:v>
                </c:pt>
                <c:pt idx="117">
                  <c:v>-35.486959278693035</c:v>
                </c:pt>
                <c:pt idx="118">
                  <c:v>-34.535754482369249</c:v>
                </c:pt>
                <c:pt idx="119">
                  <c:v>-33.575171871668715</c:v>
                </c:pt>
                <c:pt idx="120">
                  <c:v>-32.605234243532813</c:v>
                </c:pt>
                <c:pt idx="121">
                  <c:v>-31.62597993646866</c:v>
                </c:pt>
                <c:pt idx="122">
                  <c:v>-30.637463471114327</c:v>
                </c:pt>
                <c:pt idx="123">
                  <c:v>-29.639756164229698</c:v>
                </c:pt>
                <c:pt idx="124">
                  <c:v>-28.632946709594595</c:v>
                </c:pt>
                <c:pt idx="125">
                  <c:v>-27.61714171901388</c:v>
                </c:pt>
                <c:pt idx="126">
                  <c:v>-26.592466216404016</c:v>
                </c:pt>
                <c:pt idx="127">
                  <c:v>-25.559064077779997</c:v>
                </c:pt>
                <c:pt idx="128">
                  <c:v>-24.51709840988493</c:v>
                </c:pt>
                <c:pt idx="129">
                  <c:v>-23.466751860221198</c:v>
                </c:pt>
                <c:pt idx="130">
                  <c:v>-22.408226851355522</c:v>
                </c:pt>
                <c:pt idx="131">
                  <c:v>-21.341745732593445</c:v>
                </c:pt>
                <c:pt idx="132">
                  <c:v>-20.267550842458853</c:v>
                </c:pt>
                <c:pt idx="133">
                  <c:v>-19.185904475875457</c:v>
                </c:pt>
                <c:pt idx="134">
                  <c:v>-18.097088750528407</c:v>
                </c:pt>
                <c:pt idx="135">
                  <c:v>-17.001405367602221</c:v>
                </c:pt>
                <c:pt idx="136">
                  <c:v>-15.899175262913031</c:v>
                </c:pt>
                <c:pt idx="137">
                  <c:v>-14.79073814541804</c:v>
                </c:pt>
                <c:pt idx="138">
                  <c:v>-13.676451921132312</c:v>
                </c:pt>
                <c:pt idx="139">
                  <c:v>-12.556692001653323</c:v>
                </c:pt>
                <c:pt idx="140">
                  <c:v>-11.431850497722815</c:v>
                </c:pt>
                <c:pt idx="141">
                  <c:v>-10.30233529957262</c:v>
                </c:pt>
                <c:pt idx="142">
                  <c:v>-9.1685690471407497</c:v>
                </c:pt>
                <c:pt idx="143">
                  <c:v>-8.0309879946157121</c:v>
                </c:pt>
                <c:pt idx="144">
                  <c:v>-6.8900407751315154</c:v>
                </c:pt>
                <c:pt idx="145">
                  <c:v>-5.7461870727650073</c:v>
                </c:pt>
                <c:pt idx="146">
                  <c:v>-4.5998962102581649</c:v>
                </c:pt>
                <c:pt idx="147">
                  <c:v>-3.4516456620721296</c:v>
                </c:pt>
                <c:pt idx="148">
                  <c:v>-2.301919503453425</c:v>
                </c:pt>
                <c:pt idx="149">
                  <c:v>-1.1512068071264505</c:v>
                </c:pt>
                <c:pt idx="150">
                  <c:v>-1.151289623710297E-3</c:v>
                </c:pt>
              </c:numCache>
            </c:numRef>
          </c:xVal>
          <c:yVal>
            <c:numRef>
              <c:f>TraySol!$S$40:$S$190</c:f>
              <c:numCache>
                <c:formatCode>0.00</c:formatCode>
                <c:ptCount val="151"/>
                <c:pt idx="0">
                  <c:v>-54.407700845040551</c:v>
                </c:pt>
                <c:pt idx="1">
                  <c:v>-53.775042392495777</c:v>
                </c:pt>
                <c:pt idx="2">
                  <c:v>-53.133546279096464</c:v>
                </c:pt>
                <c:pt idx="3">
                  <c:v>-52.483716500278064</c:v>
                </c:pt>
                <c:pt idx="4">
                  <c:v>-51.826030337622825</c:v>
                </c:pt>
                <c:pt idx="5">
                  <c:v>-51.16093963074286</c:v>
                </c:pt>
                <c:pt idx="6">
                  <c:v>-50.488872055008557</c:v>
                </c:pt>
                <c:pt idx="7">
                  <c:v>-49.810232389613105</c:v>
                </c:pt>
                <c:pt idx="8">
                  <c:v>-49.125403763784021</c:v>
                </c:pt>
                <c:pt idx="9">
                  <c:v>-48.434748871773621</c:v>
                </c:pt>
                <c:pt idx="10">
                  <c:v>-47.73861114962321</c:v>
                </c:pt>
                <c:pt idx="11">
                  <c:v>-47.037315908665931</c:v>
                </c:pt>
                <c:pt idx="12">
                  <c:v>-46.331171422349058</c:v>
                </c:pt>
                <c:pt idx="13">
                  <c:v>-45.62046996427776</c:v>
                </c:pt>
                <c:pt idx="14">
                  <c:v>-44.905488796443677</c:v>
                </c:pt>
                <c:pt idx="15">
                  <c:v>-44.18649110744758</c:v>
                </c:pt>
                <c:pt idx="16">
                  <c:v>-43.463726901187101</c:v>
                </c:pt>
                <c:pt idx="17">
                  <c:v>-42.737433836993347</c:v>
                </c:pt>
                <c:pt idx="18">
                  <c:v>-42.007838022582035</c:v>
                </c:pt>
                <c:pt idx="19">
                  <c:v>-41.275154761468343</c:v>
                </c:pt>
                <c:pt idx="20">
                  <c:v>-40.539589256691158</c:v>
                </c:pt>
                <c:pt idx="21">
                  <c:v>-39.801337272819666</c:v>
                </c:pt>
                <c:pt idx="22">
                  <c:v>-39.060585758292262</c:v>
                </c:pt>
                <c:pt idx="23">
                  <c:v>-38.317513430166713</c:v>
                </c:pt>
                <c:pt idx="24">
                  <c:v>-37.572291323359337</c:v>
                </c:pt>
                <c:pt idx="25">
                  <c:v>-36.825083306421789</c:v>
                </c:pt>
                <c:pt idx="26">
                  <c:v>-36.076046565855592</c:v>
                </c:pt>
                <c:pt idx="27">
                  <c:v>-35.325332060903406</c:v>
                </c:pt>
                <c:pt idx="28">
                  <c:v>-34.573084950680638</c:v>
                </c:pt>
                <c:pt idx="29">
                  <c:v>-33.81944499543394</c:v>
                </c:pt>
                <c:pt idx="30">
                  <c:v>-33.064546933626374</c:v>
                </c:pt>
                <c:pt idx="31">
                  <c:v>-32.308520836465277</c:v>
                </c:pt>
                <c:pt idx="32">
                  <c:v>-31.551492441400399</c:v>
                </c:pt>
                <c:pt idx="33">
                  <c:v>-30.793583466035273</c:v>
                </c:pt>
                <c:pt idx="34">
                  <c:v>-30.03491190380997</c:v>
                </c:pt>
                <c:pt idx="35">
                  <c:v>-29.275592302732306</c:v>
                </c:pt>
                <c:pt idx="36">
                  <c:v>-28.515736028356116</c:v>
                </c:pt>
                <c:pt idx="37">
                  <c:v>-27.755451512129284</c:v>
                </c:pt>
                <c:pt idx="38">
                  <c:v>-26.994844486163601</c:v>
                </c:pt>
                <c:pt idx="39">
                  <c:v>-26.234018205409825</c:v>
                </c:pt>
                <c:pt idx="40">
                  <c:v>-25.47307365815702</c:v>
                </c:pt>
                <c:pt idx="41">
                  <c:v>-24.712109765715539</c:v>
                </c:pt>
                <c:pt idx="42">
                  <c:v>-23.9512235720847</c:v>
                </c:pt>
                <c:pt idx="43">
                  <c:v>-23.190510424354002</c:v>
                </c:pt>
                <c:pt idx="44">
                  <c:v>-22.430064144535876</c:v>
                </c:pt>
                <c:pt idx="45">
                  <c:v>-21.66997719348123</c:v>
                </c:pt>
                <c:pt idx="46">
                  <c:v>-20.910340827485342</c:v>
                </c:pt>
                <c:pt idx="47">
                  <c:v>-20.151245248150829</c:v>
                </c:pt>
                <c:pt idx="48">
                  <c:v>-19.392779746035799</c:v>
                </c:pt>
                <c:pt idx="49">
                  <c:v>-18.635032838579804</c:v>
                </c:pt>
                <c:pt idx="50">
                  <c:v>-17.878092402767265</c:v>
                </c:pt>
                <c:pt idx="51">
                  <c:v>-17.122045802956464</c:v>
                </c:pt>
                <c:pt idx="52">
                  <c:v>-16.366980014273068</c:v>
                </c:pt>
                <c:pt idx="53">
                  <c:v>-15.612981741940956</c:v>
                </c:pt>
                <c:pt idx="54">
                  <c:v>-14.860137536896175</c:v>
                </c:pt>
                <c:pt idx="55">
                  <c:v>-14.108533908007388</c:v>
                </c:pt>
                <c:pt idx="56">
                  <c:v>-13.358257431203214</c:v>
                </c:pt>
                <c:pt idx="57">
                  <c:v>-12.609394855785524</c:v>
                </c:pt>
                <c:pt idx="58">
                  <c:v>-11.862033208188592</c:v>
                </c:pt>
                <c:pt idx="59">
                  <c:v>-11.116259893424541</c:v>
                </c:pt>
                <c:pt idx="60">
                  <c:v>-10.372162794438054</c:v>
                </c:pt>
                <c:pt idx="61">
                  <c:v>-9.6298303695761689</c:v>
                </c:pt>
                <c:pt idx="62">
                  <c:v>-8.8893517483625999</c:v>
                </c:pt>
                <c:pt idx="63">
                  <c:v>-8.1508168257504678</c:v>
                </c:pt>
                <c:pt idx="64">
                  <c:v>-7.4143163550120619</c:v>
                </c:pt>
                <c:pt idx="65">
                  <c:v>-6.6799420394096813</c:v>
                </c:pt>
                <c:pt idx="66">
                  <c:v>-5.9477866227767748</c:v>
                </c:pt>
                <c:pt idx="67">
                  <c:v>-5.2179439791249536</c:v>
                </c:pt>
                <c:pt idx="68">
                  <c:v>-4.4905092013778471</c:v>
                </c:pt>
                <c:pt idx="69">
                  <c:v>-3.765578689319085</c:v>
                </c:pt>
                <c:pt idx="70">
                  <c:v>-3.0432502368275749</c:v>
                </c:pt>
                <c:pt idx="71">
                  <c:v>-2.3236231184588405</c:v>
                </c:pt>
                <c:pt idx="72">
                  <c:v>-1.6067981754170404</c:v>
                </c:pt>
                <c:pt idx="73">
                  <c:v>-0.8928779009474539</c:v>
                </c:pt>
                <c:pt idx="74">
                  <c:v>-0.18196652516398615</c:v>
                </c:pt>
                <c:pt idx="75">
                  <c:v>0.52582990068913205</c:v>
                </c:pt>
                <c:pt idx="76">
                  <c:v>1.2304034205583605</c:v>
                </c:pt>
                <c:pt idx="77">
                  <c:v>1.9316440905187591</c:v>
                </c:pt>
                <c:pt idx="78">
                  <c:v>2.6294398963795658</c:v>
                </c:pt>
                <c:pt idx="79">
                  <c:v>3.3236766720274176</c:v>
                </c:pt>
                <c:pt idx="80">
                  <c:v>4.0142380185956057</c:v>
                </c:pt>
                <c:pt idx="81">
                  <c:v>4.7010052245682203</c:v>
                </c:pt>
                <c:pt idx="82">
                  <c:v>5.3838571869490437</c:v>
                </c:pt>
                <c:pt idx="83">
                  <c:v>6.0626703336468779</c:v>
                </c:pt>
                <c:pt idx="84">
                  <c:v>6.7373185472529258</c:v>
                </c:pt>
                <c:pt idx="85">
                  <c:v>7.4076730904094035</c:v>
                </c:pt>
                <c:pt idx="86">
                  <c:v>8.0736025329950394</c:v>
                </c:pt>
                <c:pt idx="87">
                  <c:v>8.7349726813794035</c:v>
                </c:pt>
                <c:pt idx="88">
                  <c:v>9.3916465100263622</c:v>
                </c:pt>
                <c:pt idx="89">
                  <c:v>10.043484095756625</c:v>
                </c:pt>
                <c:pt idx="90">
                  <c:v>10.690342555009337</c:v>
                </c:pt>
                <c:pt idx="91">
                  <c:v>11.332075984475438</c:v>
                </c:pt>
                <c:pt idx="92">
                  <c:v>11.968535405507566</c:v>
                </c:pt>
                <c:pt idx="93">
                  <c:v>12.599568712746276</c:v>
                </c:pt>
                <c:pt idx="94">
                  <c:v>13.225020627436493</c:v>
                </c:pt>
                <c:pt idx="95">
                  <c:v>13.844732655944966</c:v>
                </c:pt>
                <c:pt idx="96">
                  <c:v>14.458543054024958</c:v>
                </c:pt>
                <c:pt idx="97">
                  <c:v>15.066286797412005</c:v>
                </c:pt>
                <c:pt idx="98">
                  <c:v>15.667795559371228</c:v>
                </c:pt>
                <c:pt idx="99">
                  <c:v>16.262897695853681</c:v>
                </c:pt>
                <c:pt idx="100">
                  <c:v>16.851418238955063</c:v>
                </c:pt>
                <c:pt idx="101">
                  <c:v>17.433178899406002</c:v>
                </c:pt>
                <c:pt idx="102">
                  <c:v>18.007998078856119</c:v>
                </c:pt>
                <c:pt idx="103">
                  <c:v>18.575690892746351</c:v>
                </c:pt>
                <c:pt idx="104">
                  <c:v>19.136069204592673</c:v>
                </c:pt>
                <c:pt idx="105">
                  <c:v>19.688941672530049</c:v>
                </c:pt>
                <c:pt idx="106">
                  <c:v>20.234113808986919</c:v>
                </c:pt>
                <c:pt idx="107">
                  <c:v>20.771388054377482</c:v>
                </c:pt>
                <c:pt idx="108">
                  <c:v>21.300563865708725</c:v>
                </c:pt>
                <c:pt idx="109">
                  <c:v>21.821437821004196</c:v>
                </c:pt>
                <c:pt idx="110">
                  <c:v>22.333803740441923</c:v>
                </c:pt>
                <c:pt idx="111">
                  <c:v>22.837452825090821</c:v>
                </c:pt>
                <c:pt idx="112">
                  <c:v>23.332173814108117</c:v>
                </c:pt>
                <c:pt idx="113">
                  <c:v>23.817753161225397</c:v>
                </c:pt>
                <c:pt idx="114">
                  <c:v>24.293975231305936</c:v>
                </c:pt>
                <c:pt idx="115">
                  <c:v>24.760622517695893</c:v>
                </c:pt>
                <c:pt idx="116">
                  <c:v>25.217475881019396</c:v>
                </c:pt>
                <c:pt idx="117">
                  <c:v>25.664314809978208</c:v>
                </c:pt>
                <c:pt idx="118">
                  <c:v>26.100917704612584</c:v>
                </c:pt>
                <c:pt idx="119">
                  <c:v>26.527062182358392</c:v>
                </c:pt>
                <c:pt idx="120">
                  <c:v>26.942525407097222</c:v>
                </c:pt>
                <c:pt idx="121">
                  <c:v>27.347084441240156</c:v>
                </c:pt>
                <c:pt idx="122">
                  <c:v>27.740516620713066</c:v>
                </c:pt>
                <c:pt idx="123">
                  <c:v>28.122599952520027</c:v>
                </c:pt>
                <c:pt idx="124">
                  <c:v>28.493113534355807</c:v>
                </c:pt>
                <c:pt idx="125">
                  <c:v>28.851837995515474</c:v>
                </c:pt>
                <c:pt idx="126">
                  <c:v>29.198555958113587</c:v>
                </c:pt>
                <c:pt idx="127">
                  <c:v>29.533052517377655</c:v>
                </c:pt>
                <c:pt idx="128">
                  <c:v>29.85511573952374</c:v>
                </c:pt>
                <c:pt idx="129">
                  <c:v>30.164537175457902</c:v>
                </c:pt>
                <c:pt idx="130">
                  <c:v>30.461112388280561</c:v>
                </c:pt>
                <c:pt idx="131">
                  <c:v>30.744641492305263</c:v>
                </c:pt>
                <c:pt idx="132">
                  <c:v>31.014929701041353</c:v>
                </c:pt>
                <c:pt idx="133">
                  <c:v>31.271787881338732</c:v>
                </c:pt>
                <c:pt idx="134">
                  <c:v>31.515033110655878</c:v>
                </c:pt>
                <c:pt idx="135">
                  <c:v>31.744489234193374</c:v>
                </c:pt>
                <c:pt idx="136">
                  <c:v>31.95998741844334</c:v>
                </c:pt>
                <c:pt idx="137">
                  <c:v>32.161366697539627</c:v>
                </c:pt>
                <c:pt idx="138">
                  <c:v>32.348474508666108</c:v>
                </c:pt>
                <c:pt idx="139">
                  <c:v>32.521167212689136</c:v>
                </c:pt>
                <c:pt idx="140">
                  <c:v>32.679310596134542</c:v>
                </c:pt>
                <c:pt idx="141">
                  <c:v>32.82278035062869</c:v>
                </c:pt>
                <c:pt idx="142">
                  <c:v>32.951462525973341</c:v>
                </c:pt>
                <c:pt idx="143">
                  <c:v>33.065253953125207</c:v>
                </c:pt>
                <c:pt idx="144">
                  <c:v>33.164062633504003</c:v>
                </c:pt>
                <c:pt idx="145">
                  <c:v>33.247808091258563</c:v>
                </c:pt>
                <c:pt idx="146">
                  <c:v>33.316421685376902</c:v>
                </c:pt>
                <c:pt idx="147">
                  <c:v>33.36984687883043</c:v>
                </c:pt>
                <c:pt idx="148">
                  <c:v>33.40803946229174</c:v>
                </c:pt>
                <c:pt idx="149">
                  <c:v>33.430967730354176</c:v>
                </c:pt>
                <c:pt idx="150">
                  <c:v>33.43861260095958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5AE8-4473-B02F-48893A20662A}"/>
            </c:ext>
          </c:extLst>
        </c:ser>
        <c:ser>
          <c:idx val="58"/>
          <c:order val="58"/>
          <c:tx>
            <c:strRef>
              <c:f>TraySol!$Z$9</c:f>
              <c:strCache>
                <c:ptCount val="1"/>
                <c:pt idx="0">
                  <c:v>w = -9</c:v>
                </c:pt>
              </c:strCache>
            </c:strRef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TraySol!$V$55:$V$59</c:f>
              <c:numCache>
                <c:formatCode>0.00</c:formatCode>
                <c:ptCount val="5"/>
                <c:pt idx="0">
                  <c:v>-138.12771209680267</c:v>
                </c:pt>
                <c:pt idx="1">
                  <c:v>-131.09297235306937</c:v>
                </c:pt>
                <c:pt idx="2">
                  <c:v>-122.97487095385655</c:v>
                </c:pt>
                <c:pt idx="3">
                  <c:v>-113.04629928341829</c:v>
                </c:pt>
                <c:pt idx="4">
                  <c:v>-100.31299969864267</c:v>
                </c:pt>
              </c:numCache>
            </c:numRef>
          </c:xVal>
          <c:yVal>
            <c:numRef>
              <c:f>TraySol!$Z$55:$Z$59</c:f>
              <c:numCache>
                <c:formatCode>0.00</c:formatCode>
                <c:ptCount val="5"/>
                <c:pt idx="0">
                  <c:v>-13.618974436266711</c:v>
                </c:pt>
                <c:pt idx="1">
                  <c:v>-23.267142849929328</c:v>
                </c:pt>
                <c:pt idx="2">
                  <c:v>-32.55362719704938</c:v>
                </c:pt>
                <c:pt idx="3">
                  <c:v>-41.201070505360718</c:v>
                </c:pt>
                <c:pt idx="4">
                  <c:v>-48.74911014217389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5AE8-4473-B02F-48893A20662A}"/>
            </c:ext>
          </c:extLst>
        </c:ser>
        <c:ser>
          <c:idx val="59"/>
          <c:order val="59"/>
          <c:tx>
            <c:strRef>
              <c:f>TraySol!$Y$9</c:f>
              <c:strCache>
                <c:ptCount val="1"/>
                <c:pt idx="0">
                  <c:v>w = -10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TraySol!$V$40:$V$44</c:f>
              <c:numCache>
                <c:formatCode>0.00</c:formatCode>
                <c:ptCount val="5"/>
                <c:pt idx="0">
                  <c:v>-150.72646176483875</c:v>
                </c:pt>
                <c:pt idx="1">
                  <c:v>-145.21470100381231</c:v>
                </c:pt>
                <c:pt idx="2">
                  <c:v>-138.33425314424704</c:v>
                </c:pt>
                <c:pt idx="3">
                  <c:v>-128.93318421989724</c:v>
                </c:pt>
                <c:pt idx="4">
                  <c:v>-114.86986546135728</c:v>
                </c:pt>
              </c:numCache>
            </c:numRef>
          </c:xVal>
          <c:yVal>
            <c:numRef>
              <c:f>TraySol!$Y$40:$Y$44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C-5AE8-4473-B02F-48893A20662A}"/>
            </c:ext>
          </c:extLst>
        </c:ser>
        <c:ser>
          <c:idx val="60"/>
          <c:order val="60"/>
          <c:tx>
            <c:strRef>
              <c:f>TraySol!$AR$9</c:f>
              <c:strCache>
                <c:ptCount val="1"/>
                <c:pt idx="0">
                  <c:v>w = 9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TraySol!$V$326:$V$330</c:f>
              <c:numCache>
                <c:formatCode>0.00</c:formatCode>
                <c:ptCount val="5"/>
                <c:pt idx="0">
                  <c:v>138.12771209680267</c:v>
                </c:pt>
                <c:pt idx="1">
                  <c:v>131.09297235306937</c:v>
                </c:pt>
                <c:pt idx="2">
                  <c:v>122.97487095385655</c:v>
                </c:pt>
                <c:pt idx="3">
                  <c:v>113.04629928341829</c:v>
                </c:pt>
                <c:pt idx="4">
                  <c:v>100.31299969864267</c:v>
                </c:pt>
              </c:numCache>
            </c:numRef>
          </c:xVal>
          <c:yVal>
            <c:numRef>
              <c:f>TraySol!$AR$326:$AR$330</c:f>
              <c:numCache>
                <c:formatCode>0.00</c:formatCode>
                <c:ptCount val="5"/>
                <c:pt idx="0">
                  <c:v>-13.618974436266711</c:v>
                </c:pt>
                <c:pt idx="1">
                  <c:v>-23.267142849929328</c:v>
                </c:pt>
                <c:pt idx="2">
                  <c:v>-32.55362719704938</c:v>
                </c:pt>
                <c:pt idx="3">
                  <c:v>-41.201070505360718</c:v>
                </c:pt>
                <c:pt idx="4">
                  <c:v>-48.74911014217389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5AE8-4473-B02F-48893A20662A}"/>
            </c:ext>
          </c:extLst>
        </c:ser>
        <c:ser>
          <c:idx val="61"/>
          <c:order val="61"/>
          <c:tx>
            <c:strRef>
              <c:f>TraySol!$AS$9</c:f>
              <c:strCache>
                <c:ptCount val="1"/>
                <c:pt idx="0">
                  <c:v>w = 10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TraySol!$V$341:$V$345</c:f>
              <c:numCache>
                <c:formatCode>0.00</c:formatCode>
                <c:ptCount val="5"/>
                <c:pt idx="0">
                  <c:v>150.72646176483875</c:v>
                </c:pt>
                <c:pt idx="1">
                  <c:v>145.21470100381231</c:v>
                </c:pt>
                <c:pt idx="2">
                  <c:v>138.33425314424704</c:v>
                </c:pt>
                <c:pt idx="3">
                  <c:v>128.93318421989724</c:v>
                </c:pt>
                <c:pt idx="4">
                  <c:v>114.86986546135728</c:v>
                </c:pt>
              </c:numCache>
            </c:numRef>
          </c:xVal>
          <c:yVal>
            <c:numRef>
              <c:f>TraySol!$AS$341:$AS$345</c:f>
              <c:numCache>
                <c:formatCode>0.00</c:formatCode>
                <c:ptCount val="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E-5AE8-4473-B02F-48893A20662A}"/>
            </c:ext>
          </c:extLst>
        </c:ser>
        <c:ser>
          <c:idx val="62"/>
          <c:order val="62"/>
          <c:tx>
            <c:strRef>
              <c:f>TraySol!$X$9</c:f>
              <c:strCache>
                <c:ptCount val="1"/>
                <c:pt idx="0">
                  <c:v>w = -11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TraySol!$V$25:$V$29</c:f>
              <c:numCache>
                <c:formatCode>0.00</c:formatCode>
                <c:ptCount val="5"/>
                <c:pt idx="0">
                  <c:v>-164.86298975976919</c:v>
                </c:pt>
                <c:pt idx="1">
                  <c:v>-161.74392139890696</c:v>
                </c:pt>
                <c:pt idx="2">
                  <c:v>-157.55927598493125</c:v>
                </c:pt>
                <c:pt idx="3">
                  <c:v>-151.0943850580455</c:v>
                </c:pt>
                <c:pt idx="4">
                  <c:v>-138.89011500559741</c:v>
                </c:pt>
              </c:numCache>
            </c:numRef>
          </c:xVal>
          <c:yVal>
            <c:numRef>
              <c:f>TraySol!$X$25:$X$29</c:f>
              <c:numCache>
                <c:formatCode>0.00</c:formatCode>
                <c:ptCount val="5"/>
                <c:pt idx="0">
                  <c:v>-24.591836544320088</c:v>
                </c:pt>
                <c:pt idx="1">
                  <c:v>-36.005527493102051</c:v>
                </c:pt>
                <c:pt idx="2">
                  <c:v>-47.310842886169894</c:v>
                </c:pt>
                <c:pt idx="3">
                  <c:v>-58.380447943724448</c:v>
                </c:pt>
                <c:pt idx="4">
                  <c:v>-68.830604058393163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F-5AE8-4473-B02F-48893A20662A}"/>
            </c:ext>
          </c:extLst>
        </c:ser>
        <c:ser>
          <c:idx val="63"/>
          <c:order val="63"/>
          <c:tx>
            <c:strRef>
              <c:f>TraySol!$AT$9</c:f>
              <c:strCache>
                <c:ptCount val="1"/>
                <c:pt idx="0">
                  <c:v>w = 11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TraySol!$V$356:$V$360</c:f>
              <c:numCache>
                <c:formatCode>0.00</c:formatCode>
                <c:ptCount val="5"/>
                <c:pt idx="0">
                  <c:v>164.86298975976919</c:v>
                </c:pt>
                <c:pt idx="1">
                  <c:v>161.74392139890696</c:v>
                </c:pt>
                <c:pt idx="2">
                  <c:v>157.55927598493125</c:v>
                </c:pt>
                <c:pt idx="3">
                  <c:v>151.0943850580455</c:v>
                </c:pt>
                <c:pt idx="4">
                  <c:v>138.89011500559741</c:v>
                </c:pt>
              </c:numCache>
            </c:numRef>
          </c:xVal>
          <c:yVal>
            <c:numRef>
              <c:f>TraySol!$AT$356:$AT$360</c:f>
              <c:numCache>
                <c:formatCode>0.00</c:formatCode>
                <c:ptCount val="5"/>
                <c:pt idx="0">
                  <c:v>-24.591836544320088</c:v>
                </c:pt>
                <c:pt idx="1">
                  <c:v>-36.005527493102051</c:v>
                </c:pt>
                <c:pt idx="2">
                  <c:v>-47.310842886169894</c:v>
                </c:pt>
                <c:pt idx="3">
                  <c:v>-58.380447943724448</c:v>
                </c:pt>
                <c:pt idx="4">
                  <c:v>-68.830604058393163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0-5AE8-4473-B02F-48893A20662A}"/>
            </c:ext>
          </c:extLst>
        </c:ser>
        <c:ser>
          <c:idx val="64"/>
          <c:order val="64"/>
          <c:tx>
            <c:strRef>
              <c:f>TraySol!$W$9</c:f>
              <c:strCache>
                <c:ptCount val="1"/>
                <c:pt idx="0">
                  <c:v>w = -12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TraySol!$V$10:$V$14</c:f>
              <c:numCache>
                <c:formatCode>0.00</c:formatCode>
                <c:ptCount val="5"/>
                <c:pt idx="0">
                  <c:v>-179.99897841996292</c:v>
                </c:pt>
                <c:pt idx="1">
                  <c:v>-179.99876041239676</c:v>
                </c:pt>
                <c:pt idx="2">
                  <c:v>-179.99845865502817</c:v>
                </c:pt>
                <c:pt idx="3">
                  <c:v>-179.99796270858758</c:v>
                </c:pt>
                <c:pt idx="4">
                  <c:v>-179.99686218821742</c:v>
                </c:pt>
              </c:numCache>
            </c:numRef>
          </c:xVal>
          <c:yVal>
            <c:numRef>
              <c:f>TraySol!$W$10:$W$14</c:f>
              <c:numCache>
                <c:formatCode>0.00</c:formatCode>
                <c:ptCount val="5"/>
                <c:pt idx="0">
                  <c:v>-26.09999999321596</c:v>
                </c:pt>
                <c:pt idx="1">
                  <c:v>-37.824999991768223</c:v>
                </c:pt>
                <c:pt idx="2">
                  <c:v>-49.549999989764331</c:v>
                </c:pt>
                <c:pt idx="3">
                  <c:v>-61.274999986470874</c:v>
                </c:pt>
                <c:pt idx="4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1-5AE8-4473-B02F-48893A20662A}"/>
            </c:ext>
          </c:extLst>
        </c:ser>
        <c:ser>
          <c:idx val="65"/>
          <c:order val="65"/>
          <c:tx>
            <c:strRef>
              <c:f>TraySol!$AU$9</c:f>
              <c:strCache>
                <c:ptCount val="1"/>
                <c:pt idx="0">
                  <c:v>w = 12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TraySol!$V$371:$V$375</c:f>
              <c:numCache>
                <c:formatCode>0.00</c:formatCode>
                <c:ptCount val="5"/>
                <c:pt idx="0">
                  <c:v>179.99897841996292</c:v>
                </c:pt>
                <c:pt idx="1">
                  <c:v>179.99876041239676</c:v>
                </c:pt>
                <c:pt idx="2">
                  <c:v>179.99845865502817</c:v>
                </c:pt>
                <c:pt idx="3">
                  <c:v>179.99796270858758</c:v>
                </c:pt>
                <c:pt idx="4">
                  <c:v>179.99686218821742</c:v>
                </c:pt>
              </c:numCache>
            </c:numRef>
          </c:xVal>
          <c:yVal>
            <c:numRef>
              <c:f>TraySol!$AU$371:$AU$375</c:f>
              <c:numCache>
                <c:formatCode>General</c:formatCode>
                <c:ptCount val="5"/>
                <c:pt idx="0" formatCode="0.00">
                  <c:v>-26.09999999321596</c:v>
                </c:pt>
                <c:pt idx="1">
                  <c:v>-37.824999991768223</c:v>
                </c:pt>
                <c:pt idx="2">
                  <c:v>-49.549999989764331</c:v>
                </c:pt>
                <c:pt idx="3">
                  <c:v>-61.274999986470874</c:v>
                </c:pt>
                <c:pt idx="4">
                  <c:v>-72.999999979162624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2-5AE8-4473-B02F-48893A20662A}"/>
            </c:ext>
          </c:extLst>
        </c:ser>
        <c:ser>
          <c:idx val="66"/>
          <c:order val="66"/>
          <c:tx>
            <c:strRef>
              <c:f>PObs_V!$D$20</c:f>
              <c:strCache>
                <c:ptCount val="1"/>
                <c:pt idx="0">
                  <c:v>gP (º)</c:v>
                </c:pt>
              </c:strCache>
            </c:strRef>
          </c:tx>
          <c:spPr>
            <a:ln w="508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PObs_V!$C$21:$C$212</c:f>
              <c:numCache>
                <c:formatCode>0</c:formatCode>
                <c:ptCount val="192"/>
                <c:pt idx="0">
                  <c:v>-179.99</c:v>
                </c:pt>
                <c:pt idx="1">
                  <c:v>-179</c:v>
                </c:pt>
                <c:pt idx="2">
                  <c:v>-178</c:v>
                </c:pt>
                <c:pt idx="3">
                  <c:v>-177.006666666667</c:v>
                </c:pt>
                <c:pt idx="4">
                  <c:v>-176.011666666667</c:v>
                </c:pt>
                <c:pt idx="5">
                  <c:v>-175.01666666666699</c:v>
                </c:pt>
                <c:pt idx="6">
                  <c:v>-174.02166666666699</c:v>
                </c:pt>
                <c:pt idx="7">
                  <c:v>-173.02666666666701</c:v>
                </c:pt>
                <c:pt idx="8">
                  <c:v>-172.03166666666701</c:v>
                </c:pt>
                <c:pt idx="9">
                  <c:v>-171.036666666667</c:v>
                </c:pt>
                <c:pt idx="10">
                  <c:v>-170.041666666667</c:v>
                </c:pt>
                <c:pt idx="11">
                  <c:v>-169.04666666666699</c:v>
                </c:pt>
                <c:pt idx="12">
                  <c:v>-168.05166666666699</c:v>
                </c:pt>
                <c:pt idx="13">
                  <c:v>-167.05666666666701</c:v>
                </c:pt>
                <c:pt idx="14">
                  <c:v>-166.06166666666701</c:v>
                </c:pt>
                <c:pt idx="15">
                  <c:v>-165.066666666667</c:v>
                </c:pt>
                <c:pt idx="16">
                  <c:v>-164.071666666667</c:v>
                </c:pt>
                <c:pt idx="17">
                  <c:v>-163.07666666666699</c:v>
                </c:pt>
                <c:pt idx="18">
                  <c:v>-162.08166666666699</c:v>
                </c:pt>
                <c:pt idx="19">
                  <c:v>-161.08666666666701</c:v>
                </c:pt>
                <c:pt idx="20">
                  <c:v>-160.09166666666701</c:v>
                </c:pt>
                <c:pt idx="21">
                  <c:v>-159.09666666666701</c:v>
                </c:pt>
                <c:pt idx="22">
                  <c:v>-158.101666666667</c:v>
                </c:pt>
                <c:pt idx="23">
                  <c:v>-157.106666666667</c:v>
                </c:pt>
                <c:pt idx="24">
                  <c:v>-156.11166666666699</c:v>
                </c:pt>
                <c:pt idx="25">
                  <c:v>-155.11666666666699</c:v>
                </c:pt>
                <c:pt idx="26">
                  <c:v>-154.12166666666701</c:v>
                </c:pt>
                <c:pt idx="27">
                  <c:v>-153.12666666666701</c:v>
                </c:pt>
                <c:pt idx="28">
                  <c:v>-152.131666666667</c:v>
                </c:pt>
                <c:pt idx="29">
                  <c:v>-151.136666666667</c:v>
                </c:pt>
                <c:pt idx="30">
                  <c:v>-150.14166666666699</c:v>
                </c:pt>
                <c:pt idx="31">
                  <c:v>-149.14666666666699</c:v>
                </c:pt>
                <c:pt idx="32">
                  <c:v>-148.15166666666701</c:v>
                </c:pt>
                <c:pt idx="33">
                  <c:v>-147.15666666666601</c:v>
                </c:pt>
                <c:pt idx="34">
                  <c:v>-146.16166666666601</c:v>
                </c:pt>
                <c:pt idx="35">
                  <c:v>-145.166666666666</c:v>
                </c:pt>
                <c:pt idx="36">
                  <c:v>-144.171666666666</c:v>
                </c:pt>
                <c:pt idx="37">
                  <c:v>-143.17666666666599</c:v>
                </c:pt>
                <c:pt idx="38">
                  <c:v>-142.18166666666599</c:v>
                </c:pt>
                <c:pt idx="39">
                  <c:v>-141.18666666666601</c:v>
                </c:pt>
                <c:pt idx="40">
                  <c:v>-140.19166666666601</c:v>
                </c:pt>
                <c:pt idx="41">
                  <c:v>-139.196666666666</c:v>
                </c:pt>
                <c:pt idx="42">
                  <c:v>-138.201666666666</c:v>
                </c:pt>
                <c:pt idx="43">
                  <c:v>-137.206666666666</c:v>
                </c:pt>
                <c:pt idx="44">
                  <c:v>-136.21166666666599</c:v>
                </c:pt>
                <c:pt idx="45">
                  <c:v>-135.21666666666599</c:v>
                </c:pt>
                <c:pt idx="46">
                  <c:v>-134.22166666666601</c:v>
                </c:pt>
                <c:pt idx="47">
                  <c:v>-133.22666666666601</c:v>
                </c:pt>
                <c:pt idx="48">
                  <c:v>-132.231666666666</c:v>
                </c:pt>
                <c:pt idx="49">
                  <c:v>-131.236666666666</c:v>
                </c:pt>
                <c:pt idx="50">
                  <c:v>-130.24166666666599</c:v>
                </c:pt>
                <c:pt idx="51">
                  <c:v>-129.24666666666599</c:v>
                </c:pt>
                <c:pt idx="52">
                  <c:v>-128.25166666666601</c:v>
                </c:pt>
                <c:pt idx="53">
                  <c:v>-127.25666666666601</c:v>
                </c:pt>
                <c:pt idx="54">
                  <c:v>-126.261666666666</c:v>
                </c:pt>
                <c:pt idx="55">
                  <c:v>-125.266666666666</c:v>
                </c:pt>
                <c:pt idx="56">
                  <c:v>-124.27166666666599</c:v>
                </c:pt>
                <c:pt idx="57">
                  <c:v>-123.276666666666</c:v>
                </c:pt>
                <c:pt idx="58">
                  <c:v>-122.281666666666</c:v>
                </c:pt>
                <c:pt idx="59">
                  <c:v>-121.28666666666599</c:v>
                </c:pt>
                <c:pt idx="60">
                  <c:v>-120.291666666666</c:v>
                </c:pt>
                <c:pt idx="61">
                  <c:v>-119.296666666666</c:v>
                </c:pt>
                <c:pt idx="62">
                  <c:v>-118.30166666666599</c:v>
                </c:pt>
                <c:pt idx="63">
                  <c:v>-117.306666666666</c:v>
                </c:pt>
                <c:pt idx="64">
                  <c:v>-116.311666666666</c:v>
                </c:pt>
                <c:pt idx="65">
                  <c:v>-115.31666666666599</c:v>
                </c:pt>
                <c:pt idx="66">
                  <c:v>-114.321666666666</c:v>
                </c:pt>
                <c:pt idx="67">
                  <c:v>-113.326666666666</c:v>
                </c:pt>
                <c:pt idx="68">
                  <c:v>-112.331666666666</c:v>
                </c:pt>
                <c:pt idx="69">
                  <c:v>-111.33666666666601</c:v>
                </c:pt>
                <c:pt idx="70">
                  <c:v>-110.341666666666</c:v>
                </c:pt>
                <c:pt idx="71">
                  <c:v>-109.346666666666</c:v>
                </c:pt>
                <c:pt idx="72">
                  <c:v>-119</c:v>
                </c:pt>
                <c:pt idx="73">
                  <c:v>-118</c:v>
                </c:pt>
                <c:pt idx="74">
                  <c:v>-117</c:v>
                </c:pt>
                <c:pt idx="75">
                  <c:v>-116</c:v>
                </c:pt>
                <c:pt idx="76">
                  <c:v>-115</c:v>
                </c:pt>
                <c:pt idx="77">
                  <c:v>-114</c:v>
                </c:pt>
                <c:pt idx="78">
                  <c:v>-113</c:v>
                </c:pt>
                <c:pt idx="79">
                  <c:v>-112</c:v>
                </c:pt>
                <c:pt idx="80">
                  <c:v>-111</c:v>
                </c:pt>
                <c:pt idx="81">
                  <c:v>-110</c:v>
                </c:pt>
                <c:pt idx="82">
                  <c:v>-109</c:v>
                </c:pt>
                <c:pt idx="83">
                  <c:v>-108</c:v>
                </c:pt>
                <c:pt idx="84">
                  <c:v>-107</c:v>
                </c:pt>
                <c:pt idx="85">
                  <c:v>-106</c:v>
                </c:pt>
                <c:pt idx="86">
                  <c:v>-105</c:v>
                </c:pt>
                <c:pt idx="87">
                  <c:v>-104</c:v>
                </c:pt>
                <c:pt idx="88">
                  <c:v>-103</c:v>
                </c:pt>
                <c:pt idx="89">
                  <c:v>-102</c:v>
                </c:pt>
                <c:pt idx="90">
                  <c:v>-101</c:v>
                </c:pt>
                <c:pt idx="91">
                  <c:v>-100</c:v>
                </c:pt>
                <c:pt idx="92">
                  <c:v>-99</c:v>
                </c:pt>
                <c:pt idx="93">
                  <c:v>-98</c:v>
                </c:pt>
                <c:pt idx="94">
                  <c:v>-97</c:v>
                </c:pt>
                <c:pt idx="95">
                  <c:v>-96</c:v>
                </c:pt>
                <c:pt idx="96">
                  <c:v>-95</c:v>
                </c:pt>
                <c:pt idx="97">
                  <c:v>-94</c:v>
                </c:pt>
                <c:pt idx="98">
                  <c:v>-93</c:v>
                </c:pt>
                <c:pt idx="99">
                  <c:v>-92</c:v>
                </c:pt>
                <c:pt idx="100">
                  <c:v>-91</c:v>
                </c:pt>
                <c:pt idx="101">
                  <c:v>-90</c:v>
                </c:pt>
                <c:pt idx="102">
                  <c:v>-89</c:v>
                </c:pt>
                <c:pt idx="103">
                  <c:v>-88</c:v>
                </c:pt>
                <c:pt idx="104">
                  <c:v>-87</c:v>
                </c:pt>
                <c:pt idx="105">
                  <c:v>-86</c:v>
                </c:pt>
                <c:pt idx="106">
                  <c:v>-85</c:v>
                </c:pt>
                <c:pt idx="107">
                  <c:v>-84</c:v>
                </c:pt>
                <c:pt idx="108">
                  <c:v>-83</c:v>
                </c:pt>
                <c:pt idx="109">
                  <c:v>-82</c:v>
                </c:pt>
                <c:pt idx="110">
                  <c:v>-81</c:v>
                </c:pt>
                <c:pt idx="111">
                  <c:v>-80</c:v>
                </c:pt>
                <c:pt idx="112">
                  <c:v>-79</c:v>
                </c:pt>
                <c:pt idx="113">
                  <c:v>-78</c:v>
                </c:pt>
                <c:pt idx="114">
                  <c:v>-77</c:v>
                </c:pt>
                <c:pt idx="115">
                  <c:v>-76</c:v>
                </c:pt>
                <c:pt idx="116">
                  <c:v>-75</c:v>
                </c:pt>
                <c:pt idx="117">
                  <c:v>-74</c:v>
                </c:pt>
                <c:pt idx="118">
                  <c:v>-73</c:v>
                </c:pt>
                <c:pt idx="119">
                  <c:v>-72</c:v>
                </c:pt>
                <c:pt idx="120">
                  <c:v>-71</c:v>
                </c:pt>
                <c:pt idx="121">
                  <c:v>-70</c:v>
                </c:pt>
                <c:pt idx="122">
                  <c:v>-69</c:v>
                </c:pt>
                <c:pt idx="123">
                  <c:v>-68</c:v>
                </c:pt>
                <c:pt idx="124">
                  <c:v>-67</c:v>
                </c:pt>
                <c:pt idx="125">
                  <c:v>-66</c:v>
                </c:pt>
                <c:pt idx="126">
                  <c:v>-65</c:v>
                </c:pt>
                <c:pt idx="127">
                  <c:v>-64</c:v>
                </c:pt>
                <c:pt idx="128">
                  <c:v>-63</c:v>
                </c:pt>
                <c:pt idx="129">
                  <c:v>-62</c:v>
                </c:pt>
                <c:pt idx="130">
                  <c:v>-61</c:v>
                </c:pt>
                <c:pt idx="131">
                  <c:v>-60</c:v>
                </c:pt>
                <c:pt idx="132">
                  <c:v>-59</c:v>
                </c:pt>
                <c:pt idx="133">
                  <c:v>-58</c:v>
                </c:pt>
                <c:pt idx="134">
                  <c:v>-57</c:v>
                </c:pt>
                <c:pt idx="135">
                  <c:v>-56</c:v>
                </c:pt>
                <c:pt idx="136">
                  <c:v>-55</c:v>
                </c:pt>
                <c:pt idx="137">
                  <c:v>-54</c:v>
                </c:pt>
                <c:pt idx="138">
                  <c:v>-53</c:v>
                </c:pt>
                <c:pt idx="139">
                  <c:v>-52</c:v>
                </c:pt>
                <c:pt idx="140">
                  <c:v>-51</c:v>
                </c:pt>
                <c:pt idx="141">
                  <c:v>-50</c:v>
                </c:pt>
                <c:pt idx="142">
                  <c:v>-49</c:v>
                </c:pt>
                <c:pt idx="143">
                  <c:v>-48</c:v>
                </c:pt>
                <c:pt idx="144">
                  <c:v>-47</c:v>
                </c:pt>
                <c:pt idx="145">
                  <c:v>-46</c:v>
                </c:pt>
                <c:pt idx="146">
                  <c:v>-45</c:v>
                </c:pt>
                <c:pt idx="147">
                  <c:v>-44</c:v>
                </c:pt>
                <c:pt idx="148">
                  <c:v>-43</c:v>
                </c:pt>
                <c:pt idx="149">
                  <c:v>-42</c:v>
                </c:pt>
                <c:pt idx="150">
                  <c:v>-41</c:v>
                </c:pt>
                <c:pt idx="151">
                  <c:v>-40</c:v>
                </c:pt>
                <c:pt idx="152">
                  <c:v>-39</c:v>
                </c:pt>
                <c:pt idx="153">
                  <c:v>-38</c:v>
                </c:pt>
                <c:pt idx="154">
                  <c:v>-37</c:v>
                </c:pt>
                <c:pt idx="155">
                  <c:v>-36</c:v>
                </c:pt>
                <c:pt idx="156">
                  <c:v>-35</c:v>
                </c:pt>
                <c:pt idx="157">
                  <c:v>-34</c:v>
                </c:pt>
                <c:pt idx="158">
                  <c:v>-33</c:v>
                </c:pt>
                <c:pt idx="159">
                  <c:v>-32</c:v>
                </c:pt>
                <c:pt idx="160">
                  <c:v>-31</c:v>
                </c:pt>
                <c:pt idx="161">
                  <c:v>-30</c:v>
                </c:pt>
                <c:pt idx="162">
                  <c:v>-29</c:v>
                </c:pt>
                <c:pt idx="163">
                  <c:v>-28</c:v>
                </c:pt>
                <c:pt idx="164">
                  <c:v>-27</c:v>
                </c:pt>
                <c:pt idx="165">
                  <c:v>-26</c:v>
                </c:pt>
                <c:pt idx="166">
                  <c:v>-25</c:v>
                </c:pt>
                <c:pt idx="167">
                  <c:v>-24</c:v>
                </c:pt>
                <c:pt idx="168">
                  <c:v>-23</c:v>
                </c:pt>
                <c:pt idx="169">
                  <c:v>-22</c:v>
                </c:pt>
                <c:pt idx="170">
                  <c:v>-21</c:v>
                </c:pt>
                <c:pt idx="171">
                  <c:v>-20</c:v>
                </c:pt>
                <c:pt idx="172">
                  <c:v>-19</c:v>
                </c:pt>
                <c:pt idx="173">
                  <c:v>-18</c:v>
                </c:pt>
                <c:pt idx="174">
                  <c:v>-17</c:v>
                </c:pt>
                <c:pt idx="175">
                  <c:v>-16</c:v>
                </c:pt>
                <c:pt idx="176">
                  <c:v>-15</c:v>
                </c:pt>
                <c:pt idx="177">
                  <c:v>-14</c:v>
                </c:pt>
                <c:pt idx="178">
                  <c:v>-13</c:v>
                </c:pt>
                <c:pt idx="179">
                  <c:v>-12</c:v>
                </c:pt>
                <c:pt idx="180">
                  <c:v>-11</c:v>
                </c:pt>
                <c:pt idx="181">
                  <c:v>-10</c:v>
                </c:pt>
                <c:pt idx="182">
                  <c:v>-9</c:v>
                </c:pt>
                <c:pt idx="183">
                  <c:v>-8</c:v>
                </c:pt>
                <c:pt idx="184">
                  <c:v>-7</c:v>
                </c:pt>
                <c:pt idx="185">
                  <c:v>-6</c:v>
                </c:pt>
                <c:pt idx="186">
                  <c:v>-5</c:v>
                </c:pt>
                <c:pt idx="187">
                  <c:v>-4</c:v>
                </c:pt>
                <c:pt idx="188">
                  <c:v>-3</c:v>
                </c:pt>
                <c:pt idx="189">
                  <c:v>-2</c:v>
                </c:pt>
                <c:pt idx="190">
                  <c:v>-1</c:v>
                </c:pt>
                <c:pt idx="191">
                  <c:v>-1E-3</c:v>
                </c:pt>
              </c:numCache>
            </c:numRef>
          </c:xVal>
          <c:yVal>
            <c:numRef>
              <c:f>PObs_V!$D$21:$D$212</c:f>
              <c:numCache>
                <c:formatCode>0.00</c:formatCode>
                <c:ptCount val="192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90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90</c:v>
                </c:pt>
                <c:pt idx="61">
                  <c:v>90</c:v>
                </c:pt>
                <c:pt idx="62">
                  <c:v>90</c:v>
                </c:pt>
                <c:pt idx="63">
                  <c:v>90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</c:v>
                </c:pt>
                <c:pt idx="74">
                  <c:v>90</c:v>
                </c:pt>
                <c:pt idx="75">
                  <c:v>90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</c:v>
                </c:pt>
                <c:pt idx="94">
                  <c:v>90</c:v>
                </c:pt>
                <c:pt idx="95">
                  <c:v>90</c:v>
                </c:pt>
                <c:pt idx="96">
                  <c:v>90</c:v>
                </c:pt>
                <c:pt idx="97">
                  <c:v>90</c:v>
                </c:pt>
                <c:pt idx="98">
                  <c:v>90</c:v>
                </c:pt>
                <c:pt idx="99">
                  <c:v>90</c:v>
                </c:pt>
                <c:pt idx="100">
                  <c:v>90</c:v>
                </c:pt>
                <c:pt idx="101">
                  <c:v>90</c:v>
                </c:pt>
                <c:pt idx="102">
                  <c:v>90</c:v>
                </c:pt>
                <c:pt idx="103">
                  <c:v>90</c:v>
                </c:pt>
                <c:pt idx="104">
                  <c:v>7.7132066245649495</c:v>
                </c:pt>
                <c:pt idx="105">
                  <c:v>10.23296951963915</c:v>
                </c:pt>
                <c:pt idx="106">
                  <c:v>12.710375238637932</c:v>
                </c:pt>
                <c:pt idx="107">
                  <c:v>15.136743889542844</c:v>
                </c:pt>
                <c:pt idx="108">
                  <c:v>17.504504040657476</c:v>
                </c:pt>
                <c:pt idx="109">
                  <c:v>19.807272740367193</c:v>
                </c:pt>
                <c:pt idx="110">
                  <c:v>22.039882687378885</c:v>
                </c:pt>
                <c:pt idx="111">
                  <c:v>24.198362462654053</c:v>
                </c:pt>
                <c:pt idx="112">
                  <c:v>26.279878140941275</c:v>
                </c:pt>
                <c:pt idx="113">
                  <c:v>28.282645751194714</c:v>
                </c:pt>
                <c:pt idx="114">
                  <c:v>30.205824107411807</c:v>
                </c:pt>
                <c:pt idx="115">
                  <c:v>32.049396751964792</c:v>
                </c:pt>
                <c:pt idx="116">
                  <c:v>33.814050445300815</c:v>
                </c:pt>
                <c:pt idx="117">
                  <c:v>35.501056079421332</c:v>
                </c:pt>
                <c:pt idx="118">
                  <c:v>37.112156311489912</c:v>
                </c:pt>
                <c:pt idx="119">
                  <c:v>38.649462762690312</c:v>
                </c:pt>
                <c:pt idx="120">
                  <c:v>40.115364394689621</c:v>
                </c:pt>
                <c:pt idx="121">
                  <c:v>41.512447696941472</c:v>
                </c:pt>
                <c:pt idx="122">
                  <c:v>42.843428589810593</c:v>
                </c:pt>
                <c:pt idx="123">
                  <c:v>44.111095445037407</c:v>
                </c:pt>
                <c:pt idx="124">
                  <c:v>45.31826230890362</c:v>
                </c:pt>
                <c:pt idx="125">
                  <c:v>46.467731244175567</c:v>
                </c:pt>
                <c:pt idx="126">
                  <c:v>47.562262646431158</c:v>
                </c:pt>
                <c:pt idx="127">
                  <c:v>48.604552405845403</c:v>
                </c:pt>
                <c:pt idx="128">
                  <c:v>49.597214850275392</c:v>
                </c:pt>
                <c:pt idx="129">
                  <c:v>50.542770499069348</c:v>
                </c:pt>
                <c:pt idx="130">
                  <c:v>51.443637764436005</c:v>
                </c:pt>
                <c:pt idx="131">
                  <c:v>52.302127848018472</c:v>
                </c:pt>
                <c:pt idx="132">
                  <c:v>53.120442187673163</c:v>
                </c:pt>
                <c:pt idx="133">
                  <c:v>53.900671909211596</c:v>
                </c:pt>
                <c:pt idx="134">
                  <c:v>54.644798827818036</c:v>
                </c:pt>
                <c:pt idx="135">
                  <c:v>55.354697623150329</c:v>
                </c:pt>
                <c:pt idx="136">
                  <c:v>56.032138880792921</c:v>
                </c:pt>
                <c:pt idx="137">
                  <c:v>56.678792751328658</c:v>
                </c:pt>
                <c:pt idx="138">
                  <c:v>57.29623302770743</c:v>
                </c:pt>
                <c:pt idx="139">
                  <c:v>57.885941482824443</c:v>
                </c:pt>
                <c:pt idx="140">
                  <c:v>58.449312343324749</c:v>
                </c:pt>
                <c:pt idx="141">
                  <c:v>58.987656803624745</c:v>
                </c:pt>
                <c:pt idx="142">
                  <c:v>59.502207506916271</c:v>
                </c:pt>
                <c:pt idx="143">
                  <c:v>59.994122938325397</c:v>
                </c:pt>
                <c:pt idx="144">
                  <c:v>60.4644916901673</c:v>
                </c:pt>
                <c:pt idx="145">
                  <c:v>60.914336571002387</c:v>
                </c:pt>
                <c:pt idx="146">
                  <c:v>61.34461853949383</c:v>
                </c:pt>
                <c:pt idx="147">
                  <c:v>61.756240451348397</c:v>
                </c:pt>
                <c:pt idx="148">
                  <c:v>62.150050613268633</c:v>
                </c:pt>
                <c:pt idx="149">
                  <c:v>62.526846142171962</c:v>
                </c:pt>
                <c:pt idx="150">
                  <c:v>62.887376131199268</c:v>
                </c:pt>
                <c:pt idx="151">
                  <c:v>63.232344626457667</c:v>
                </c:pt>
                <c:pt idx="152">
                  <c:v>63.562413420191234</c:v>
                </c:pt>
                <c:pt idx="153">
                  <c:v>63.87820466729319</c:v>
                </c:pt>
                <c:pt idx="154">
                  <c:v>64.180303332877017</c:v>
                </c:pt>
                <c:pt idx="155">
                  <c:v>64.46925947910519</c:v>
                </c:pt>
                <c:pt idx="156">
                  <c:v>64.745590399706785</c:v>
                </c:pt>
                <c:pt idx="157">
                  <c:v>65.009782610658817</c:v>
                </c:pt>
                <c:pt idx="158">
                  <c:v>65.262293705408069</c:v>
                </c:pt>
                <c:pt idx="159">
                  <c:v>65.503554082807469</c:v>
                </c:pt>
                <c:pt idx="160">
                  <c:v>65.733968555664859</c:v>
                </c:pt>
                <c:pt idx="161">
                  <c:v>65.953917847473178</c:v>
                </c:pt>
                <c:pt idx="162">
                  <c:v>66.163759984530216</c:v>
                </c:pt>
                <c:pt idx="163">
                  <c:v>66.363831590275069</c:v>
                </c:pt>
                <c:pt idx="164">
                  <c:v>66.55444908827954</c:v>
                </c:pt>
                <c:pt idx="165">
                  <c:v>66.735909819942862</c:v>
                </c:pt>
                <c:pt idx="166">
                  <c:v>66.908493082553818</c:v>
                </c:pt>
                <c:pt idx="167">
                  <c:v>67.072461093010162</c:v>
                </c:pt>
                <c:pt idx="168">
                  <c:v>67.228059882123233</c:v>
                </c:pt>
                <c:pt idx="169">
                  <c:v>67.375520124089277</c:v>
                </c:pt>
                <c:pt idx="170">
                  <c:v>67.515057905378555</c:v>
                </c:pt>
                <c:pt idx="171">
                  <c:v>67.646875436978846</c:v>
                </c:pt>
                <c:pt idx="172">
                  <c:v>67.771161713634143</c:v>
                </c:pt>
                <c:pt idx="173">
                  <c:v>67.888093123438779</c:v>
                </c:pt>
                <c:pt idx="174">
                  <c:v>67.997834010884091</c:v>
                </c:pt>
                <c:pt idx="175">
                  <c:v>68.100537196206645</c:v>
                </c:pt>
                <c:pt idx="176">
                  <c:v>68.196344453655456</c:v>
                </c:pt>
                <c:pt idx="177">
                  <c:v>68.285386951076404</c:v>
                </c:pt>
                <c:pt idx="178">
                  <c:v>68.367785653008298</c:v>
                </c:pt>
                <c:pt idx="179">
                  <c:v>68.443651689292153</c:v>
                </c:pt>
                <c:pt idx="180">
                  <c:v>68.513086691015289</c:v>
                </c:pt>
                <c:pt idx="181">
                  <c:v>68.576183095442133</c:v>
                </c:pt>
                <c:pt idx="182">
                  <c:v>68.633024421423031</c:v>
                </c:pt>
                <c:pt idx="183">
                  <c:v>68.683685516622845</c:v>
                </c:pt>
                <c:pt idx="184">
                  <c:v>68.728232777767005</c:v>
                </c:pt>
                <c:pt idx="185">
                  <c:v>68.766724344968353</c:v>
                </c:pt>
                <c:pt idx="186">
                  <c:v>68.799210271068645</c:v>
                </c:pt>
                <c:pt idx="187">
                  <c:v>68.825732666806005</c:v>
                </c:pt>
                <c:pt idx="188">
                  <c:v>68.846325822500972</c:v>
                </c:pt>
                <c:pt idx="189">
                  <c:v>68.861016306840654</c:v>
                </c:pt>
                <c:pt idx="190">
                  <c:v>68.869823043229815</c:v>
                </c:pt>
                <c:pt idx="191">
                  <c:v>68.872757361136891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5AE8-4473-B02F-48893A206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914880"/>
        <c:axId val="251928960"/>
      </c:scatterChart>
      <c:valAx>
        <c:axId val="251898880"/>
        <c:scaling>
          <c:orientation val="minMax"/>
          <c:max val="180"/>
          <c:min val="-180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 sz="1400"/>
                  <a:t>Acimut (º)</a:t>
                </a:r>
              </a:p>
            </c:rich>
          </c:tx>
          <c:layout>
            <c:manualLayout>
              <c:xMode val="edge"/>
              <c:yMode val="edge"/>
              <c:x val="0.44127036561203709"/>
              <c:y val="0.9243132672186825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51913344"/>
        <c:crosses val="autoZero"/>
        <c:crossBetween val="midCat"/>
        <c:majorUnit val="30"/>
      </c:valAx>
      <c:valAx>
        <c:axId val="251913344"/>
        <c:scaling>
          <c:orientation val="minMax"/>
          <c:max val="9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51898880"/>
        <c:crossesAt val="0"/>
        <c:crossBetween val="midCat"/>
        <c:majorUnit val="10"/>
      </c:valAx>
      <c:valAx>
        <c:axId val="25191488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51928960"/>
        <c:crossesAt val="0"/>
        <c:crossBetween val="midCat"/>
      </c:valAx>
      <c:valAx>
        <c:axId val="251928960"/>
        <c:scaling>
          <c:orientation val="minMax"/>
          <c:max val="90"/>
          <c:min val="0"/>
        </c:scaling>
        <c:delete val="0"/>
        <c:axPos val="l"/>
        <c:numFmt formatCode="0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 sz="1400"/>
            </a:pPr>
            <a:endParaRPr lang="es-ES"/>
          </a:p>
        </c:txPr>
        <c:crossAx val="251914880"/>
        <c:crosses val="autoZero"/>
        <c:crossBetween val="midCat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 verticalDpi="36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Elevación (º) - Murete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SVER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-120.430578535956</c:v>
              </c:pt>
              <c:pt idx="1">
                <c:v>-117.27459119182301</c:v>
              </c:pt>
              <c:pt idx="2">
                <c:v>-114.207814742671</c:v>
              </c:pt>
              <c:pt idx="3">
                <c:v>-111.21190800780001</c:v>
              </c:pt>
              <c:pt idx="4">
                <c:v>-108.267611550037</c:v>
              </c:pt>
              <c:pt idx="5">
                <c:v>-105.354462726687</c:v>
              </c:pt>
              <c:pt idx="6">
                <c:v>-102.45033347096</c:v>
              </c:pt>
              <c:pt idx="7">
                <c:v>-99.530757079178201</c:v>
              </c:pt>
              <c:pt idx="8">
                <c:v>-96.567984194419594</c:v>
              </c:pt>
              <c:pt idx="9">
                <c:v>-93.529671322983106</c:v>
              </c:pt>
              <c:pt idx="10">
                <c:v>-90.377051543070095</c:v>
              </c:pt>
              <c:pt idx="11">
                <c:v>-87.062357540253998</c:v>
              </c:pt>
              <c:pt idx="12">
                <c:v>-83.525149557190801</c:v>
              </c:pt>
              <c:pt idx="13">
                <c:v>-79.687032864535993</c:v>
              </c:pt>
              <c:pt idx="14">
                <c:v>-75.444032978921101</c:v>
              </c:pt>
              <c:pt idx="15">
                <c:v>-70.655702661271505</c:v>
              </c:pt>
              <c:pt idx="16">
                <c:v>-65.130178804274195</c:v>
              </c:pt>
              <c:pt idx="17">
                <c:v>-58.605978961855797</c:v>
              </c:pt>
              <c:pt idx="18">
                <c:v>-50.737543833375597</c:v>
              </c:pt>
              <c:pt idx="19">
                <c:v>-41.1099735062542</c:v>
              </c:pt>
              <c:pt idx="20">
                <c:v>-29.347665738208001</c:v>
              </c:pt>
              <c:pt idx="21">
                <c:v>-15.409204971007499</c:v>
              </c:pt>
              <c:pt idx="22">
                <c:v>9.4059847485745404E-2</c:v>
              </c:pt>
              <c:pt idx="23">
                <c:v>15.409204971007499</c:v>
              </c:pt>
              <c:pt idx="24">
                <c:v>29.347665738208001</c:v>
              </c:pt>
              <c:pt idx="25">
                <c:v>41.1099735062542</c:v>
              </c:pt>
              <c:pt idx="26">
                <c:v>50.737543833375597</c:v>
              </c:pt>
              <c:pt idx="27">
                <c:v>58.605978961855797</c:v>
              </c:pt>
              <c:pt idx="28">
                <c:v>65.130178804274195</c:v>
              </c:pt>
              <c:pt idx="29">
                <c:v>70.655702661271505</c:v>
              </c:pt>
              <c:pt idx="30">
                <c:v>75.444032978921101</c:v>
              </c:pt>
              <c:pt idx="31">
                <c:v>79.687032864535993</c:v>
              </c:pt>
              <c:pt idx="32">
                <c:v>83.525149557190801</c:v>
              </c:pt>
              <c:pt idx="33">
                <c:v>87.062357540253998</c:v>
              </c:pt>
              <c:pt idx="34">
                <c:v>90.377051543070095</c:v>
              </c:pt>
              <c:pt idx="35">
                <c:v>93.529671322983106</c:v>
              </c:pt>
              <c:pt idx="36">
                <c:v>96.567984194419594</c:v>
              </c:pt>
              <c:pt idx="37">
                <c:v>99.530757079178201</c:v>
              </c:pt>
              <c:pt idx="38">
                <c:v>102.45033347096</c:v>
              </c:pt>
              <c:pt idx="39">
                <c:v>105.354462726687</c:v>
              </c:pt>
              <c:pt idx="40">
                <c:v>108.267611550037</c:v>
              </c:pt>
              <c:pt idx="41">
                <c:v>111.21190800780001</c:v>
              </c:pt>
              <c:pt idx="42">
                <c:v>114.207814742671</c:v>
              </c:pt>
              <c:pt idx="43">
                <c:v>117.27459119182301</c:v>
              </c:pt>
              <c:pt idx="44">
                <c:v>120.430578535956</c:v>
              </c:pt>
            </c:numLit>
          </c:xVal>
          <c:yVal>
            <c:numLit>
              <c:formatCode>General</c:formatCode>
              <c:ptCount val="45"/>
              <c:pt idx="0">
                <c:v>1.11222818346809</c:v>
              </c:pt>
              <c:pt idx="1">
                <c:v>4.4446131431201499</c:v>
              </c:pt>
              <c:pt idx="2">
                <c:v>7.8716847919579402</c:v>
              </c:pt>
              <c:pt idx="3">
                <c:v>11.381295181489101</c:v>
              </c:pt>
              <c:pt idx="4">
                <c:v>14.9622550682652</c:v>
              </c:pt>
              <c:pt idx="5">
                <c:v>18.604153535987901</c:v>
              </c:pt>
              <c:pt idx="6">
                <c:v>22.297159851045901</c:v>
              </c:pt>
              <c:pt idx="7">
                <c:v>26.0318024726567</c:v>
              </c:pt>
              <c:pt idx="8">
                <c:v>29.798714232103201</c:v>
              </c:pt>
              <c:pt idx="9">
                <c:v>33.5883249414983</c:v>
              </c:pt>
              <c:pt idx="10">
                <c:v>37.390471403401897</c:v>
              </c:pt>
              <c:pt idx="11">
                <c:v>41.1938772209825</c:v>
              </c:pt>
              <c:pt idx="12">
                <c:v>44.985426352816603</c:v>
              </c:pt>
              <c:pt idx="13">
                <c:v>48.749107256304697</c:v>
              </c:pt>
              <c:pt idx="14">
                <c:v>52.464425957297102</c:v>
              </c:pt>
              <c:pt idx="15">
                <c:v>56.103957356597697</c:v>
              </c:pt>
              <c:pt idx="16">
                <c:v>59.6295040194724</c:v>
              </c:pt>
              <c:pt idx="17">
                <c:v>62.986074075283803</c:v>
              </c:pt>
              <c:pt idx="18">
                <c:v>66.092772708605594</c:v>
              </c:pt>
              <c:pt idx="19">
                <c:v>68.830603467007293</c:v>
              </c:pt>
              <c:pt idx="20">
                <c:v>71.031727366542398</c:v>
              </c:pt>
              <c:pt idx="21">
                <c:v>72.486903370480206</c:v>
              </c:pt>
              <c:pt idx="22">
                <c:v>73</c:v>
              </c:pt>
              <c:pt idx="23">
                <c:v>72.486903370480206</c:v>
              </c:pt>
              <c:pt idx="24">
                <c:v>71.031727366542398</c:v>
              </c:pt>
              <c:pt idx="25">
                <c:v>68.830603467007293</c:v>
              </c:pt>
              <c:pt idx="26">
                <c:v>66.092772708605594</c:v>
              </c:pt>
              <c:pt idx="27">
                <c:v>62.986074075283803</c:v>
              </c:pt>
              <c:pt idx="28">
                <c:v>59.6295040194724</c:v>
              </c:pt>
              <c:pt idx="29">
                <c:v>56.103957356597697</c:v>
              </c:pt>
              <c:pt idx="30">
                <c:v>52.464425957297102</c:v>
              </c:pt>
              <c:pt idx="31">
                <c:v>48.749107256304697</c:v>
              </c:pt>
              <c:pt idx="32">
                <c:v>44.985426352816603</c:v>
              </c:pt>
              <c:pt idx="33">
                <c:v>41.1938772209825</c:v>
              </c:pt>
              <c:pt idx="34">
                <c:v>37.390471403401897</c:v>
              </c:pt>
              <c:pt idx="35">
                <c:v>33.5883249414983</c:v>
              </c:pt>
              <c:pt idx="36">
                <c:v>29.798714232103201</c:v>
              </c:pt>
              <c:pt idx="37">
                <c:v>26.0318024726567</c:v>
              </c:pt>
              <c:pt idx="38">
                <c:v>22.297159851045901</c:v>
              </c:pt>
              <c:pt idx="39">
                <c:v>18.604153535987901</c:v>
              </c:pt>
              <c:pt idx="40">
                <c:v>14.9622550682652</c:v>
              </c:pt>
              <c:pt idx="41">
                <c:v>11.381295181489101</c:v>
              </c:pt>
              <c:pt idx="42">
                <c:v>7.8716847919579402</c:v>
              </c:pt>
              <c:pt idx="43">
                <c:v>4.4446131431201499</c:v>
              </c:pt>
              <c:pt idx="44">
                <c:v>1.11222818346809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D52-4721-9098-5B4D823282C5}"/>
            </c:ext>
          </c:extLst>
        </c:ser>
        <c:ser>
          <c:idx val="1"/>
          <c:order val="1"/>
          <c:tx>
            <c:v/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-112.009086937305</c:v>
              </c:pt>
              <c:pt idx="1">
                <c:v>-108.641779727382</c:v>
              </c:pt>
              <c:pt idx="2">
                <c:v>-105.364059679973</c:v>
              </c:pt>
              <c:pt idx="3">
                <c:v>-102.150368878732</c:v>
              </c:pt>
              <c:pt idx="4">
                <c:v>-98.974963817236002</c:v>
              </c:pt>
              <c:pt idx="5">
                <c:v>-95.811471058007498</c:v>
              </c:pt>
              <c:pt idx="6">
                <c:v>-92.632308983620405</c:v>
              </c:pt>
              <c:pt idx="7">
                <c:v>-89.407968822562594</c:v>
              </c:pt>
              <c:pt idx="8">
                <c:v>-86.106135647941201</c:v>
              </c:pt>
              <c:pt idx="9">
                <c:v>-82.690620894644098</c:v>
              </c:pt>
              <c:pt idx="10">
                <c:v>-79.120074807770493</c:v>
              </c:pt>
              <c:pt idx="11">
                <c:v>-75.346456889385706</c:v>
              </c:pt>
              <c:pt idx="12">
                <c:v>-71.313279593237098</c:v>
              </c:pt>
              <c:pt idx="13">
                <c:v>-66.953734913008503</c:v>
              </c:pt>
              <c:pt idx="14">
                <c:v>-62.189020783797602</c:v>
              </c:pt>
              <c:pt idx="15">
                <c:v>-56.927598553152897</c:v>
              </c:pt>
              <c:pt idx="16">
                <c:v>-51.0668636086437</c:v>
              </c:pt>
              <c:pt idx="17">
                <c:v>-44.499883284150897</c:v>
              </c:pt>
              <c:pt idx="18">
                <c:v>-37.131183610382998</c:v>
              </c:pt>
              <c:pt idx="19">
                <c:v>-28.905708517617398</c:v>
              </c:pt>
              <c:pt idx="20">
                <c:v>-19.850798509124001</c:v>
              </c:pt>
              <c:pt idx="21">
                <c:v>-10.118717946765999</c:v>
              </c:pt>
              <c:pt idx="22">
                <c:v>7.5790934444781105E-2</c:v>
              </c:pt>
              <c:pt idx="23">
                <c:v>10.118717946765999</c:v>
              </c:pt>
              <c:pt idx="24">
                <c:v>19.850798509124001</c:v>
              </c:pt>
              <c:pt idx="25">
                <c:v>28.905708517617398</c:v>
              </c:pt>
              <c:pt idx="26">
                <c:v>37.131183610382998</c:v>
              </c:pt>
              <c:pt idx="27">
                <c:v>44.499883284150897</c:v>
              </c:pt>
              <c:pt idx="28">
                <c:v>51.0668636086437</c:v>
              </c:pt>
              <c:pt idx="29">
                <c:v>56.927598553152897</c:v>
              </c:pt>
              <c:pt idx="30">
                <c:v>62.189020783797602</c:v>
              </c:pt>
              <c:pt idx="31">
                <c:v>66.953734913008503</c:v>
              </c:pt>
              <c:pt idx="32">
                <c:v>71.313279593237098</c:v>
              </c:pt>
              <c:pt idx="33">
                <c:v>75.346456889385706</c:v>
              </c:pt>
              <c:pt idx="34">
                <c:v>79.120074807770493</c:v>
              </c:pt>
              <c:pt idx="35">
                <c:v>82.690620894644098</c:v>
              </c:pt>
              <c:pt idx="36">
                <c:v>86.106135647941201</c:v>
              </c:pt>
              <c:pt idx="37">
                <c:v>89.407968822562594</c:v>
              </c:pt>
              <c:pt idx="38">
                <c:v>92.632308983620405</c:v>
              </c:pt>
              <c:pt idx="39">
                <c:v>95.811471058007498</c:v>
              </c:pt>
              <c:pt idx="40">
                <c:v>98.974963817236002</c:v>
              </c:pt>
              <c:pt idx="41">
                <c:v>102.150368878732</c:v>
              </c:pt>
              <c:pt idx="42">
                <c:v>105.364059679973</c:v>
              </c:pt>
              <c:pt idx="43">
                <c:v>108.641779727382</c:v>
              </c:pt>
              <c:pt idx="44">
                <c:v>112.009086937305</c:v>
              </c:pt>
            </c:numLit>
          </c:xVal>
          <c:yVal>
            <c:numLit>
              <c:formatCode>General</c:formatCode>
              <c:ptCount val="45"/>
              <c:pt idx="0">
                <c:v>-7.0649827951411703</c:v>
              </c:pt>
              <c:pt idx="1">
                <c:v>-3.49734622499256</c:v>
              </c:pt>
              <c:pt idx="2">
                <c:v>0.140834303738088</c:v>
              </c:pt>
              <c:pt idx="3">
                <c:v>3.8361272186141799</c:v>
              </c:pt>
              <c:pt idx="4">
                <c:v>7.5760639648109098</c:v>
              </c:pt>
              <c:pt idx="5">
                <c:v>11.3488145211132</c:v>
              </c:pt>
              <c:pt idx="6">
                <c:v>15.142853686892201</c:v>
              </c:pt>
              <c:pt idx="7">
                <c:v>18.946605457840299</c:v>
              </c:pt>
              <c:pt idx="8">
                <c:v>22.748047526201699</c:v>
              </c:pt>
              <c:pt idx="9">
                <c:v>26.5342517848817</c:v>
              </c:pt>
              <c:pt idx="10">
                <c:v>30.290829059699998</c:v>
              </c:pt>
              <c:pt idx="11">
                <c:v>34.0012368250094</c:v>
              </c:pt>
              <c:pt idx="12">
                <c:v>37.6458978818318</c:v>
              </c:pt>
              <c:pt idx="13">
                <c:v>41.201068498077703</c:v>
              </c:pt>
              <c:pt idx="14">
                <c:v>44.637393871308397</c:v>
              </c:pt>
              <c:pt idx="15">
                <c:v>47.918115194867802</c:v>
              </c:pt>
              <c:pt idx="16">
                <c:v>50.9969848567684</c:v>
              </c:pt>
              <c:pt idx="17">
                <c:v>53.816175260473301</c:v>
              </c:pt>
              <c:pt idx="18">
                <c:v>56.304930177032702</c:v>
              </c:pt>
              <c:pt idx="19">
                <c:v>58.380447619660004</c:v>
              </c:pt>
              <c:pt idx="20">
                <c:v>59.9532205468577</c:v>
              </c:pt>
              <c:pt idx="21">
                <c:v>60.938784857429297</c:v>
              </c:pt>
              <c:pt idx="22">
                <c:v>61.274999999999899</c:v>
              </c:pt>
              <c:pt idx="23">
                <c:v>60.938784857429297</c:v>
              </c:pt>
              <c:pt idx="24">
                <c:v>59.9532205468577</c:v>
              </c:pt>
              <c:pt idx="25">
                <c:v>58.380447619660004</c:v>
              </c:pt>
              <c:pt idx="26">
                <c:v>56.304930177032702</c:v>
              </c:pt>
              <c:pt idx="27">
                <c:v>53.816175260473301</c:v>
              </c:pt>
              <c:pt idx="28">
                <c:v>50.9969848567684</c:v>
              </c:pt>
              <c:pt idx="29">
                <c:v>47.918115194867802</c:v>
              </c:pt>
              <c:pt idx="30">
                <c:v>44.637393871308397</c:v>
              </c:pt>
              <c:pt idx="31">
                <c:v>41.201068498077703</c:v>
              </c:pt>
              <c:pt idx="32">
                <c:v>37.6458978818318</c:v>
              </c:pt>
              <c:pt idx="33">
                <c:v>34.0012368250094</c:v>
              </c:pt>
              <c:pt idx="34">
                <c:v>30.290829059699998</c:v>
              </c:pt>
              <c:pt idx="35">
                <c:v>26.5342517848817</c:v>
              </c:pt>
              <c:pt idx="36">
                <c:v>22.748047526201699</c:v>
              </c:pt>
              <c:pt idx="37">
                <c:v>18.946605457840299</c:v>
              </c:pt>
              <c:pt idx="38">
                <c:v>15.142853686892201</c:v>
              </c:pt>
              <c:pt idx="39">
                <c:v>11.3488145211132</c:v>
              </c:pt>
              <c:pt idx="40">
                <c:v>7.5760639648109098</c:v>
              </c:pt>
              <c:pt idx="41">
                <c:v>3.8361272186141799</c:v>
              </c:pt>
              <c:pt idx="42">
                <c:v>0.140834303738088</c:v>
              </c:pt>
              <c:pt idx="43">
                <c:v>-3.49734622499256</c:v>
              </c:pt>
              <c:pt idx="44">
                <c:v>-7.0649827951411703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D52-4721-9098-5B4D823282C5}"/>
            </c:ext>
          </c:extLst>
        </c:ser>
        <c:ser>
          <c:idx val="2"/>
          <c:order val="2"/>
          <c:tx>
            <c:v>EQUI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-103.286354571193</c:v>
              </c:pt>
              <c:pt idx="1">
                <c:v>-99.861833095684403</c:v>
              </c:pt>
              <c:pt idx="2">
                <c:v>-96.526183021343897</c:v>
              </c:pt>
              <c:pt idx="3">
                <c:v>-93.248716982354296</c:v>
              </c:pt>
              <c:pt idx="4">
                <c:v>-90.000022539697</c:v>
              </c:pt>
              <c:pt idx="5">
                <c:v>-86.751328182374607</c:v>
              </c:pt>
              <c:pt idx="6">
                <c:v>-83.473862405609196</c:v>
              </c:pt>
              <c:pt idx="7">
                <c:v>-80.138212789850897</c:v>
              </c:pt>
              <c:pt idx="8">
                <c:v>-76.713692004585994</c:v>
              </c:pt>
              <c:pt idx="9">
                <c:v>-73.167725876413101</c:v>
              </c:pt>
              <c:pt idx="10">
                <c:v>-69.465297047781206</c:v>
              </c:pt>
              <c:pt idx="11">
                <c:v>-65.568510289704605</c:v>
              </c:pt>
              <c:pt idx="12">
                <c:v>-61.436398042782599</c:v>
              </c:pt>
              <c:pt idx="13">
                <c:v>-57.025163651405002</c:v>
              </c:pt>
              <c:pt idx="14">
                <c:v>-52.289167837433297</c:v>
              </c:pt>
              <c:pt idx="15">
                <c:v>-47.1830901245227</c:v>
              </c:pt>
              <c:pt idx="16">
                <c:v>-41.665795717066203</c:v>
              </c:pt>
              <c:pt idx="17">
                <c:v>-35.706399779862402</c:v>
              </c:pt>
              <c:pt idx="18">
                <c:v>-29.292650210354299</c:v>
              </c:pt>
              <c:pt idx="19">
                <c:v>-22.440818730270099</c:v>
              </c:pt>
              <c:pt idx="20">
                <c:v>-15.2047640454691</c:v>
              </c:pt>
              <c:pt idx="21">
                <c:v>-7.6802988749632304</c:v>
              </c:pt>
              <c:pt idx="22">
                <c:v>-6.5923567923793794E-2</c:v>
              </c:pt>
              <c:pt idx="23">
                <c:v>7.6802988749632304</c:v>
              </c:pt>
              <c:pt idx="24">
                <c:v>15.2047640454691</c:v>
              </c:pt>
              <c:pt idx="25">
                <c:v>22.440818730270099</c:v>
              </c:pt>
              <c:pt idx="26">
                <c:v>29.292650210354299</c:v>
              </c:pt>
              <c:pt idx="27">
                <c:v>35.706399779862402</c:v>
              </c:pt>
              <c:pt idx="28">
                <c:v>41.665795717066203</c:v>
              </c:pt>
              <c:pt idx="29">
                <c:v>47.1830901245227</c:v>
              </c:pt>
              <c:pt idx="30">
                <c:v>52.289167837433297</c:v>
              </c:pt>
              <c:pt idx="31">
                <c:v>57.025163651405002</c:v>
              </c:pt>
              <c:pt idx="32">
                <c:v>61.436398042782599</c:v>
              </c:pt>
              <c:pt idx="33">
                <c:v>65.568510289704605</c:v>
              </c:pt>
              <c:pt idx="34">
                <c:v>69.465297047781206</c:v>
              </c:pt>
              <c:pt idx="35">
                <c:v>73.167725876413101</c:v>
              </c:pt>
              <c:pt idx="36">
                <c:v>76.713692004585994</c:v>
              </c:pt>
              <c:pt idx="37">
                <c:v>80.138212789850897</c:v>
              </c:pt>
              <c:pt idx="38">
                <c:v>83.473862405609196</c:v>
              </c:pt>
              <c:pt idx="39">
                <c:v>86.751328182374607</c:v>
              </c:pt>
              <c:pt idx="40">
                <c:v>90.000022539697</c:v>
              </c:pt>
              <c:pt idx="41">
                <c:v>93.248716982354296</c:v>
              </c:pt>
              <c:pt idx="42">
                <c:v>96.526183021343897</c:v>
              </c:pt>
              <c:pt idx="43">
                <c:v>99.861833095684403</c:v>
              </c:pt>
              <c:pt idx="44">
                <c:v>103.286354571193</c:v>
              </c:pt>
            </c:numLit>
          </c:xVal>
          <c:yVal>
            <c:numLit>
              <c:formatCode>General</c:formatCode>
              <c:ptCount val="45"/>
              <c:pt idx="0">
                <c:v>-15.0859657197924</c:v>
              </c:pt>
              <c:pt idx="1">
                <c:v>-11.3589088031064</c:v>
              </c:pt>
              <c:pt idx="2">
                <c:v>-7.59336307743511</c:v>
              </c:pt>
              <c:pt idx="3">
                <c:v>-3.8028310991323901</c:v>
              </c:pt>
              <c:pt idx="4">
                <c:v>-4.4755438608490201E-6</c:v>
              </c:pt>
              <c:pt idx="5">
                <c:v>3.80282210224915</c:v>
              </c:pt>
              <c:pt idx="6">
                <c:v>7.5933539416896902</c:v>
              </c:pt>
              <c:pt idx="7">
                <c:v>11.3588994309408</c:v>
              </c:pt>
              <c:pt idx="8">
                <c:v>15.085956005950299</c:v>
              </c:pt>
              <c:pt idx="9">
                <c:v>18.7597622707356</c:v>
              </c:pt>
              <c:pt idx="10">
                <c:v>22.363800843511999</c:v>
              </c:pt>
              <c:pt idx="11">
                <c:v>25.879239968521802</c:v>
              </c:pt>
              <c:pt idx="12">
                <c:v>29.2843098478332</c:v>
              </c:pt>
              <c:pt idx="13">
                <c:v>32.553625802489499</c:v>
              </c:pt>
              <c:pt idx="14">
                <c:v>35.657500456654098</c:v>
              </c:pt>
              <c:pt idx="15">
                <c:v>38.561338380467198</c:v>
              </c:pt>
              <c:pt idx="16">
                <c:v>41.225285151287103</c:v>
              </c:pt>
              <c:pt idx="17">
                <c:v>43.604405946858499</c:v>
              </c:pt>
              <c:pt idx="18">
                <c:v>45.649769728766799</c:v>
              </c:pt>
              <c:pt idx="19">
                <c:v>47.310842689573398</c:v>
              </c:pt>
              <c:pt idx="20">
                <c:v>48.539429720399298</c:v>
              </c:pt>
              <c:pt idx="21">
                <c:v>49.294935800159699</c:v>
              </c:pt>
              <c:pt idx="22">
                <c:v>49.55</c:v>
              </c:pt>
              <c:pt idx="23">
                <c:v>49.294935800159699</c:v>
              </c:pt>
              <c:pt idx="24">
                <c:v>48.539429720399298</c:v>
              </c:pt>
              <c:pt idx="25">
                <c:v>47.310842689573398</c:v>
              </c:pt>
              <c:pt idx="26">
                <c:v>45.649769728766799</c:v>
              </c:pt>
              <c:pt idx="27">
                <c:v>43.604405946858499</c:v>
              </c:pt>
              <c:pt idx="28">
                <c:v>41.225285151287103</c:v>
              </c:pt>
              <c:pt idx="29">
                <c:v>38.561338380467198</c:v>
              </c:pt>
              <c:pt idx="30">
                <c:v>35.657500456654098</c:v>
              </c:pt>
              <c:pt idx="31">
                <c:v>32.553625802489499</c:v>
              </c:pt>
              <c:pt idx="32">
                <c:v>29.2843098478332</c:v>
              </c:pt>
              <c:pt idx="33">
                <c:v>25.879239968521802</c:v>
              </c:pt>
              <c:pt idx="34">
                <c:v>22.363800843511999</c:v>
              </c:pt>
              <c:pt idx="35">
                <c:v>18.7597622707356</c:v>
              </c:pt>
              <c:pt idx="36">
                <c:v>15.085956005950299</c:v>
              </c:pt>
              <c:pt idx="37">
                <c:v>11.3588994309408</c:v>
              </c:pt>
              <c:pt idx="38">
                <c:v>7.5933539416896902</c:v>
              </c:pt>
              <c:pt idx="39">
                <c:v>3.80282210224915</c:v>
              </c:pt>
              <c:pt idx="40">
                <c:v>-4.4755438608490201E-6</c:v>
              </c:pt>
              <c:pt idx="41">
                <c:v>-3.8028310991323901</c:v>
              </c:pt>
              <c:pt idx="42">
                <c:v>-7.59336307743511</c:v>
              </c:pt>
              <c:pt idx="43">
                <c:v>-11.3589088031064</c:v>
              </c:pt>
              <c:pt idx="44">
                <c:v>-15.0859657197924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D52-4721-9098-5B4D823282C5}"/>
            </c:ext>
          </c:extLst>
        </c:ser>
        <c:ser>
          <c:idx val="3"/>
          <c:order val="3"/>
          <c:tx>
            <c:v/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-93.893909762664805</c:v>
              </c:pt>
              <c:pt idx="1">
                <c:v>-90.592076290294401</c:v>
              </c:pt>
              <c:pt idx="2">
                <c:v>-87.367736017755902</c:v>
              </c:pt>
              <c:pt idx="3">
                <c:v>-84.188574000483499</c:v>
              </c:pt>
              <c:pt idx="4">
                <c:v>-81.025081462541195</c:v>
              </c:pt>
              <c:pt idx="5">
                <c:v>-77.849676793819995</c:v>
              </c:pt>
              <c:pt idx="6">
                <c:v>-74.635986575988994</c:v>
              </c:pt>
              <c:pt idx="7">
                <c:v>-71.358267335159994</c:v>
              </c:pt>
              <c:pt idx="8">
                <c:v>-67.990961204124602</c:v>
              </c:pt>
              <c:pt idx="9">
                <c:v>-64.508393801447397</c:v>
              </c:pt>
              <c:pt idx="10">
                <c:v>-60.8846405175575</c:v>
              </c:pt>
              <c:pt idx="11">
                <c:v>-57.093608094381203</c:v>
              </c:pt>
              <c:pt idx="12">
                <c:v>-53.109400902690197</c:v>
              </c:pt>
              <c:pt idx="13">
                <c:v>-48.907062220168903</c:v>
              </c:pt>
              <c:pt idx="14">
                <c:v>-44.463792268349302</c:v>
              </c:pt>
              <c:pt idx="15">
                <c:v>-39.760732487932003</c:v>
              </c:pt>
              <c:pt idx="16">
                <c:v>-34.785348091728501</c:v>
              </c:pt>
              <c:pt idx="17">
                <c:v>-29.534313929189601</c:v>
              </c:pt>
              <c:pt idx="18">
                <c:v>-24.016598702921399</c:v>
              </c:pt>
              <c:pt idx="19">
                <c:v>-18.256173592349999</c:v>
              </c:pt>
              <c:pt idx="20">
                <c:v>-12.2935356931652</c:v>
              </c:pt>
              <c:pt idx="21">
                <c:v>-6.1852188601811102</c:v>
              </c:pt>
              <c:pt idx="22">
                <c:v>-5.9119309369475598E-2</c:v>
              </c:pt>
              <c:pt idx="23">
                <c:v>6.1852188601811102</c:v>
              </c:pt>
              <c:pt idx="24">
                <c:v>12.2935356931652</c:v>
              </c:pt>
              <c:pt idx="25">
                <c:v>18.256173592349999</c:v>
              </c:pt>
              <c:pt idx="26">
                <c:v>24.016598702921399</c:v>
              </c:pt>
              <c:pt idx="27">
                <c:v>29.534313929189601</c:v>
              </c:pt>
              <c:pt idx="28">
                <c:v>34.785348091728501</c:v>
              </c:pt>
              <c:pt idx="29">
                <c:v>39.760732487932003</c:v>
              </c:pt>
              <c:pt idx="30">
                <c:v>44.463792268349302</c:v>
              </c:pt>
              <c:pt idx="31">
                <c:v>48.907062220168903</c:v>
              </c:pt>
              <c:pt idx="32">
                <c:v>53.109400902690197</c:v>
              </c:pt>
              <c:pt idx="33">
                <c:v>57.093608094381203</c:v>
              </c:pt>
              <c:pt idx="34">
                <c:v>60.8846405175575</c:v>
              </c:pt>
              <c:pt idx="35">
                <c:v>64.508393801447397</c:v>
              </c:pt>
              <c:pt idx="36">
                <c:v>67.990961204124602</c:v>
              </c:pt>
              <c:pt idx="37">
                <c:v>71.358267335159994</c:v>
              </c:pt>
              <c:pt idx="38">
                <c:v>74.635986575988994</c:v>
              </c:pt>
              <c:pt idx="39">
                <c:v>77.849676793819995</c:v>
              </c:pt>
              <c:pt idx="40">
                <c:v>81.025081462541195</c:v>
              </c:pt>
              <c:pt idx="41">
                <c:v>84.188574000483499</c:v>
              </c:pt>
              <c:pt idx="42">
                <c:v>87.367736017755902</c:v>
              </c:pt>
              <c:pt idx="43">
                <c:v>90.592076290294401</c:v>
              </c:pt>
              <c:pt idx="44">
                <c:v>93.893909762664805</c:v>
              </c:pt>
            </c:numLit>
          </c:xVal>
          <c:yVal>
            <c:numLit>
              <c:formatCode>General</c:formatCode>
              <c:ptCount val="45"/>
              <c:pt idx="0">
                <c:v>-22.748056543073499</c:v>
              </c:pt>
              <c:pt idx="1">
                <c:v>-18.946614410449399</c:v>
              </c:pt>
              <c:pt idx="2">
                <c:v>-15.1428626680484</c:v>
              </c:pt>
              <c:pt idx="3">
                <c:v>-11.3488236186605</c:v>
              </c:pt>
              <c:pt idx="4">
                <c:v>-7.5760732647950704</c:v>
              </c:pt>
              <c:pt idx="5">
                <c:v>-3.8361368080692402</c:v>
              </c:pt>
              <c:pt idx="6">
                <c:v>-0.140844273248944</c:v>
              </c:pt>
              <c:pt idx="7">
                <c:v>3.4973357788379902</c:v>
              </c:pt>
              <c:pt idx="8">
                <c:v>7.0649717673341401</c:v>
              </c:pt>
              <c:pt idx="9">
                <c:v>10.5473463282661</c:v>
              </c:pt>
              <c:pt idx="10">
                <c:v>13.9281337146854</c:v>
              </c:pt>
              <c:pt idx="11">
                <c:v>17.189083543049001</c:v>
              </c:pt>
              <c:pt idx="12">
                <c:v>20.309727708255799</c:v>
              </c:pt>
              <c:pt idx="13">
                <c:v>23.2671418440517</c:v>
              </c:pt>
              <c:pt idx="14">
                <c:v>26.035811609128299</c:v>
              </c:pt>
              <c:pt idx="15">
                <c:v>28.5876762127284</c:v>
              </c:pt>
              <c:pt idx="16">
                <c:v>30.892442742303899</c:v>
              </c:pt>
              <c:pt idx="17">
                <c:v>32.918275927987501</c:v>
              </c:pt>
              <c:pt idx="18">
                <c:v>34.6329542571738</c:v>
              </c:pt>
              <c:pt idx="19">
                <c:v>36.005527361511497</c:v>
              </c:pt>
              <c:pt idx="20">
                <c:v>37.008400534339899</c:v>
              </c:pt>
              <c:pt idx="21">
                <c:v>37.619621615264798</c:v>
              </c:pt>
              <c:pt idx="22">
                <c:v>37.825000000000003</c:v>
              </c:pt>
              <c:pt idx="23">
                <c:v>37.619621615264798</c:v>
              </c:pt>
              <c:pt idx="24">
                <c:v>37.008400534339899</c:v>
              </c:pt>
              <c:pt idx="25">
                <c:v>36.005527361511497</c:v>
              </c:pt>
              <c:pt idx="26">
                <c:v>34.6329542571738</c:v>
              </c:pt>
              <c:pt idx="27">
                <c:v>32.918275927987501</c:v>
              </c:pt>
              <c:pt idx="28">
                <c:v>30.892442742303899</c:v>
              </c:pt>
              <c:pt idx="29">
                <c:v>28.5876762127284</c:v>
              </c:pt>
              <c:pt idx="30">
                <c:v>26.035811609128299</c:v>
              </c:pt>
              <c:pt idx="31">
                <c:v>23.2671418440517</c:v>
              </c:pt>
              <c:pt idx="32">
                <c:v>20.309727708255799</c:v>
              </c:pt>
              <c:pt idx="33">
                <c:v>17.189083543049001</c:v>
              </c:pt>
              <c:pt idx="34">
                <c:v>13.9281337146854</c:v>
              </c:pt>
              <c:pt idx="35">
                <c:v>10.5473463282661</c:v>
              </c:pt>
              <c:pt idx="36">
                <c:v>7.0649717673341401</c:v>
              </c:pt>
              <c:pt idx="37">
                <c:v>3.4973357788379902</c:v>
              </c:pt>
              <c:pt idx="38">
                <c:v>-0.140844273248944</c:v>
              </c:pt>
              <c:pt idx="39">
                <c:v>-3.8361368080692402</c:v>
              </c:pt>
              <c:pt idx="40">
                <c:v>-7.5760732647950704</c:v>
              </c:pt>
              <c:pt idx="41">
                <c:v>-11.3488236186605</c:v>
              </c:pt>
              <c:pt idx="42">
                <c:v>-15.1428626680484</c:v>
              </c:pt>
              <c:pt idx="43">
                <c:v>-18.946614410449399</c:v>
              </c:pt>
              <c:pt idx="44">
                <c:v>-22.748056543073499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D52-4721-9098-5B4D823282C5}"/>
            </c:ext>
          </c:extLst>
        </c:ser>
        <c:ser>
          <c:idx val="4"/>
          <c:order val="4"/>
          <c:tx>
            <c:v>SINV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-83.432060493366194</c:v>
              </c:pt>
              <c:pt idx="1">
                <c:v>-80.469287680806104</c:v>
              </c:pt>
              <c:pt idx="2">
                <c:v>-77.549711506248002</c:v>
              </c:pt>
              <c:pt idx="3">
                <c:v>-74.645582613099407</c:v>
              </c:pt>
              <c:pt idx="4">
                <c:v>-71.732434307473994</c:v>
              </c:pt>
              <c:pt idx="5">
                <c:v>-68.788138541750101</c:v>
              </c:pt>
              <c:pt idx="6">
                <c:v>-65.792232702789306</c:v>
              </c:pt>
              <c:pt idx="7">
                <c:v>-62.725457395520898</c:v>
              </c:pt>
              <c:pt idx="8">
                <c:v>-59.569471497411698</c:v>
              </c:pt>
              <c:pt idx="9">
                <c:v>-56.306729858472401</c:v>
              </c:pt>
              <c:pt idx="10">
                <c:v>-52.9205232139171</c:v>
              </c:pt>
              <c:pt idx="11">
                <c:v>-49.395189850457697</c:v>
              </c:pt>
              <c:pt idx="12">
                <c:v>-45.716513736206998</c:v>
              </c:pt>
              <c:pt idx="13">
                <c:v>-41.872322372602703</c:v>
              </c:pt>
              <c:pt idx="14">
                <c:v>-37.853286691862401</c:v>
              </c:pt>
              <c:pt idx="15">
                <c:v>-33.653901631600498</c:v>
              </c:pt>
              <c:pt idx="16">
                <c:v>-29.2735873561152</c:v>
              </c:pt>
              <c:pt idx="17">
                <c:v>-24.717798850835401</c:v>
              </c:pt>
              <c:pt idx="18">
                <c:v>-19.998974039543</c:v>
              </c:pt>
              <c:pt idx="19">
                <c:v>-15.1371052939708</c:v>
              </c:pt>
              <c:pt idx="20">
                <c:v>-10.1597133034251</c:v>
              </c:pt>
              <c:pt idx="21">
                <c:v>-5.1010857859223702</c:v>
              </c:pt>
              <c:pt idx="22">
                <c:v>-5.3669459086361899E-2</c:v>
              </c:pt>
              <c:pt idx="23">
                <c:v>5.1010857859223702</c:v>
              </c:pt>
              <c:pt idx="24">
                <c:v>10.1597133034251</c:v>
              </c:pt>
              <c:pt idx="25">
                <c:v>15.1371052939708</c:v>
              </c:pt>
              <c:pt idx="26">
                <c:v>19.998974039543</c:v>
              </c:pt>
              <c:pt idx="27">
                <c:v>24.717798850835401</c:v>
              </c:pt>
              <c:pt idx="28">
                <c:v>29.2735873561152</c:v>
              </c:pt>
              <c:pt idx="29">
                <c:v>33.653901631600498</c:v>
              </c:pt>
              <c:pt idx="30">
                <c:v>37.853286691862401</c:v>
              </c:pt>
              <c:pt idx="31">
                <c:v>41.872322372602703</c:v>
              </c:pt>
              <c:pt idx="32">
                <c:v>45.716513736206998</c:v>
              </c:pt>
              <c:pt idx="33">
                <c:v>49.395189850457697</c:v>
              </c:pt>
              <c:pt idx="34">
                <c:v>52.9205232139171</c:v>
              </c:pt>
              <c:pt idx="35">
                <c:v>56.306729858472401</c:v>
              </c:pt>
              <c:pt idx="36">
                <c:v>59.569471497411698</c:v>
              </c:pt>
              <c:pt idx="37">
                <c:v>62.725457395520898</c:v>
              </c:pt>
              <c:pt idx="38">
                <c:v>65.792232702789306</c:v>
              </c:pt>
              <c:pt idx="39">
                <c:v>68.788138541750101</c:v>
              </c:pt>
              <c:pt idx="40">
                <c:v>71.732434307473994</c:v>
              </c:pt>
              <c:pt idx="41">
                <c:v>74.645582613099407</c:v>
              </c:pt>
              <c:pt idx="42">
                <c:v>77.549711506248002</c:v>
              </c:pt>
              <c:pt idx="43">
                <c:v>80.469287680806104</c:v>
              </c:pt>
              <c:pt idx="44">
                <c:v>83.432060493366194</c:v>
              </c:pt>
            </c:numLit>
          </c:xVal>
          <c:yVal>
            <c:numLit>
              <c:formatCode>General</c:formatCode>
              <c:ptCount val="45"/>
              <c:pt idx="0">
                <c:v>-29.798723370219101</c:v>
              </c:pt>
              <c:pt idx="1">
                <c:v>-26.031811817088599</c:v>
              </c:pt>
              <c:pt idx="2">
                <c:v>-22.2971694722841</c:v>
              </c:pt>
              <c:pt idx="3">
                <c:v>-18.604163504234599</c:v>
              </c:pt>
              <c:pt idx="4">
                <c:v>-14.9622654555099</c:v>
              </c:pt>
              <c:pt idx="5">
                <c:v>-11.381306063273099</c:v>
              </c:pt>
              <c:pt idx="6">
                <c:v>-7.8716962489337696</c:v>
              </c:pt>
              <c:pt idx="7">
                <c:v>-4.4446252624661398</c:v>
              </c:pt>
              <c:pt idx="8">
                <c:v>-1.1122410601757899</c:v>
              </c:pt>
              <c:pt idx="9">
                <c:v>2.11218714447689</c:v>
              </c:pt>
              <c:pt idx="10">
                <c:v>5.2141292980419101</c:v>
              </c:pt>
              <c:pt idx="11">
                <c:v>8.1776884880331107</c:v>
              </c:pt>
              <c:pt idx="12">
                <c:v>10.985545054435301</c:v>
              </c:pt>
              <c:pt idx="13">
                <c:v>13.618973629906399</c:v>
              </c:pt>
              <c:pt idx="14">
                <c:v>16.057961564142001</c:v>
              </c:pt>
              <c:pt idx="15">
                <c:v>18.281460659988099</c:v>
              </c:pt>
              <c:pt idx="16">
                <c:v>20.267802962121898</c:v>
              </c:pt>
              <c:pt idx="17">
                <c:v>21.9953024095269</c:v>
              </c:pt>
              <c:pt idx="18">
                <c:v>23.443044665446799</c:v>
              </c:pt>
              <c:pt idx="19">
                <c:v>24.591836442869798</c:v>
              </c:pt>
              <c:pt idx="20">
                <c:v>25.425246205634402</c:v>
              </c:pt>
              <c:pt idx="21">
                <c:v>25.9306287515702</c:v>
              </c:pt>
              <c:pt idx="22">
                <c:v>26.1</c:v>
              </c:pt>
              <c:pt idx="23">
                <c:v>25.9306287515702</c:v>
              </c:pt>
              <c:pt idx="24">
                <c:v>25.425246205634402</c:v>
              </c:pt>
              <c:pt idx="25">
                <c:v>24.591836442869798</c:v>
              </c:pt>
              <c:pt idx="26">
                <c:v>23.443044665446799</c:v>
              </c:pt>
              <c:pt idx="27">
                <c:v>21.9953024095269</c:v>
              </c:pt>
              <c:pt idx="28">
                <c:v>20.267802962121898</c:v>
              </c:pt>
              <c:pt idx="29">
                <c:v>18.281460659988099</c:v>
              </c:pt>
              <c:pt idx="30">
                <c:v>16.057961564142001</c:v>
              </c:pt>
              <c:pt idx="31">
                <c:v>13.618973629906399</c:v>
              </c:pt>
              <c:pt idx="32">
                <c:v>10.985545054435301</c:v>
              </c:pt>
              <c:pt idx="33">
                <c:v>8.1776884880331107</c:v>
              </c:pt>
              <c:pt idx="34">
                <c:v>5.2141292980419101</c:v>
              </c:pt>
              <c:pt idx="35">
                <c:v>2.11218714447689</c:v>
              </c:pt>
              <c:pt idx="36">
                <c:v>-1.1122410601757899</c:v>
              </c:pt>
              <c:pt idx="37">
                <c:v>-4.4446252624661398</c:v>
              </c:pt>
              <c:pt idx="38">
                <c:v>-7.8716962489337696</c:v>
              </c:pt>
              <c:pt idx="39">
                <c:v>-11.381306063273099</c:v>
              </c:pt>
              <c:pt idx="40">
                <c:v>-14.9622654555099</c:v>
              </c:pt>
              <c:pt idx="41">
                <c:v>-18.604163504234599</c:v>
              </c:pt>
              <c:pt idx="42">
                <c:v>-22.2971694722841</c:v>
              </c:pt>
              <c:pt idx="43">
                <c:v>-26.031811817088599</c:v>
              </c:pt>
              <c:pt idx="44">
                <c:v>-29.798723370219101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0D52-4721-9098-5B4D823282C5}"/>
            </c:ext>
          </c:extLst>
        </c:ser>
        <c:ser>
          <c:idx val="5"/>
          <c:order val="5"/>
          <c:tx>
            <c:v>W=-1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-41.1099735062542</c:v>
              </c:pt>
              <c:pt idx="1">
                <c:v>-28.905708517617398</c:v>
              </c:pt>
              <c:pt idx="2">
                <c:v>-22.440818730270099</c:v>
              </c:pt>
              <c:pt idx="3">
                <c:v>-18.256173592349999</c:v>
              </c:pt>
              <c:pt idx="4">
                <c:v>-15.1371052939708</c:v>
              </c:pt>
            </c:numLit>
          </c:xVal>
          <c:yVal>
            <c:numLit>
              <c:formatCode>General</c:formatCode>
              <c:ptCount val="5"/>
              <c:pt idx="0">
                <c:v>68.830603467007293</c:v>
              </c:pt>
              <c:pt idx="1">
                <c:v>58.380447619660004</c:v>
              </c:pt>
              <c:pt idx="2">
                <c:v>47.310842689573398</c:v>
              </c:pt>
              <c:pt idx="3">
                <c:v>36.005527361511497</c:v>
              </c:pt>
              <c:pt idx="4">
                <c:v>24.591836442869798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0D52-4721-9098-5B4D823282C5}"/>
            </c:ext>
          </c:extLst>
        </c:ser>
        <c:ser>
          <c:idx val="6"/>
          <c:order val="6"/>
          <c:tx>
            <c:v>W=-2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-65.130178804274195</c:v>
              </c:pt>
              <c:pt idx="1">
                <c:v>-51.0668636086437</c:v>
              </c:pt>
              <c:pt idx="2">
                <c:v>-41.665795717066203</c:v>
              </c:pt>
              <c:pt idx="3">
                <c:v>-34.785348091728501</c:v>
              </c:pt>
              <c:pt idx="4">
                <c:v>-29.2735873561152</c:v>
              </c:pt>
            </c:numLit>
          </c:xVal>
          <c:yVal>
            <c:numLit>
              <c:formatCode>General</c:formatCode>
              <c:ptCount val="5"/>
              <c:pt idx="0">
                <c:v>59.6295040194724</c:v>
              </c:pt>
              <c:pt idx="1">
                <c:v>50.9969848567684</c:v>
              </c:pt>
              <c:pt idx="2">
                <c:v>41.225285151287103</c:v>
              </c:pt>
              <c:pt idx="3">
                <c:v>30.892442742303899</c:v>
              </c:pt>
              <c:pt idx="4">
                <c:v>20.267802962121898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0D52-4721-9098-5B4D823282C5}"/>
            </c:ext>
          </c:extLst>
        </c:ser>
        <c:ser>
          <c:idx val="7"/>
          <c:order val="7"/>
          <c:tx>
            <c:v>W=-3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-79.687032864535993</c:v>
              </c:pt>
              <c:pt idx="1">
                <c:v>-66.953734913008503</c:v>
              </c:pt>
              <c:pt idx="2">
                <c:v>-57.025163651405002</c:v>
              </c:pt>
              <c:pt idx="3">
                <c:v>-48.907062220168903</c:v>
              </c:pt>
              <c:pt idx="4">
                <c:v>-41.872322372602703</c:v>
              </c:pt>
            </c:numLit>
          </c:xVal>
          <c:yVal>
            <c:numLit>
              <c:formatCode>General</c:formatCode>
              <c:ptCount val="5"/>
              <c:pt idx="0">
                <c:v>48.749107256304697</c:v>
              </c:pt>
              <c:pt idx="1">
                <c:v>41.201068498077703</c:v>
              </c:pt>
              <c:pt idx="2">
                <c:v>32.553625802489499</c:v>
              </c:pt>
              <c:pt idx="3">
                <c:v>23.2671418440517</c:v>
              </c:pt>
              <c:pt idx="4">
                <c:v>13.618973629906399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0D52-4721-9098-5B4D823282C5}"/>
            </c:ext>
          </c:extLst>
        </c:ser>
        <c:ser>
          <c:idx val="8"/>
          <c:order val="8"/>
          <c:tx>
            <c:v>W=-4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-90.377051543070095</c:v>
              </c:pt>
              <c:pt idx="1">
                <c:v>-79.120074807770493</c:v>
              </c:pt>
              <c:pt idx="2">
                <c:v>-69.465297047781206</c:v>
              </c:pt>
              <c:pt idx="3">
                <c:v>-60.8846405175575</c:v>
              </c:pt>
              <c:pt idx="4">
                <c:v>-52.9205232139171</c:v>
              </c:pt>
            </c:numLit>
          </c:xVal>
          <c:yVal>
            <c:numLit>
              <c:formatCode>General</c:formatCode>
              <c:ptCount val="5"/>
              <c:pt idx="0">
                <c:v>37.390471403401897</c:v>
              </c:pt>
              <c:pt idx="1">
                <c:v>30.290829059699998</c:v>
              </c:pt>
              <c:pt idx="2">
                <c:v>22.363800843511999</c:v>
              </c:pt>
              <c:pt idx="3">
                <c:v>13.9281337146854</c:v>
              </c:pt>
              <c:pt idx="4">
                <c:v>5.2141292980419101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0D52-4721-9098-5B4D823282C5}"/>
            </c:ext>
          </c:extLst>
        </c:ser>
        <c:ser>
          <c:idx val="9"/>
          <c:order val="9"/>
          <c:tx>
            <c:v>W=-5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-99.530757079178201</c:v>
              </c:pt>
              <c:pt idx="1">
                <c:v>-89.407968822562594</c:v>
              </c:pt>
              <c:pt idx="2">
                <c:v>-80.138212789850897</c:v>
              </c:pt>
              <c:pt idx="3">
                <c:v>-71.358267335159994</c:v>
              </c:pt>
              <c:pt idx="4">
                <c:v>-62.725457395520898</c:v>
              </c:pt>
            </c:numLit>
          </c:xVal>
          <c:yVal>
            <c:numLit>
              <c:formatCode>General</c:formatCode>
              <c:ptCount val="5"/>
              <c:pt idx="0">
                <c:v>26.0318024726567</c:v>
              </c:pt>
              <c:pt idx="1">
                <c:v>18.946605457840299</c:v>
              </c:pt>
              <c:pt idx="2">
                <c:v>11.3588994309408</c:v>
              </c:pt>
              <c:pt idx="3">
                <c:v>3.4973357788379902</c:v>
              </c:pt>
              <c:pt idx="4">
                <c:v>-4.4446252624661398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0D52-4721-9098-5B4D823282C5}"/>
            </c:ext>
          </c:extLst>
        </c:ser>
        <c:ser>
          <c:idx val="10"/>
          <c:order val="10"/>
          <c:tx>
            <c:v>W=-6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-108.267611550037</c:v>
              </c:pt>
              <c:pt idx="1">
                <c:v>-98.974963817236002</c:v>
              </c:pt>
              <c:pt idx="2">
                <c:v>-90.000022539697</c:v>
              </c:pt>
              <c:pt idx="3">
                <c:v>-81.025081462541195</c:v>
              </c:pt>
              <c:pt idx="4">
                <c:v>-71.732434307473994</c:v>
              </c:pt>
            </c:numLit>
          </c:xVal>
          <c:yVal>
            <c:numLit>
              <c:formatCode>General</c:formatCode>
              <c:ptCount val="5"/>
              <c:pt idx="0">
                <c:v>14.9622550682652</c:v>
              </c:pt>
              <c:pt idx="1">
                <c:v>7.5760639648109098</c:v>
              </c:pt>
              <c:pt idx="2">
                <c:v>-4.4755438608490201E-6</c:v>
              </c:pt>
              <c:pt idx="3">
                <c:v>-7.5760732647950704</c:v>
              </c:pt>
              <c:pt idx="4">
                <c:v>-14.9622654555099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0D52-4721-9098-5B4D823282C5}"/>
            </c:ext>
          </c:extLst>
        </c:ser>
        <c:ser>
          <c:idx val="11"/>
          <c:order val="11"/>
          <c:tx>
            <c:v>W=-7</c:v>
          </c:tx>
          <c:spPr>
            <a:ln w="3175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-117.27459119182301</c:v>
              </c:pt>
              <c:pt idx="1">
                <c:v>-108.641779727382</c:v>
              </c:pt>
              <c:pt idx="2">
                <c:v>-99.861833095684403</c:v>
              </c:pt>
              <c:pt idx="3">
                <c:v>-90.592076290294401</c:v>
              </c:pt>
              <c:pt idx="4">
                <c:v>-80.469287680806104</c:v>
              </c:pt>
            </c:numLit>
          </c:xVal>
          <c:yVal>
            <c:numLit>
              <c:formatCode>General</c:formatCode>
              <c:ptCount val="5"/>
              <c:pt idx="0">
                <c:v>4.4446131431201499</c:v>
              </c:pt>
              <c:pt idx="1">
                <c:v>-3.49734622499256</c:v>
              </c:pt>
              <c:pt idx="2">
                <c:v>-11.3589088031064</c:v>
              </c:pt>
              <c:pt idx="3">
                <c:v>-18.946614410449399</c:v>
              </c:pt>
              <c:pt idx="4">
                <c:v>-26.031811817088599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0D52-4721-9098-5B4D823282C5}"/>
            </c:ext>
          </c:extLst>
        </c:ser>
        <c:ser>
          <c:idx val="12"/>
          <c:order val="12"/>
          <c:tx>
            <c:v>W=1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41.1099735062542</c:v>
              </c:pt>
              <c:pt idx="1">
                <c:v>28.905708517617398</c:v>
              </c:pt>
              <c:pt idx="2">
                <c:v>22.440818730270099</c:v>
              </c:pt>
              <c:pt idx="3">
                <c:v>18.256173592349999</c:v>
              </c:pt>
              <c:pt idx="4">
                <c:v>15.1371052939708</c:v>
              </c:pt>
            </c:numLit>
          </c:xVal>
          <c:yVal>
            <c:numLit>
              <c:formatCode>General</c:formatCode>
              <c:ptCount val="5"/>
              <c:pt idx="0">
                <c:v>68.830603467007293</c:v>
              </c:pt>
              <c:pt idx="1">
                <c:v>58.380447619660004</c:v>
              </c:pt>
              <c:pt idx="2">
                <c:v>47.310842689573398</c:v>
              </c:pt>
              <c:pt idx="3">
                <c:v>36.005527361511497</c:v>
              </c:pt>
              <c:pt idx="4">
                <c:v>24.591836442869798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0D52-4721-9098-5B4D823282C5}"/>
            </c:ext>
          </c:extLst>
        </c:ser>
        <c:ser>
          <c:idx val="13"/>
          <c:order val="13"/>
          <c:tx>
            <c:v>W=2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65.130178804274195</c:v>
              </c:pt>
              <c:pt idx="1">
                <c:v>51.0668636086437</c:v>
              </c:pt>
              <c:pt idx="2">
                <c:v>41.665795717066203</c:v>
              </c:pt>
              <c:pt idx="3">
                <c:v>34.785348091728501</c:v>
              </c:pt>
              <c:pt idx="4">
                <c:v>29.2735873561152</c:v>
              </c:pt>
            </c:numLit>
          </c:xVal>
          <c:yVal>
            <c:numLit>
              <c:formatCode>General</c:formatCode>
              <c:ptCount val="5"/>
              <c:pt idx="0">
                <c:v>59.6295040194724</c:v>
              </c:pt>
              <c:pt idx="1">
                <c:v>50.9969848567684</c:v>
              </c:pt>
              <c:pt idx="2">
                <c:v>41.225285151287103</c:v>
              </c:pt>
              <c:pt idx="3">
                <c:v>30.892442742303899</c:v>
              </c:pt>
              <c:pt idx="4">
                <c:v>20.267802962121898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0D52-4721-9098-5B4D823282C5}"/>
            </c:ext>
          </c:extLst>
        </c:ser>
        <c:ser>
          <c:idx val="14"/>
          <c:order val="14"/>
          <c:tx>
            <c:v>W=3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79.687032864535993</c:v>
              </c:pt>
              <c:pt idx="1">
                <c:v>66.953734913008503</c:v>
              </c:pt>
              <c:pt idx="2">
                <c:v>57.025163651405002</c:v>
              </c:pt>
              <c:pt idx="3">
                <c:v>48.907062220168903</c:v>
              </c:pt>
              <c:pt idx="4">
                <c:v>41.872322372602703</c:v>
              </c:pt>
            </c:numLit>
          </c:xVal>
          <c:yVal>
            <c:numLit>
              <c:formatCode>General</c:formatCode>
              <c:ptCount val="5"/>
              <c:pt idx="0">
                <c:v>48.749107256304697</c:v>
              </c:pt>
              <c:pt idx="1">
                <c:v>41.201068498077703</c:v>
              </c:pt>
              <c:pt idx="2">
                <c:v>32.553625802489499</c:v>
              </c:pt>
              <c:pt idx="3">
                <c:v>23.2671418440517</c:v>
              </c:pt>
              <c:pt idx="4">
                <c:v>13.618973629906399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0D52-4721-9098-5B4D823282C5}"/>
            </c:ext>
          </c:extLst>
        </c:ser>
        <c:ser>
          <c:idx val="15"/>
          <c:order val="15"/>
          <c:tx>
            <c:v>W=4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90.377051543070095</c:v>
              </c:pt>
              <c:pt idx="1">
                <c:v>79.120074807770493</c:v>
              </c:pt>
              <c:pt idx="2">
                <c:v>69.465297047781206</c:v>
              </c:pt>
              <c:pt idx="3">
                <c:v>60.8846405175575</c:v>
              </c:pt>
              <c:pt idx="4">
                <c:v>52.9205232139171</c:v>
              </c:pt>
            </c:numLit>
          </c:xVal>
          <c:yVal>
            <c:numLit>
              <c:formatCode>General</c:formatCode>
              <c:ptCount val="5"/>
              <c:pt idx="0">
                <c:v>37.390471403401897</c:v>
              </c:pt>
              <c:pt idx="1">
                <c:v>30.290829059699998</c:v>
              </c:pt>
              <c:pt idx="2">
                <c:v>22.363800843511999</c:v>
              </c:pt>
              <c:pt idx="3">
                <c:v>13.9281337146854</c:v>
              </c:pt>
              <c:pt idx="4">
                <c:v>5.2141292980419101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0D52-4721-9098-5B4D823282C5}"/>
            </c:ext>
          </c:extLst>
        </c:ser>
        <c:ser>
          <c:idx val="16"/>
          <c:order val="16"/>
          <c:tx>
            <c:v>W=5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99.530757079178201</c:v>
              </c:pt>
              <c:pt idx="1">
                <c:v>89.407968822562594</c:v>
              </c:pt>
              <c:pt idx="2">
                <c:v>80.138212789850897</c:v>
              </c:pt>
              <c:pt idx="3">
                <c:v>71.358267335159994</c:v>
              </c:pt>
              <c:pt idx="4">
                <c:v>62.725457395520898</c:v>
              </c:pt>
            </c:numLit>
          </c:xVal>
          <c:yVal>
            <c:numLit>
              <c:formatCode>General</c:formatCode>
              <c:ptCount val="5"/>
              <c:pt idx="0">
                <c:v>26.0318024726567</c:v>
              </c:pt>
              <c:pt idx="1">
                <c:v>18.946605457840299</c:v>
              </c:pt>
              <c:pt idx="2">
                <c:v>11.3588994309408</c:v>
              </c:pt>
              <c:pt idx="3">
                <c:v>3.4973357788379902</c:v>
              </c:pt>
              <c:pt idx="4">
                <c:v>-4.4446252624661398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0D52-4721-9098-5B4D823282C5}"/>
            </c:ext>
          </c:extLst>
        </c:ser>
        <c:ser>
          <c:idx val="17"/>
          <c:order val="17"/>
          <c:tx>
            <c:v>W=6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108.267611550037</c:v>
              </c:pt>
              <c:pt idx="1">
                <c:v>98.974963817236002</c:v>
              </c:pt>
              <c:pt idx="2">
                <c:v>90.000022539697</c:v>
              </c:pt>
              <c:pt idx="3">
                <c:v>81.025081462541195</c:v>
              </c:pt>
              <c:pt idx="4">
                <c:v>71.732434307473994</c:v>
              </c:pt>
            </c:numLit>
          </c:xVal>
          <c:yVal>
            <c:numLit>
              <c:formatCode>General</c:formatCode>
              <c:ptCount val="5"/>
              <c:pt idx="0">
                <c:v>14.9622550682652</c:v>
              </c:pt>
              <c:pt idx="1">
                <c:v>7.5760639648109098</c:v>
              </c:pt>
              <c:pt idx="2">
                <c:v>-4.4755438608490201E-6</c:v>
              </c:pt>
              <c:pt idx="3">
                <c:v>-7.5760732647950704</c:v>
              </c:pt>
              <c:pt idx="4">
                <c:v>-14.9622654555099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1-0D52-4721-9098-5B4D823282C5}"/>
            </c:ext>
          </c:extLst>
        </c:ser>
        <c:ser>
          <c:idx val="18"/>
          <c:order val="18"/>
          <c:tx>
            <c:v>W=7</c:v>
          </c:tx>
          <c:spPr>
            <a:ln w="3175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117.27459119182301</c:v>
              </c:pt>
              <c:pt idx="1">
                <c:v>108.641779727382</c:v>
              </c:pt>
              <c:pt idx="2">
                <c:v>99.861833095684403</c:v>
              </c:pt>
              <c:pt idx="3">
                <c:v>90.592076290294401</c:v>
              </c:pt>
              <c:pt idx="4">
                <c:v>80.469287680806104</c:v>
              </c:pt>
            </c:numLit>
          </c:xVal>
          <c:yVal>
            <c:numLit>
              <c:formatCode>General</c:formatCode>
              <c:ptCount val="5"/>
              <c:pt idx="0">
                <c:v>4.4446131431201499</c:v>
              </c:pt>
              <c:pt idx="1">
                <c:v>-3.49734622499256</c:v>
              </c:pt>
              <c:pt idx="2">
                <c:v>-11.3589088031064</c:v>
              </c:pt>
              <c:pt idx="3">
                <c:v>-18.946614410449399</c:v>
              </c:pt>
              <c:pt idx="4">
                <c:v>-26.031811817088599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0D52-4721-9098-5B4D823282C5}"/>
            </c:ext>
          </c:extLst>
        </c:ser>
        <c:ser>
          <c:idx val="20"/>
          <c:order val="19"/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PSombras_ej!$A$11:$A$47</c:f>
              <c:numCache>
                <c:formatCode>0.0</c:formatCode>
                <c:ptCount val="37"/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3-0D52-4721-9098-5B4D823282C5}"/>
            </c:ext>
          </c:extLst>
        </c:ser>
        <c:ser>
          <c:idx val="19"/>
          <c:order val="20"/>
          <c:spPr>
            <a:ln w="254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PSombras_ej!$A$11:$A$47</c:f>
              <c:numCache>
                <c:formatCode>0.0</c:formatCode>
                <c:ptCount val="37"/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4-0D52-4721-9098-5B4D823282C5}"/>
            </c:ext>
          </c:extLst>
        </c:ser>
        <c:ser>
          <c:idx val="21"/>
          <c:order val="21"/>
          <c:spPr>
            <a:ln w="25400">
              <a:solidFill>
                <a:srgbClr val="00CCFF"/>
              </a:solidFill>
              <a:prstDash val="solid"/>
            </a:ln>
          </c:spPr>
          <c:marker>
            <c:symbol val="none"/>
          </c:marker>
          <c:xVal>
            <c:numRef>
              <c:f>PSombras_ej!$A$11:$A$47</c:f>
              <c:numCache>
                <c:formatCode>0.0</c:formatCode>
                <c:ptCount val="37"/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5-0D52-4721-9098-5B4D823282C5}"/>
            </c:ext>
          </c:extLst>
        </c:ser>
        <c:ser>
          <c:idx val="22"/>
          <c:order val="22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PSombras_ej!$A$11:$A$47</c:f>
              <c:numCache>
                <c:formatCode>0.0</c:formatCode>
                <c:ptCount val="37"/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6-0D52-4721-9098-5B4D82328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095104"/>
        <c:axId val="252097280"/>
      </c:scatterChart>
      <c:valAx>
        <c:axId val="25209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Acimut (º)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52097280"/>
        <c:crosses val="autoZero"/>
        <c:crossBetween val="midCat"/>
        <c:majorUnit val="30"/>
      </c:valAx>
      <c:valAx>
        <c:axId val="252097280"/>
        <c:scaling>
          <c:orientation val="minMax"/>
          <c:max val="9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52095104"/>
        <c:crosses val="autoZero"/>
        <c:crossBetween val="midCat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Rama 1 - Filas 3 y 4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SVER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-120.430578535956</c:v>
              </c:pt>
              <c:pt idx="1">
                <c:v>-117.27459119182301</c:v>
              </c:pt>
              <c:pt idx="2">
                <c:v>-114.207814742671</c:v>
              </c:pt>
              <c:pt idx="3">
                <c:v>-111.21190800780001</c:v>
              </c:pt>
              <c:pt idx="4">
                <c:v>-108.267611550037</c:v>
              </c:pt>
              <c:pt idx="5">
                <c:v>-105.354462726687</c:v>
              </c:pt>
              <c:pt idx="6">
                <c:v>-102.45033347096</c:v>
              </c:pt>
              <c:pt idx="7">
                <c:v>-99.530757079178201</c:v>
              </c:pt>
              <c:pt idx="8">
                <c:v>-96.567984194419594</c:v>
              </c:pt>
              <c:pt idx="9">
                <c:v>-93.529671322983106</c:v>
              </c:pt>
              <c:pt idx="10">
                <c:v>-90.377051543070095</c:v>
              </c:pt>
              <c:pt idx="11">
                <c:v>-87.062357540253998</c:v>
              </c:pt>
              <c:pt idx="12">
                <c:v>-83.525149557190801</c:v>
              </c:pt>
              <c:pt idx="13">
                <c:v>-79.687032864535993</c:v>
              </c:pt>
              <c:pt idx="14">
                <c:v>-75.444032978921101</c:v>
              </c:pt>
              <c:pt idx="15">
                <c:v>-70.655702661271505</c:v>
              </c:pt>
              <c:pt idx="16">
                <c:v>-65.130178804274195</c:v>
              </c:pt>
              <c:pt idx="17">
                <c:v>-58.605978961855797</c:v>
              </c:pt>
              <c:pt idx="18">
                <c:v>-50.737543833375597</c:v>
              </c:pt>
              <c:pt idx="19">
                <c:v>-41.1099735062542</c:v>
              </c:pt>
              <c:pt idx="20">
                <c:v>-29.347665738208001</c:v>
              </c:pt>
              <c:pt idx="21">
                <c:v>-15.409204971007499</c:v>
              </c:pt>
              <c:pt idx="22">
                <c:v>9.4059847485745404E-2</c:v>
              </c:pt>
              <c:pt idx="23">
                <c:v>15.409204971007499</c:v>
              </c:pt>
              <c:pt idx="24">
                <c:v>29.347665738208001</c:v>
              </c:pt>
              <c:pt idx="25">
                <c:v>41.1099735062542</c:v>
              </c:pt>
              <c:pt idx="26">
                <c:v>50.737543833375597</c:v>
              </c:pt>
              <c:pt idx="27">
                <c:v>58.605978961855797</c:v>
              </c:pt>
              <c:pt idx="28">
                <c:v>65.130178804274195</c:v>
              </c:pt>
              <c:pt idx="29">
                <c:v>70.655702661271505</c:v>
              </c:pt>
              <c:pt idx="30">
                <c:v>75.444032978921101</c:v>
              </c:pt>
              <c:pt idx="31">
                <c:v>79.687032864535993</c:v>
              </c:pt>
              <c:pt idx="32">
                <c:v>83.525149557190801</c:v>
              </c:pt>
              <c:pt idx="33">
                <c:v>87.062357540253998</c:v>
              </c:pt>
              <c:pt idx="34">
                <c:v>90.377051543070095</c:v>
              </c:pt>
              <c:pt idx="35">
                <c:v>93.529671322983106</c:v>
              </c:pt>
              <c:pt idx="36">
                <c:v>96.567984194419594</c:v>
              </c:pt>
              <c:pt idx="37">
                <c:v>99.530757079178201</c:v>
              </c:pt>
              <c:pt idx="38">
                <c:v>102.45033347096</c:v>
              </c:pt>
              <c:pt idx="39">
                <c:v>105.354462726687</c:v>
              </c:pt>
              <c:pt idx="40">
                <c:v>108.267611550037</c:v>
              </c:pt>
              <c:pt idx="41">
                <c:v>111.21190800780001</c:v>
              </c:pt>
              <c:pt idx="42">
                <c:v>114.207814742671</c:v>
              </c:pt>
              <c:pt idx="43">
                <c:v>117.27459119182301</c:v>
              </c:pt>
              <c:pt idx="44">
                <c:v>120.430578535956</c:v>
              </c:pt>
            </c:numLit>
          </c:xVal>
          <c:yVal>
            <c:numLit>
              <c:formatCode>General</c:formatCode>
              <c:ptCount val="45"/>
              <c:pt idx="0">
                <c:v>1.11222818346809</c:v>
              </c:pt>
              <c:pt idx="1">
                <c:v>4.4446131431201499</c:v>
              </c:pt>
              <c:pt idx="2">
                <c:v>7.8716847919579402</c:v>
              </c:pt>
              <c:pt idx="3">
                <c:v>11.381295181489101</c:v>
              </c:pt>
              <c:pt idx="4">
                <c:v>14.9622550682652</c:v>
              </c:pt>
              <c:pt idx="5">
                <c:v>18.604153535987901</c:v>
              </c:pt>
              <c:pt idx="6">
                <c:v>22.297159851045901</c:v>
              </c:pt>
              <c:pt idx="7">
                <c:v>26.0318024726567</c:v>
              </c:pt>
              <c:pt idx="8">
                <c:v>29.798714232103201</c:v>
              </c:pt>
              <c:pt idx="9">
                <c:v>33.5883249414983</c:v>
              </c:pt>
              <c:pt idx="10">
                <c:v>37.390471403401897</c:v>
              </c:pt>
              <c:pt idx="11">
                <c:v>41.1938772209825</c:v>
              </c:pt>
              <c:pt idx="12">
                <c:v>44.985426352816603</c:v>
              </c:pt>
              <c:pt idx="13">
                <c:v>48.749107256304697</c:v>
              </c:pt>
              <c:pt idx="14">
                <c:v>52.464425957297102</c:v>
              </c:pt>
              <c:pt idx="15">
                <c:v>56.103957356597697</c:v>
              </c:pt>
              <c:pt idx="16">
                <c:v>59.6295040194724</c:v>
              </c:pt>
              <c:pt idx="17">
                <c:v>62.986074075283803</c:v>
              </c:pt>
              <c:pt idx="18">
                <c:v>66.092772708605594</c:v>
              </c:pt>
              <c:pt idx="19">
                <c:v>68.830603467007293</c:v>
              </c:pt>
              <c:pt idx="20">
                <c:v>71.031727366542398</c:v>
              </c:pt>
              <c:pt idx="21">
                <c:v>72.486903370480206</c:v>
              </c:pt>
              <c:pt idx="22">
                <c:v>73</c:v>
              </c:pt>
              <c:pt idx="23">
                <c:v>72.486903370480206</c:v>
              </c:pt>
              <c:pt idx="24">
                <c:v>71.031727366542398</c:v>
              </c:pt>
              <c:pt idx="25">
                <c:v>68.830603467007293</c:v>
              </c:pt>
              <c:pt idx="26">
                <c:v>66.092772708605594</c:v>
              </c:pt>
              <c:pt idx="27">
                <c:v>62.986074075283803</c:v>
              </c:pt>
              <c:pt idx="28">
                <c:v>59.6295040194724</c:v>
              </c:pt>
              <c:pt idx="29">
                <c:v>56.103957356597697</c:v>
              </c:pt>
              <c:pt idx="30">
                <c:v>52.464425957297102</c:v>
              </c:pt>
              <c:pt idx="31">
                <c:v>48.749107256304697</c:v>
              </c:pt>
              <c:pt idx="32">
                <c:v>44.985426352816603</c:v>
              </c:pt>
              <c:pt idx="33">
                <c:v>41.1938772209825</c:v>
              </c:pt>
              <c:pt idx="34">
                <c:v>37.390471403401897</c:v>
              </c:pt>
              <c:pt idx="35">
                <c:v>33.5883249414983</c:v>
              </c:pt>
              <c:pt idx="36">
                <c:v>29.798714232103201</c:v>
              </c:pt>
              <c:pt idx="37">
                <c:v>26.0318024726567</c:v>
              </c:pt>
              <c:pt idx="38">
                <c:v>22.297159851045901</c:v>
              </c:pt>
              <c:pt idx="39">
                <c:v>18.604153535987901</c:v>
              </c:pt>
              <c:pt idx="40">
                <c:v>14.9622550682652</c:v>
              </c:pt>
              <c:pt idx="41">
                <c:v>11.381295181489101</c:v>
              </c:pt>
              <c:pt idx="42">
                <c:v>7.8716847919579402</c:v>
              </c:pt>
              <c:pt idx="43">
                <c:v>4.4446131431201499</c:v>
              </c:pt>
              <c:pt idx="44">
                <c:v>1.11222818346809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DB1-4D55-B128-092500539926}"/>
            </c:ext>
          </c:extLst>
        </c:ser>
        <c:ser>
          <c:idx val="1"/>
          <c:order val="1"/>
          <c:tx>
            <c:v/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-112.009086937305</c:v>
              </c:pt>
              <c:pt idx="1">
                <c:v>-108.641779727382</c:v>
              </c:pt>
              <c:pt idx="2">
                <c:v>-105.364059679973</c:v>
              </c:pt>
              <c:pt idx="3">
                <c:v>-102.150368878732</c:v>
              </c:pt>
              <c:pt idx="4">
                <c:v>-98.974963817236002</c:v>
              </c:pt>
              <c:pt idx="5">
                <c:v>-95.811471058007498</c:v>
              </c:pt>
              <c:pt idx="6">
                <c:v>-92.632308983620405</c:v>
              </c:pt>
              <c:pt idx="7">
                <c:v>-89.407968822562594</c:v>
              </c:pt>
              <c:pt idx="8">
                <c:v>-86.106135647941201</c:v>
              </c:pt>
              <c:pt idx="9">
                <c:v>-82.690620894644098</c:v>
              </c:pt>
              <c:pt idx="10">
                <c:v>-79.120074807770493</c:v>
              </c:pt>
              <c:pt idx="11">
                <c:v>-75.346456889385706</c:v>
              </c:pt>
              <c:pt idx="12">
                <c:v>-71.313279593237098</c:v>
              </c:pt>
              <c:pt idx="13">
                <c:v>-66.953734913008503</c:v>
              </c:pt>
              <c:pt idx="14">
                <c:v>-62.189020783797602</c:v>
              </c:pt>
              <c:pt idx="15">
                <c:v>-56.927598553152897</c:v>
              </c:pt>
              <c:pt idx="16">
                <c:v>-51.0668636086437</c:v>
              </c:pt>
              <c:pt idx="17">
                <c:v>-44.499883284150897</c:v>
              </c:pt>
              <c:pt idx="18">
                <c:v>-37.131183610382998</c:v>
              </c:pt>
              <c:pt idx="19">
                <c:v>-28.905708517617398</c:v>
              </c:pt>
              <c:pt idx="20">
                <c:v>-19.850798509124001</c:v>
              </c:pt>
              <c:pt idx="21">
                <c:v>-10.118717946765999</c:v>
              </c:pt>
              <c:pt idx="22">
                <c:v>7.5790934444781105E-2</c:v>
              </c:pt>
              <c:pt idx="23">
                <c:v>10.118717946765999</c:v>
              </c:pt>
              <c:pt idx="24">
                <c:v>19.850798509124001</c:v>
              </c:pt>
              <c:pt idx="25">
                <c:v>28.905708517617398</c:v>
              </c:pt>
              <c:pt idx="26">
                <c:v>37.131183610382998</c:v>
              </c:pt>
              <c:pt idx="27">
                <c:v>44.499883284150897</c:v>
              </c:pt>
              <c:pt idx="28">
                <c:v>51.0668636086437</c:v>
              </c:pt>
              <c:pt idx="29">
                <c:v>56.927598553152897</c:v>
              </c:pt>
              <c:pt idx="30">
                <c:v>62.189020783797602</c:v>
              </c:pt>
              <c:pt idx="31">
                <c:v>66.953734913008503</c:v>
              </c:pt>
              <c:pt idx="32">
                <c:v>71.313279593237098</c:v>
              </c:pt>
              <c:pt idx="33">
                <c:v>75.346456889385706</c:v>
              </c:pt>
              <c:pt idx="34">
                <c:v>79.120074807770493</c:v>
              </c:pt>
              <c:pt idx="35">
                <c:v>82.690620894644098</c:v>
              </c:pt>
              <c:pt idx="36">
                <c:v>86.106135647941201</c:v>
              </c:pt>
              <c:pt idx="37">
                <c:v>89.407968822562594</c:v>
              </c:pt>
              <c:pt idx="38">
                <c:v>92.632308983620405</c:v>
              </c:pt>
              <c:pt idx="39">
                <c:v>95.811471058007498</c:v>
              </c:pt>
              <c:pt idx="40">
                <c:v>98.974963817236002</c:v>
              </c:pt>
              <c:pt idx="41">
                <c:v>102.150368878732</c:v>
              </c:pt>
              <c:pt idx="42">
                <c:v>105.364059679973</c:v>
              </c:pt>
              <c:pt idx="43">
                <c:v>108.641779727382</c:v>
              </c:pt>
              <c:pt idx="44">
                <c:v>112.009086937305</c:v>
              </c:pt>
            </c:numLit>
          </c:xVal>
          <c:yVal>
            <c:numLit>
              <c:formatCode>General</c:formatCode>
              <c:ptCount val="45"/>
              <c:pt idx="0">
                <c:v>-7.0649827951411703</c:v>
              </c:pt>
              <c:pt idx="1">
                <c:v>-3.49734622499256</c:v>
              </c:pt>
              <c:pt idx="2">
                <c:v>0.140834303738088</c:v>
              </c:pt>
              <c:pt idx="3">
                <c:v>3.8361272186141799</c:v>
              </c:pt>
              <c:pt idx="4">
                <c:v>7.5760639648109098</c:v>
              </c:pt>
              <c:pt idx="5">
                <c:v>11.3488145211132</c:v>
              </c:pt>
              <c:pt idx="6">
                <c:v>15.142853686892201</c:v>
              </c:pt>
              <c:pt idx="7">
                <c:v>18.946605457840299</c:v>
              </c:pt>
              <c:pt idx="8">
                <c:v>22.748047526201699</c:v>
              </c:pt>
              <c:pt idx="9">
                <c:v>26.5342517848817</c:v>
              </c:pt>
              <c:pt idx="10">
                <c:v>30.290829059699998</c:v>
              </c:pt>
              <c:pt idx="11">
                <c:v>34.0012368250094</c:v>
              </c:pt>
              <c:pt idx="12">
                <c:v>37.6458978818318</c:v>
              </c:pt>
              <c:pt idx="13">
                <c:v>41.201068498077703</c:v>
              </c:pt>
              <c:pt idx="14">
                <c:v>44.637393871308397</c:v>
              </c:pt>
              <c:pt idx="15">
                <c:v>47.918115194867802</c:v>
              </c:pt>
              <c:pt idx="16">
                <c:v>50.9969848567684</c:v>
              </c:pt>
              <c:pt idx="17">
                <c:v>53.816175260473301</c:v>
              </c:pt>
              <c:pt idx="18">
                <c:v>56.304930177032702</c:v>
              </c:pt>
              <c:pt idx="19">
                <c:v>58.380447619660004</c:v>
              </c:pt>
              <c:pt idx="20">
                <c:v>59.9532205468577</c:v>
              </c:pt>
              <c:pt idx="21">
                <c:v>60.938784857429297</c:v>
              </c:pt>
              <c:pt idx="22">
                <c:v>61.274999999999899</c:v>
              </c:pt>
              <c:pt idx="23">
                <c:v>60.938784857429297</c:v>
              </c:pt>
              <c:pt idx="24">
                <c:v>59.9532205468577</c:v>
              </c:pt>
              <c:pt idx="25">
                <c:v>58.380447619660004</c:v>
              </c:pt>
              <c:pt idx="26">
                <c:v>56.304930177032702</c:v>
              </c:pt>
              <c:pt idx="27">
                <c:v>53.816175260473301</c:v>
              </c:pt>
              <c:pt idx="28">
                <c:v>50.9969848567684</c:v>
              </c:pt>
              <c:pt idx="29">
                <c:v>47.918115194867802</c:v>
              </c:pt>
              <c:pt idx="30">
                <c:v>44.637393871308397</c:v>
              </c:pt>
              <c:pt idx="31">
                <c:v>41.201068498077703</c:v>
              </c:pt>
              <c:pt idx="32">
                <c:v>37.6458978818318</c:v>
              </c:pt>
              <c:pt idx="33">
                <c:v>34.0012368250094</c:v>
              </c:pt>
              <c:pt idx="34">
                <c:v>30.290829059699998</c:v>
              </c:pt>
              <c:pt idx="35">
                <c:v>26.5342517848817</c:v>
              </c:pt>
              <c:pt idx="36">
                <c:v>22.748047526201699</c:v>
              </c:pt>
              <c:pt idx="37">
                <c:v>18.946605457840299</c:v>
              </c:pt>
              <c:pt idx="38">
                <c:v>15.142853686892201</c:v>
              </c:pt>
              <c:pt idx="39">
                <c:v>11.3488145211132</c:v>
              </c:pt>
              <c:pt idx="40">
                <c:v>7.5760639648109098</c:v>
              </c:pt>
              <c:pt idx="41">
                <c:v>3.8361272186141799</c:v>
              </c:pt>
              <c:pt idx="42">
                <c:v>0.140834303738088</c:v>
              </c:pt>
              <c:pt idx="43">
                <c:v>-3.49734622499256</c:v>
              </c:pt>
              <c:pt idx="44">
                <c:v>-7.0649827951411703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DB1-4D55-B128-092500539926}"/>
            </c:ext>
          </c:extLst>
        </c:ser>
        <c:ser>
          <c:idx val="2"/>
          <c:order val="2"/>
          <c:tx>
            <c:v>EQUI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-103.286354571193</c:v>
              </c:pt>
              <c:pt idx="1">
                <c:v>-99.861833095684403</c:v>
              </c:pt>
              <c:pt idx="2">
                <c:v>-96.526183021343897</c:v>
              </c:pt>
              <c:pt idx="3">
                <c:v>-93.248716982354296</c:v>
              </c:pt>
              <c:pt idx="4">
                <c:v>-90.000022539697</c:v>
              </c:pt>
              <c:pt idx="5">
                <c:v>-86.751328182374607</c:v>
              </c:pt>
              <c:pt idx="6">
                <c:v>-83.473862405609196</c:v>
              </c:pt>
              <c:pt idx="7">
                <c:v>-80.138212789850897</c:v>
              </c:pt>
              <c:pt idx="8">
                <c:v>-76.713692004585994</c:v>
              </c:pt>
              <c:pt idx="9">
                <c:v>-73.167725876413101</c:v>
              </c:pt>
              <c:pt idx="10">
                <c:v>-69.465297047781206</c:v>
              </c:pt>
              <c:pt idx="11">
                <c:v>-65.568510289704605</c:v>
              </c:pt>
              <c:pt idx="12">
                <c:v>-61.436398042782599</c:v>
              </c:pt>
              <c:pt idx="13">
                <c:v>-57.025163651405002</c:v>
              </c:pt>
              <c:pt idx="14">
                <c:v>-52.289167837433297</c:v>
              </c:pt>
              <c:pt idx="15">
                <c:v>-47.1830901245227</c:v>
              </c:pt>
              <c:pt idx="16">
                <c:v>-41.665795717066203</c:v>
              </c:pt>
              <c:pt idx="17">
                <c:v>-35.706399779862402</c:v>
              </c:pt>
              <c:pt idx="18">
                <c:v>-29.292650210354299</c:v>
              </c:pt>
              <c:pt idx="19">
                <c:v>-22.440818730270099</c:v>
              </c:pt>
              <c:pt idx="20">
                <c:v>-15.2047640454691</c:v>
              </c:pt>
              <c:pt idx="21">
                <c:v>-7.6802988749632304</c:v>
              </c:pt>
              <c:pt idx="22">
                <c:v>-6.5923567923793794E-2</c:v>
              </c:pt>
              <c:pt idx="23">
                <c:v>7.6802988749632304</c:v>
              </c:pt>
              <c:pt idx="24">
                <c:v>15.2047640454691</c:v>
              </c:pt>
              <c:pt idx="25">
                <c:v>22.440818730270099</c:v>
              </c:pt>
              <c:pt idx="26">
                <c:v>29.292650210354299</c:v>
              </c:pt>
              <c:pt idx="27">
                <c:v>35.706399779862402</c:v>
              </c:pt>
              <c:pt idx="28">
                <c:v>41.665795717066203</c:v>
              </c:pt>
              <c:pt idx="29">
                <c:v>47.1830901245227</c:v>
              </c:pt>
              <c:pt idx="30">
                <c:v>52.289167837433297</c:v>
              </c:pt>
              <c:pt idx="31">
                <c:v>57.025163651405002</c:v>
              </c:pt>
              <c:pt idx="32">
                <c:v>61.436398042782599</c:v>
              </c:pt>
              <c:pt idx="33">
                <c:v>65.568510289704605</c:v>
              </c:pt>
              <c:pt idx="34">
                <c:v>69.465297047781206</c:v>
              </c:pt>
              <c:pt idx="35">
                <c:v>73.167725876413101</c:v>
              </c:pt>
              <c:pt idx="36">
                <c:v>76.713692004585994</c:v>
              </c:pt>
              <c:pt idx="37">
                <c:v>80.138212789850897</c:v>
              </c:pt>
              <c:pt idx="38">
                <c:v>83.473862405609196</c:v>
              </c:pt>
              <c:pt idx="39">
                <c:v>86.751328182374607</c:v>
              </c:pt>
              <c:pt idx="40">
                <c:v>90.000022539697</c:v>
              </c:pt>
              <c:pt idx="41">
                <c:v>93.248716982354296</c:v>
              </c:pt>
              <c:pt idx="42">
                <c:v>96.526183021343897</c:v>
              </c:pt>
              <c:pt idx="43">
                <c:v>99.861833095684403</c:v>
              </c:pt>
              <c:pt idx="44">
                <c:v>103.286354571193</c:v>
              </c:pt>
            </c:numLit>
          </c:xVal>
          <c:yVal>
            <c:numLit>
              <c:formatCode>General</c:formatCode>
              <c:ptCount val="45"/>
              <c:pt idx="0">
                <c:v>-15.0859657197924</c:v>
              </c:pt>
              <c:pt idx="1">
                <c:v>-11.3589088031064</c:v>
              </c:pt>
              <c:pt idx="2">
                <c:v>-7.59336307743511</c:v>
              </c:pt>
              <c:pt idx="3">
                <c:v>-3.8028310991323901</c:v>
              </c:pt>
              <c:pt idx="4">
                <c:v>-4.4755438608490201E-6</c:v>
              </c:pt>
              <c:pt idx="5">
                <c:v>3.80282210224915</c:v>
              </c:pt>
              <c:pt idx="6">
                <c:v>7.5933539416896902</c:v>
              </c:pt>
              <c:pt idx="7">
                <c:v>11.3588994309408</c:v>
              </c:pt>
              <c:pt idx="8">
                <c:v>15.085956005950299</c:v>
              </c:pt>
              <c:pt idx="9">
                <c:v>18.7597622707356</c:v>
              </c:pt>
              <c:pt idx="10">
                <c:v>22.363800843511999</c:v>
              </c:pt>
              <c:pt idx="11">
                <c:v>25.879239968521802</c:v>
              </c:pt>
              <c:pt idx="12">
                <c:v>29.2843098478332</c:v>
              </c:pt>
              <c:pt idx="13">
                <c:v>32.553625802489499</c:v>
              </c:pt>
              <c:pt idx="14">
                <c:v>35.657500456654098</c:v>
              </c:pt>
              <c:pt idx="15">
                <c:v>38.561338380467198</c:v>
              </c:pt>
              <c:pt idx="16">
                <c:v>41.225285151287103</c:v>
              </c:pt>
              <c:pt idx="17">
                <c:v>43.604405946858499</c:v>
              </c:pt>
              <c:pt idx="18">
                <c:v>45.649769728766799</c:v>
              </c:pt>
              <c:pt idx="19">
                <c:v>47.310842689573398</c:v>
              </c:pt>
              <c:pt idx="20">
                <c:v>48.539429720399298</c:v>
              </c:pt>
              <c:pt idx="21">
                <c:v>49.294935800159699</c:v>
              </c:pt>
              <c:pt idx="22">
                <c:v>49.55</c:v>
              </c:pt>
              <c:pt idx="23">
                <c:v>49.294935800159699</c:v>
              </c:pt>
              <c:pt idx="24">
                <c:v>48.539429720399298</c:v>
              </c:pt>
              <c:pt idx="25">
                <c:v>47.310842689573398</c:v>
              </c:pt>
              <c:pt idx="26">
                <c:v>45.649769728766799</c:v>
              </c:pt>
              <c:pt idx="27">
                <c:v>43.604405946858499</c:v>
              </c:pt>
              <c:pt idx="28">
                <c:v>41.225285151287103</c:v>
              </c:pt>
              <c:pt idx="29">
                <c:v>38.561338380467198</c:v>
              </c:pt>
              <c:pt idx="30">
                <c:v>35.657500456654098</c:v>
              </c:pt>
              <c:pt idx="31">
                <c:v>32.553625802489499</c:v>
              </c:pt>
              <c:pt idx="32">
                <c:v>29.2843098478332</c:v>
              </c:pt>
              <c:pt idx="33">
                <c:v>25.879239968521802</c:v>
              </c:pt>
              <c:pt idx="34">
                <c:v>22.363800843511999</c:v>
              </c:pt>
              <c:pt idx="35">
                <c:v>18.7597622707356</c:v>
              </c:pt>
              <c:pt idx="36">
                <c:v>15.085956005950299</c:v>
              </c:pt>
              <c:pt idx="37">
                <c:v>11.3588994309408</c:v>
              </c:pt>
              <c:pt idx="38">
                <c:v>7.5933539416896902</c:v>
              </c:pt>
              <c:pt idx="39">
                <c:v>3.80282210224915</c:v>
              </c:pt>
              <c:pt idx="40">
                <c:v>-4.4755438608490201E-6</c:v>
              </c:pt>
              <c:pt idx="41">
                <c:v>-3.8028310991323901</c:v>
              </c:pt>
              <c:pt idx="42">
                <c:v>-7.59336307743511</c:v>
              </c:pt>
              <c:pt idx="43">
                <c:v>-11.3589088031064</c:v>
              </c:pt>
              <c:pt idx="44">
                <c:v>-15.0859657197924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DB1-4D55-B128-092500539926}"/>
            </c:ext>
          </c:extLst>
        </c:ser>
        <c:ser>
          <c:idx val="3"/>
          <c:order val="3"/>
          <c:tx>
            <c:v/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-93.893909762664805</c:v>
              </c:pt>
              <c:pt idx="1">
                <c:v>-90.592076290294401</c:v>
              </c:pt>
              <c:pt idx="2">
                <c:v>-87.367736017755902</c:v>
              </c:pt>
              <c:pt idx="3">
                <c:v>-84.188574000483499</c:v>
              </c:pt>
              <c:pt idx="4">
                <c:v>-81.025081462541195</c:v>
              </c:pt>
              <c:pt idx="5">
                <c:v>-77.849676793819995</c:v>
              </c:pt>
              <c:pt idx="6">
                <c:v>-74.635986575988994</c:v>
              </c:pt>
              <c:pt idx="7">
                <c:v>-71.358267335159994</c:v>
              </c:pt>
              <c:pt idx="8">
                <c:v>-67.990961204124602</c:v>
              </c:pt>
              <c:pt idx="9">
                <c:v>-64.508393801447397</c:v>
              </c:pt>
              <c:pt idx="10">
                <c:v>-60.8846405175575</c:v>
              </c:pt>
              <c:pt idx="11">
                <c:v>-57.093608094381203</c:v>
              </c:pt>
              <c:pt idx="12">
                <c:v>-53.109400902690197</c:v>
              </c:pt>
              <c:pt idx="13">
                <c:v>-48.907062220168903</c:v>
              </c:pt>
              <c:pt idx="14">
                <c:v>-44.463792268349302</c:v>
              </c:pt>
              <c:pt idx="15">
                <c:v>-39.760732487932003</c:v>
              </c:pt>
              <c:pt idx="16">
                <c:v>-34.785348091728501</c:v>
              </c:pt>
              <c:pt idx="17">
                <c:v>-29.534313929189601</c:v>
              </c:pt>
              <c:pt idx="18">
                <c:v>-24.016598702921399</c:v>
              </c:pt>
              <c:pt idx="19">
                <c:v>-18.256173592349999</c:v>
              </c:pt>
              <c:pt idx="20">
                <c:v>-12.2935356931652</c:v>
              </c:pt>
              <c:pt idx="21">
                <c:v>-6.1852188601811102</c:v>
              </c:pt>
              <c:pt idx="22">
                <c:v>-5.9119309369475598E-2</c:v>
              </c:pt>
              <c:pt idx="23">
                <c:v>6.1852188601811102</c:v>
              </c:pt>
              <c:pt idx="24">
                <c:v>12.2935356931652</c:v>
              </c:pt>
              <c:pt idx="25">
                <c:v>18.256173592349999</c:v>
              </c:pt>
              <c:pt idx="26">
                <c:v>24.016598702921399</c:v>
              </c:pt>
              <c:pt idx="27">
                <c:v>29.534313929189601</c:v>
              </c:pt>
              <c:pt idx="28">
                <c:v>34.785348091728501</c:v>
              </c:pt>
              <c:pt idx="29">
                <c:v>39.760732487932003</c:v>
              </c:pt>
              <c:pt idx="30">
                <c:v>44.463792268349302</c:v>
              </c:pt>
              <c:pt idx="31">
                <c:v>48.907062220168903</c:v>
              </c:pt>
              <c:pt idx="32">
                <c:v>53.109400902690197</c:v>
              </c:pt>
              <c:pt idx="33">
                <c:v>57.093608094381203</c:v>
              </c:pt>
              <c:pt idx="34">
                <c:v>60.8846405175575</c:v>
              </c:pt>
              <c:pt idx="35">
                <c:v>64.508393801447397</c:v>
              </c:pt>
              <c:pt idx="36">
                <c:v>67.990961204124602</c:v>
              </c:pt>
              <c:pt idx="37">
                <c:v>71.358267335159994</c:v>
              </c:pt>
              <c:pt idx="38">
                <c:v>74.635986575988994</c:v>
              </c:pt>
              <c:pt idx="39">
                <c:v>77.849676793819995</c:v>
              </c:pt>
              <c:pt idx="40">
                <c:v>81.025081462541195</c:v>
              </c:pt>
              <c:pt idx="41">
                <c:v>84.188574000483499</c:v>
              </c:pt>
              <c:pt idx="42">
                <c:v>87.367736017755902</c:v>
              </c:pt>
              <c:pt idx="43">
                <c:v>90.592076290294401</c:v>
              </c:pt>
              <c:pt idx="44">
                <c:v>93.893909762664805</c:v>
              </c:pt>
            </c:numLit>
          </c:xVal>
          <c:yVal>
            <c:numLit>
              <c:formatCode>General</c:formatCode>
              <c:ptCount val="45"/>
              <c:pt idx="0">
                <c:v>-22.748056543073499</c:v>
              </c:pt>
              <c:pt idx="1">
                <c:v>-18.946614410449399</c:v>
              </c:pt>
              <c:pt idx="2">
                <c:v>-15.1428626680484</c:v>
              </c:pt>
              <c:pt idx="3">
                <c:v>-11.3488236186605</c:v>
              </c:pt>
              <c:pt idx="4">
                <c:v>-7.5760732647950704</c:v>
              </c:pt>
              <c:pt idx="5">
                <c:v>-3.8361368080692402</c:v>
              </c:pt>
              <c:pt idx="6">
                <c:v>-0.140844273248944</c:v>
              </c:pt>
              <c:pt idx="7">
                <c:v>3.4973357788379902</c:v>
              </c:pt>
              <c:pt idx="8">
                <c:v>7.0649717673341401</c:v>
              </c:pt>
              <c:pt idx="9">
                <c:v>10.5473463282661</c:v>
              </c:pt>
              <c:pt idx="10">
                <c:v>13.9281337146854</c:v>
              </c:pt>
              <c:pt idx="11">
                <c:v>17.189083543049001</c:v>
              </c:pt>
              <c:pt idx="12">
                <c:v>20.309727708255799</c:v>
              </c:pt>
              <c:pt idx="13">
                <c:v>23.2671418440517</c:v>
              </c:pt>
              <c:pt idx="14">
                <c:v>26.035811609128299</c:v>
              </c:pt>
              <c:pt idx="15">
                <c:v>28.5876762127284</c:v>
              </c:pt>
              <c:pt idx="16">
                <c:v>30.892442742303899</c:v>
              </c:pt>
              <c:pt idx="17">
                <c:v>32.918275927987501</c:v>
              </c:pt>
              <c:pt idx="18">
                <c:v>34.6329542571738</c:v>
              </c:pt>
              <c:pt idx="19">
                <c:v>36.005527361511497</c:v>
              </c:pt>
              <c:pt idx="20">
                <c:v>37.008400534339899</c:v>
              </c:pt>
              <c:pt idx="21">
                <c:v>37.619621615264798</c:v>
              </c:pt>
              <c:pt idx="22">
                <c:v>37.825000000000003</c:v>
              </c:pt>
              <c:pt idx="23">
                <c:v>37.619621615264798</c:v>
              </c:pt>
              <c:pt idx="24">
                <c:v>37.008400534339899</c:v>
              </c:pt>
              <c:pt idx="25">
                <c:v>36.005527361511497</c:v>
              </c:pt>
              <c:pt idx="26">
                <c:v>34.6329542571738</c:v>
              </c:pt>
              <c:pt idx="27">
                <c:v>32.918275927987501</c:v>
              </c:pt>
              <c:pt idx="28">
                <c:v>30.892442742303899</c:v>
              </c:pt>
              <c:pt idx="29">
                <c:v>28.5876762127284</c:v>
              </c:pt>
              <c:pt idx="30">
                <c:v>26.035811609128299</c:v>
              </c:pt>
              <c:pt idx="31">
                <c:v>23.2671418440517</c:v>
              </c:pt>
              <c:pt idx="32">
                <c:v>20.309727708255799</c:v>
              </c:pt>
              <c:pt idx="33">
                <c:v>17.189083543049001</c:v>
              </c:pt>
              <c:pt idx="34">
                <c:v>13.9281337146854</c:v>
              </c:pt>
              <c:pt idx="35">
                <c:v>10.5473463282661</c:v>
              </c:pt>
              <c:pt idx="36">
                <c:v>7.0649717673341401</c:v>
              </c:pt>
              <c:pt idx="37">
                <c:v>3.4973357788379902</c:v>
              </c:pt>
              <c:pt idx="38">
                <c:v>-0.140844273248944</c:v>
              </c:pt>
              <c:pt idx="39">
                <c:v>-3.8361368080692402</c:v>
              </c:pt>
              <c:pt idx="40">
                <c:v>-7.5760732647950704</c:v>
              </c:pt>
              <c:pt idx="41">
                <c:v>-11.3488236186605</c:v>
              </c:pt>
              <c:pt idx="42">
                <c:v>-15.1428626680484</c:v>
              </c:pt>
              <c:pt idx="43">
                <c:v>-18.946614410449399</c:v>
              </c:pt>
              <c:pt idx="44">
                <c:v>-22.748056543073499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3DB1-4D55-B128-092500539926}"/>
            </c:ext>
          </c:extLst>
        </c:ser>
        <c:ser>
          <c:idx val="4"/>
          <c:order val="4"/>
          <c:tx>
            <c:v>SINV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5"/>
              <c:pt idx="0">
                <c:v>-83.432060493366194</c:v>
              </c:pt>
              <c:pt idx="1">
                <c:v>-80.469287680806104</c:v>
              </c:pt>
              <c:pt idx="2">
                <c:v>-77.549711506248002</c:v>
              </c:pt>
              <c:pt idx="3">
                <c:v>-74.645582613099407</c:v>
              </c:pt>
              <c:pt idx="4">
                <c:v>-71.732434307473994</c:v>
              </c:pt>
              <c:pt idx="5">
                <c:v>-68.788138541750101</c:v>
              </c:pt>
              <c:pt idx="6">
                <c:v>-65.792232702789306</c:v>
              </c:pt>
              <c:pt idx="7">
                <c:v>-62.725457395520898</c:v>
              </c:pt>
              <c:pt idx="8">
                <c:v>-59.569471497411698</c:v>
              </c:pt>
              <c:pt idx="9">
                <c:v>-56.306729858472401</c:v>
              </c:pt>
              <c:pt idx="10">
                <c:v>-52.9205232139171</c:v>
              </c:pt>
              <c:pt idx="11">
                <c:v>-49.395189850457697</c:v>
              </c:pt>
              <c:pt idx="12">
                <c:v>-45.716513736206998</c:v>
              </c:pt>
              <c:pt idx="13">
                <c:v>-41.872322372602703</c:v>
              </c:pt>
              <c:pt idx="14">
                <c:v>-37.853286691862401</c:v>
              </c:pt>
              <c:pt idx="15">
                <c:v>-33.653901631600498</c:v>
              </c:pt>
              <c:pt idx="16">
                <c:v>-29.2735873561152</c:v>
              </c:pt>
              <c:pt idx="17">
                <c:v>-24.717798850835401</c:v>
              </c:pt>
              <c:pt idx="18">
                <c:v>-19.998974039543</c:v>
              </c:pt>
              <c:pt idx="19">
                <c:v>-15.1371052939708</c:v>
              </c:pt>
              <c:pt idx="20">
                <c:v>-10.1597133034251</c:v>
              </c:pt>
              <c:pt idx="21">
                <c:v>-5.1010857859223702</c:v>
              </c:pt>
              <c:pt idx="22">
                <c:v>-5.3669459086361899E-2</c:v>
              </c:pt>
              <c:pt idx="23">
                <c:v>5.1010857859223702</c:v>
              </c:pt>
              <c:pt idx="24">
                <c:v>10.1597133034251</c:v>
              </c:pt>
              <c:pt idx="25">
                <c:v>15.1371052939708</c:v>
              </c:pt>
              <c:pt idx="26">
                <c:v>19.998974039543</c:v>
              </c:pt>
              <c:pt idx="27">
                <c:v>24.717798850835401</c:v>
              </c:pt>
              <c:pt idx="28">
                <c:v>29.2735873561152</c:v>
              </c:pt>
              <c:pt idx="29">
                <c:v>33.653901631600498</c:v>
              </c:pt>
              <c:pt idx="30">
                <c:v>37.853286691862401</c:v>
              </c:pt>
              <c:pt idx="31">
                <c:v>41.872322372602703</c:v>
              </c:pt>
              <c:pt idx="32">
                <c:v>45.716513736206998</c:v>
              </c:pt>
              <c:pt idx="33">
                <c:v>49.395189850457697</c:v>
              </c:pt>
              <c:pt idx="34">
                <c:v>52.9205232139171</c:v>
              </c:pt>
              <c:pt idx="35">
                <c:v>56.306729858472401</c:v>
              </c:pt>
              <c:pt idx="36">
                <c:v>59.569471497411698</c:v>
              </c:pt>
              <c:pt idx="37">
                <c:v>62.725457395520898</c:v>
              </c:pt>
              <c:pt idx="38">
                <c:v>65.792232702789306</c:v>
              </c:pt>
              <c:pt idx="39">
                <c:v>68.788138541750101</c:v>
              </c:pt>
              <c:pt idx="40">
                <c:v>71.732434307473994</c:v>
              </c:pt>
              <c:pt idx="41">
                <c:v>74.645582613099407</c:v>
              </c:pt>
              <c:pt idx="42">
                <c:v>77.549711506248002</c:v>
              </c:pt>
              <c:pt idx="43">
                <c:v>80.469287680806104</c:v>
              </c:pt>
              <c:pt idx="44">
                <c:v>83.432060493366194</c:v>
              </c:pt>
            </c:numLit>
          </c:xVal>
          <c:yVal>
            <c:numLit>
              <c:formatCode>General</c:formatCode>
              <c:ptCount val="45"/>
              <c:pt idx="0">
                <c:v>-29.798723370219101</c:v>
              </c:pt>
              <c:pt idx="1">
                <c:v>-26.031811817088599</c:v>
              </c:pt>
              <c:pt idx="2">
                <c:v>-22.2971694722841</c:v>
              </c:pt>
              <c:pt idx="3">
                <c:v>-18.604163504234599</c:v>
              </c:pt>
              <c:pt idx="4">
                <c:v>-14.9622654555099</c:v>
              </c:pt>
              <c:pt idx="5">
                <c:v>-11.381306063273099</c:v>
              </c:pt>
              <c:pt idx="6">
                <c:v>-7.8716962489337696</c:v>
              </c:pt>
              <c:pt idx="7">
                <c:v>-4.4446252624661398</c:v>
              </c:pt>
              <c:pt idx="8">
                <c:v>-1.1122410601757899</c:v>
              </c:pt>
              <c:pt idx="9">
                <c:v>2.11218714447689</c:v>
              </c:pt>
              <c:pt idx="10">
                <c:v>5.2141292980419101</c:v>
              </c:pt>
              <c:pt idx="11">
                <c:v>8.1776884880331107</c:v>
              </c:pt>
              <c:pt idx="12">
                <c:v>10.985545054435301</c:v>
              </c:pt>
              <c:pt idx="13">
                <c:v>13.618973629906399</c:v>
              </c:pt>
              <c:pt idx="14">
                <c:v>16.057961564142001</c:v>
              </c:pt>
              <c:pt idx="15">
                <c:v>18.281460659988099</c:v>
              </c:pt>
              <c:pt idx="16">
                <c:v>20.267802962121898</c:v>
              </c:pt>
              <c:pt idx="17">
                <c:v>21.9953024095269</c:v>
              </c:pt>
              <c:pt idx="18">
                <c:v>23.443044665446799</c:v>
              </c:pt>
              <c:pt idx="19">
                <c:v>24.591836442869798</c:v>
              </c:pt>
              <c:pt idx="20">
                <c:v>25.425246205634402</c:v>
              </c:pt>
              <c:pt idx="21">
                <c:v>25.9306287515702</c:v>
              </c:pt>
              <c:pt idx="22">
                <c:v>26.1</c:v>
              </c:pt>
              <c:pt idx="23">
                <c:v>25.9306287515702</c:v>
              </c:pt>
              <c:pt idx="24">
                <c:v>25.425246205634402</c:v>
              </c:pt>
              <c:pt idx="25">
                <c:v>24.591836442869798</c:v>
              </c:pt>
              <c:pt idx="26">
                <c:v>23.443044665446799</c:v>
              </c:pt>
              <c:pt idx="27">
                <c:v>21.9953024095269</c:v>
              </c:pt>
              <c:pt idx="28">
                <c:v>20.267802962121898</c:v>
              </c:pt>
              <c:pt idx="29">
                <c:v>18.281460659988099</c:v>
              </c:pt>
              <c:pt idx="30">
                <c:v>16.057961564142001</c:v>
              </c:pt>
              <c:pt idx="31">
                <c:v>13.618973629906399</c:v>
              </c:pt>
              <c:pt idx="32">
                <c:v>10.985545054435301</c:v>
              </c:pt>
              <c:pt idx="33">
                <c:v>8.1776884880331107</c:v>
              </c:pt>
              <c:pt idx="34">
                <c:v>5.2141292980419101</c:v>
              </c:pt>
              <c:pt idx="35">
                <c:v>2.11218714447689</c:v>
              </c:pt>
              <c:pt idx="36">
                <c:v>-1.1122410601757899</c:v>
              </c:pt>
              <c:pt idx="37">
                <c:v>-4.4446252624661398</c:v>
              </c:pt>
              <c:pt idx="38">
                <c:v>-7.8716962489337696</c:v>
              </c:pt>
              <c:pt idx="39">
                <c:v>-11.381306063273099</c:v>
              </c:pt>
              <c:pt idx="40">
                <c:v>-14.9622654555099</c:v>
              </c:pt>
              <c:pt idx="41">
                <c:v>-18.604163504234599</c:v>
              </c:pt>
              <c:pt idx="42">
                <c:v>-22.2971694722841</c:v>
              </c:pt>
              <c:pt idx="43">
                <c:v>-26.031811817088599</c:v>
              </c:pt>
              <c:pt idx="44">
                <c:v>-29.798723370219101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3DB1-4D55-B128-092500539926}"/>
            </c:ext>
          </c:extLst>
        </c:ser>
        <c:ser>
          <c:idx val="5"/>
          <c:order val="5"/>
          <c:tx>
            <c:v>W=-1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-41.1099735062542</c:v>
              </c:pt>
              <c:pt idx="1">
                <c:v>-28.905708517617398</c:v>
              </c:pt>
              <c:pt idx="2">
                <c:v>-22.440818730270099</c:v>
              </c:pt>
              <c:pt idx="3">
                <c:v>-18.256173592349999</c:v>
              </c:pt>
              <c:pt idx="4">
                <c:v>-15.1371052939708</c:v>
              </c:pt>
            </c:numLit>
          </c:xVal>
          <c:yVal>
            <c:numLit>
              <c:formatCode>General</c:formatCode>
              <c:ptCount val="5"/>
              <c:pt idx="0">
                <c:v>68.830603467007293</c:v>
              </c:pt>
              <c:pt idx="1">
                <c:v>58.380447619660004</c:v>
              </c:pt>
              <c:pt idx="2">
                <c:v>47.310842689573398</c:v>
              </c:pt>
              <c:pt idx="3">
                <c:v>36.005527361511497</c:v>
              </c:pt>
              <c:pt idx="4">
                <c:v>24.591836442869798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3DB1-4D55-B128-092500539926}"/>
            </c:ext>
          </c:extLst>
        </c:ser>
        <c:ser>
          <c:idx val="6"/>
          <c:order val="6"/>
          <c:tx>
            <c:v>W=-2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-65.130178804274195</c:v>
              </c:pt>
              <c:pt idx="1">
                <c:v>-51.0668636086437</c:v>
              </c:pt>
              <c:pt idx="2">
                <c:v>-41.665795717066203</c:v>
              </c:pt>
              <c:pt idx="3">
                <c:v>-34.785348091728501</c:v>
              </c:pt>
              <c:pt idx="4">
                <c:v>-29.2735873561152</c:v>
              </c:pt>
            </c:numLit>
          </c:xVal>
          <c:yVal>
            <c:numLit>
              <c:formatCode>General</c:formatCode>
              <c:ptCount val="5"/>
              <c:pt idx="0">
                <c:v>59.6295040194724</c:v>
              </c:pt>
              <c:pt idx="1">
                <c:v>50.9969848567684</c:v>
              </c:pt>
              <c:pt idx="2">
                <c:v>41.225285151287103</c:v>
              </c:pt>
              <c:pt idx="3">
                <c:v>30.892442742303899</c:v>
              </c:pt>
              <c:pt idx="4">
                <c:v>20.267802962121898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3DB1-4D55-B128-092500539926}"/>
            </c:ext>
          </c:extLst>
        </c:ser>
        <c:ser>
          <c:idx val="7"/>
          <c:order val="7"/>
          <c:tx>
            <c:v>W=-3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-79.687032864535993</c:v>
              </c:pt>
              <c:pt idx="1">
                <c:v>-66.953734913008503</c:v>
              </c:pt>
              <c:pt idx="2">
                <c:v>-57.025163651405002</c:v>
              </c:pt>
              <c:pt idx="3">
                <c:v>-48.907062220168903</c:v>
              </c:pt>
              <c:pt idx="4">
                <c:v>-41.872322372602703</c:v>
              </c:pt>
            </c:numLit>
          </c:xVal>
          <c:yVal>
            <c:numLit>
              <c:formatCode>General</c:formatCode>
              <c:ptCount val="5"/>
              <c:pt idx="0">
                <c:v>48.749107256304697</c:v>
              </c:pt>
              <c:pt idx="1">
                <c:v>41.201068498077703</c:v>
              </c:pt>
              <c:pt idx="2">
                <c:v>32.553625802489499</c:v>
              </c:pt>
              <c:pt idx="3">
                <c:v>23.2671418440517</c:v>
              </c:pt>
              <c:pt idx="4">
                <c:v>13.618973629906399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3DB1-4D55-B128-092500539926}"/>
            </c:ext>
          </c:extLst>
        </c:ser>
        <c:ser>
          <c:idx val="8"/>
          <c:order val="8"/>
          <c:tx>
            <c:v>W=-4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-90.377051543070095</c:v>
              </c:pt>
              <c:pt idx="1">
                <c:v>-79.120074807770493</c:v>
              </c:pt>
              <c:pt idx="2">
                <c:v>-69.465297047781206</c:v>
              </c:pt>
              <c:pt idx="3">
                <c:v>-60.8846405175575</c:v>
              </c:pt>
              <c:pt idx="4">
                <c:v>-52.9205232139171</c:v>
              </c:pt>
            </c:numLit>
          </c:xVal>
          <c:yVal>
            <c:numLit>
              <c:formatCode>General</c:formatCode>
              <c:ptCount val="5"/>
              <c:pt idx="0">
                <c:v>37.390471403401897</c:v>
              </c:pt>
              <c:pt idx="1">
                <c:v>30.290829059699998</c:v>
              </c:pt>
              <c:pt idx="2">
                <c:v>22.363800843511999</c:v>
              </c:pt>
              <c:pt idx="3">
                <c:v>13.9281337146854</c:v>
              </c:pt>
              <c:pt idx="4">
                <c:v>5.2141292980419101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3DB1-4D55-B128-092500539926}"/>
            </c:ext>
          </c:extLst>
        </c:ser>
        <c:ser>
          <c:idx val="9"/>
          <c:order val="9"/>
          <c:tx>
            <c:v>W=-5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-99.530757079178201</c:v>
              </c:pt>
              <c:pt idx="1">
                <c:v>-89.407968822562594</c:v>
              </c:pt>
              <c:pt idx="2">
                <c:v>-80.138212789850897</c:v>
              </c:pt>
              <c:pt idx="3">
                <c:v>-71.358267335159994</c:v>
              </c:pt>
              <c:pt idx="4">
                <c:v>-62.725457395520898</c:v>
              </c:pt>
            </c:numLit>
          </c:xVal>
          <c:yVal>
            <c:numLit>
              <c:formatCode>General</c:formatCode>
              <c:ptCount val="5"/>
              <c:pt idx="0">
                <c:v>26.0318024726567</c:v>
              </c:pt>
              <c:pt idx="1">
                <c:v>18.946605457840299</c:v>
              </c:pt>
              <c:pt idx="2">
                <c:v>11.3588994309408</c:v>
              </c:pt>
              <c:pt idx="3">
                <c:v>3.4973357788379902</c:v>
              </c:pt>
              <c:pt idx="4">
                <c:v>-4.4446252624661398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3DB1-4D55-B128-092500539926}"/>
            </c:ext>
          </c:extLst>
        </c:ser>
        <c:ser>
          <c:idx val="10"/>
          <c:order val="10"/>
          <c:tx>
            <c:v>W=-6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-108.267611550037</c:v>
              </c:pt>
              <c:pt idx="1">
                <c:v>-98.974963817236002</c:v>
              </c:pt>
              <c:pt idx="2">
                <c:v>-90.000022539697</c:v>
              </c:pt>
              <c:pt idx="3">
                <c:v>-81.025081462541195</c:v>
              </c:pt>
              <c:pt idx="4">
                <c:v>-71.732434307473994</c:v>
              </c:pt>
            </c:numLit>
          </c:xVal>
          <c:yVal>
            <c:numLit>
              <c:formatCode>General</c:formatCode>
              <c:ptCount val="5"/>
              <c:pt idx="0">
                <c:v>14.9622550682652</c:v>
              </c:pt>
              <c:pt idx="1">
                <c:v>7.5760639648109098</c:v>
              </c:pt>
              <c:pt idx="2">
                <c:v>-4.4755438608490201E-6</c:v>
              </c:pt>
              <c:pt idx="3">
                <c:v>-7.5760732647950704</c:v>
              </c:pt>
              <c:pt idx="4">
                <c:v>-14.9622654555099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3DB1-4D55-B128-092500539926}"/>
            </c:ext>
          </c:extLst>
        </c:ser>
        <c:ser>
          <c:idx val="11"/>
          <c:order val="11"/>
          <c:tx>
            <c:v>W=-7</c:v>
          </c:tx>
          <c:spPr>
            <a:ln w="3175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-117.27459119182301</c:v>
              </c:pt>
              <c:pt idx="1">
                <c:v>-108.641779727382</c:v>
              </c:pt>
              <c:pt idx="2">
                <c:v>-99.861833095684403</c:v>
              </c:pt>
              <c:pt idx="3">
                <c:v>-90.592076290294401</c:v>
              </c:pt>
              <c:pt idx="4">
                <c:v>-80.469287680806104</c:v>
              </c:pt>
            </c:numLit>
          </c:xVal>
          <c:yVal>
            <c:numLit>
              <c:formatCode>General</c:formatCode>
              <c:ptCount val="5"/>
              <c:pt idx="0">
                <c:v>4.4446131431201499</c:v>
              </c:pt>
              <c:pt idx="1">
                <c:v>-3.49734622499256</c:v>
              </c:pt>
              <c:pt idx="2">
                <c:v>-11.3589088031064</c:v>
              </c:pt>
              <c:pt idx="3">
                <c:v>-18.946614410449399</c:v>
              </c:pt>
              <c:pt idx="4">
                <c:v>-26.031811817088599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3DB1-4D55-B128-092500539926}"/>
            </c:ext>
          </c:extLst>
        </c:ser>
        <c:ser>
          <c:idx val="12"/>
          <c:order val="12"/>
          <c:tx>
            <c:v>W=1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41.1099735062542</c:v>
              </c:pt>
              <c:pt idx="1">
                <c:v>28.905708517617398</c:v>
              </c:pt>
              <c:pt idx="2">
                <c:v>22.440818730270099</c:v>
              </c:pt>
              <c:pt idx="3">
                <c:v>18.256173592349999</c:v>
              </c:pt>
              <c:pt idx="4">
                <c:v>15.1371052939708</c:v>
              </c:pt>
            </c:numLit>
          </c:xVal>
          <c:yVal>
            <c:numLit>
              <c:formatCode>General</c:formatCode>
              <c:ptCount val="5"/>
              <c:pt idx="0">
                <c:v>68.830603467007293</c:v>
              </c:pt>
              <c:pt idx="1">
                <c:v>58.380447619660004</c:v>
              </c:pt>
              <c:pt idx="2">
                <c:v>47.310842689573398</c:v>
              </c:pt>
              <c:pt idx="3">
                <c:v>36.005527361511497</c:v>
              </c:pt>
              <c:pt idx="4">
                <c:v>24.591836442869798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3DB1-4D55-B128-092500539926}"/>
            </c:ext>
          </c:extLst>
        </c:ser>
        <c:ser>
          <c:idx val="13"/>
          <c:order val="13"/>
          <c:tx>
            <c:v>W=2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65.130178804274195</c:v>
              </c:pt>
              <c:pt idx="1">
                <c:v>51.0668636086437</c:v>
              </c:pt>
              <c:pt idx="2">
                <c:v>41.665795717066203</c:v>
              </c:pt>
              <c:pt idx="3">
                <c:v>34.785348091728501</c:v>
              </c:pt>
              <c:pt idx="4">
                <c:v>29.2735873561152</c:v>
              </c:pt>
            </c:numLit>
          </c:xVal>
          <c:yVal>
            <c:numLit>
              <c:formatCode>General</c:formatCode>
              <c:ptCount val="5"/>
              <c:pt idx="0">
                <c:v>59.6295040194724</c:v>
              </c:pt>
              <c:pt idx="1">
                <c:v>50.9969848567684</c:v>
              </c:pt>
              <c:pt idx="2">
                <c:v>41.225285151287103</c:v>
              </c:pt>
              <c:pt idx="3">
                <c:v>30.892442742303899</c:v>
              </c:pt>
              <c:pt idx="4">
                <c:v>20.267802962121898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3DB1-4D55-B128-092500539926}"/>
            </c:ext>
          </c:extLst>
        </c:ser>
        <c:ser>
          <c:idx val="14"/>
          <c:order val="14"/>
          <c:tx>
            <c:v>W=3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79.687032864535993</c:v>
              </c:pt>
              <c:pt idx="1">
                <c:v>66.953734913008503</c:v>
              </c:pt>
              <c:pt idx="2">
                <c:v>57.025163651405002</c:v>
              </c:pt>
              <c:pt idx="3">
                <c:v>48.907062220168903</c:v>
              </c:pt>
              <c:pt idx="4">
                <c:v>41.872322372602703</c:v>
              </c:pt>
            </c:numLit>
          </c:xVal>
          <c:yVal>
            <c:numLit>
              <c:formatCode>General</c:formatCode>
              <c:ptCount val="5"/>
              <c:pt idx="0">
                <c:v>48.749107256304697</c:v>
              </c:pt>
              <c:pt idx="1">
                <c:v>41.201068498077703</c:v>
              </c:pt>
              <c:pt idx="2">
                <c:v>32.553625802489499</c:v>
              </c:pt>
              <c:pt idx="3">
                <c:v>23.2671418440517</c:v>
              </c:pt>
              <c:pt idx="4">
                <c:v>13.618973629906399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3DB1-4D55-B128-092500539926}"/>
            </c:ext>
          </c:extLst>
        </c:ser>
        <c:ser>
          <c:idx val="15"/>
          <c:order val="15"/>
          <c:tx>
            <c:v>W=4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90.377051543070095</c:v>
              </c:pt>
              <c:pt idx="1">
                <c:v>79.120074807770493</c:v>
              </c:pt>
              <c:pt idx="2">
                <c:v>69.465297047781206</c:v>
              </c:pt>
              <c:pt idx="3">
                <c:v>60.8846405175575</c:v>
              </c:pt>
              <c:pt idx="4">
                <c:v>52.9205232139171</c:v>
              </c:pt>
            </c:numLit>
          </c:xVal>
          <c:yVal>
            <c:numLit>
              <c:formatCode>General</c:formatCode>
              <c:ptCount val="5"/>
              <c:pt idx="0">
                <c:v>37.390471403401897</c:v>
              </c:pt>
              <c:pt idx="1">
                <c:v>30.290829059699998</c:v>
              </c:pt>
              <c:pt idx="2">
                <c:v>22.363800843511999</c:v>
              </c:pt>
              <c:pt idx="3">
                <c:v>13.9281337146854</c:v>
              </c:pt>
              <c:pt idx="4">
                <c:v>5.2141292980419101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3DB1-4D55-B128-092500539926}"/>
            </c:ext>
          </c:extLst>
        </c:ser>
        <c:ser>
          <c:idx val="16"/>
          <c:order val="16"/>
          <c:tx>
            <c:v>W=5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99.530757079178201</c:v>
              </c:pt>
              <c:pt idx="1">
                <c:v>89.407968822562594</c:v>
              </c:pt>
              <c:pt idx="2">
                <c:v>80.138212789850897</c:v>
              </c:pt>
              <c:pt idx="3">
                <c:v>71.358267335159994</c:v>
              </c:pt>
              <c:pt idx="4">
                <c:v>62.725457395520898</c:v>
              </c:pt>
            </c:numLit>
          </c:xVal>
          <c:yVal>
            <c:numLit>
              <c:formatCode>General</c:formatCode>
              <c:ptCount val="5"/>
              <c:pt idx="0">
                <c:v>26.0318024726567</c:v>
              </c:pt>
              <c:pt idx="1">
                <c:v>18.946605457840299</c:v>
              </c:pt>
              <c:pt idx="2">
                <c:v>11.3588994309408</c:v>
              </c:pt>
              <c:pt idx="3">
                <c:v>3.4973357788379902</c:v>
              </c:pt>
              <c:pt idx="4">
                <c:v>-4.4446252624661398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3DB1-4D55-B128-092500539926}"/>
            </c:ext>
          </c:extLst>
        </c:ser>
        <c:ser>
          <c:idx val="17"/>
          <c:order val="17"/>
          <c:tx>
            <c:v>W=6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108.267611550037</c:v>
              </c:pt>
              <c:pt idx="1">
                <c:v>98.974963817236002</c:v>
              </c:pt>
              <c:pt idx="2">
                <c:v>90.000022539697</c:v>
              </c:pt>
              <c:pt idx="3">
                <c:v>81.025081462541195</c:v>
              </c:pt>
              <c:pt idx="4">
                <c:v>71.732434307473994</c:v>
              </c:pt>
            </c:numLit>
          </c:xVal>
          <c:yVal>
            <c:numLit>
              <c:formatCode>General</c:formatCode>
              <c:ptCount val="5"/>
              <c:pt idx="0">
                <c:v>14.9622550682652</c:v>
              </c:pt>
              <c:pt idx="1">
                <c:v>7.5760639648109098</c:v>
              </c:pt>
              <c:pt idx="2">
                <c:v>-4.4755438608490201E-6</c:v>
              </c:pt>
              <c:pt idx="3">
                <c:v>-7.5760732647950704</c:v>
              </c:pt>
              <c:pt idx="4">
                <c:v>-14.9622654555099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1-3DB1-4D55-B128-092500539926}"/>
            </c:ext>
          </c:extLst>
        </c:ser>
        <c:ser>
          <c:idx val="18"/>
          <c:order val="18"/>
          <c:tx>
            <c:v>W=7</c:v>
          </c:tx>
          <c:spPr>
            <a:ln w="3175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117.27459119182301</c:v>
              </c:pt>
              <c:pt idx="1">
                <c:v>108.641779727382</c:v>
              </c:pt>
              <c:pt idx="2">
                <c:v>99.861833095684403</c:v>
              </c:pt>
              <c:pt idx="3">
                <c:v>90.592076290294401</c:v>
              </c:pt>
              <c:pt idx="4">
                <c:v>80.469287680806104</c:v>
              </c:pt>
            </c:numLit>
          </c:xVal>
          <c:yVal>
            <c:numLit>
              <c:formatCode>General</c:formatCode>
              <c:ptCount val="5"/>
              <c:pt idx="0">
                <c:v>4.4446131431201499</c:v>
              </c:pt>
              <c:pt idx="1">
                <c:v>-3.49734622499256</c:v>
              </c:pt>
              <c:pt idx="2">
                <c:v>-11.3589088031064</c:v>
              </c:pt>
              <c:pt idx="3">
                <c:v>-18.946614410449399</c:v>
              </c:pt>
              <c:pt idx="4">
                <c:v>-26.031811817088599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3DB1-4D55-B128-092500539926}"/>
            </c:ext>
          </c:extLst>
        </c:ser>
        <c:ser>
          <c:idx val="21"/>
          <c:order val="19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PSombras_ej!$A$11:$A$47</c:f>
              <c:numCache>
                <c:formatCode>0.0</c:formatCode>
                <c:ptCount val="37"/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3-3DB1-4D55-B128-092500539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5840"/>
        <c:axId val="252442112"/>
      </c:scatterChart>
      <c:valAx>
        <c:axId val="252435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Acimut (º)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52442112"/>
        <c:crosses val="autoZero"/>
        <c:crossBetween val="midCat"/>
        <c:majorUnit val="30"/>
      </c:valAx>
      <c:valAx>
        <c:axId val="252442112"/>
        <c:scaling>
          <c:orientation val="minMax"/>
          <c:max val="9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Elevación (º)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52435840"/>
        <c:crosses val="autoZero"/>
        <c:crossBetween val="midCat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Elevación (º)</a:t>
            </a:r>
          </a:p>
        </c:rich>
      </c:tx>
      <c:layout>
        <c:manualLayout>
          <c:xMode val="edge"/>
          <c:yMode val="edge"/>
          <c:x val="4.7175896641728651E-2"/>
          <c:y val="1.88346862831701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050593901228216E-2"/>
          <c:y val="7.3203575430185089E-2"/>
          <c:w val="0.89836141117502455"/>
          <c:h val="0.80287914518378234"/>
        </c:manualLayout>
      </c:layout>
      <c:scatterChart>
        <c:scatterStyle val="lineMarker"/>
        <c:varyColors val="0"/>
        <c:ser>
          <c:idx val="1"/>
          <c:order val="1"/>
          <c:tx>
            <c:strRef>
              <c:f>TraySol!$G$7</c:f>
              <c:strCache>
                <c:ptCount val="1"/>
              </c:strCache>
            </c:strRef>
          </c:tx>
          <c:spPr>
            <a:ln w="28575">
              <a:solidFill>
                <a:schemeClr val="accent6"/>
              </a:solidFill>
              <a:prstDash val="solid"/>
            </a:ln>
          </c:spPr>
          <c:marker>
            <c:symbol val="none"/>
          </c:marker>
          <c:xVal>
            <c:numRef>
              <c:f>TraySol!$H$40:$H$190</c:f>
              <c:numCache>
                <c:formatCode>0.00</c:formatCode>
                <c:ptCount val="151"/>
                <c:pt idx="0">
                  <c:v>-145.21470100381231</c:v>
                </c:pt>
                <c:pt idx="1">
                  <c:v>-144.19751946433951</c:v>
                </c:pt>
                <c:pt idx="2">
                  <c:v>-143.19141031228293</c:v>
                </c:pt>
                <c:pt idx="3">
                  <c:v>-142.1963616157424</c:v>
                </c:pt>
                <c:pt idx="4">
                  <c:v>-141.21234372086062</c:v>
                </c:pt>
                <c:pt idx="5">
                  <c:v>-140.23931027555162</c:v>
                </c:pt>
                <c:pt idx="6">
                  <c:v>-139.27719924854222</c:v>
                </c:pt>
                <c:pt idx="7">
                  <c:v>-138.32593393712941</c:v>
                </c:pt>
                <c:pt idx="8">
                  <c:v>-137.38542395783895</c:v>
                </c:pt>
                <c:pt idx="9">
                  <c:v>-136.45556621493353</c:v>
                </c:pt>
                <c:pt idx="10">
                  <c:v>-135.53624584244727</c:v>
                </c:pt>
                <c:pt idx="11">
                  <c:v>-134.62733711611182</c:v>
                </c:pt>
                <c:pt idx="12">
                  <c:v>-133.72870433218714</c:v>
                </c:pt>
                <c:pt idx="13">
                  <c:v>-132.84020265080773</c:v>
                </c:pt>
                <c:pt idx="14">
                  <c:v>-131.96167890200539</c:v>
                </c:pt>
                <c:pt idx="15">
                  <c:v>-131.09297235306937</c:v>
                </c:pt>
                <c:pt idx="16">
                  <c:v>-130.23391543635447</c:v>
                </c:pt>
                <c:pt idx="17">
                  <c:v>-129.38433443704841</c:v>
                </c:pt>
                <c:pt idx="18">
                  <c:v>-128.54405014076443</c:v>
                </c:pt>
                <c:pt idx="19">
                  <c:v>-127.71287844113161</c:v>
                </c:pt>
                <c:pt idx="20">
                  <c:v>-126.89063090782376</c:v>
                </c:pt>
                <c:pt idx="21">
                  <c:v>-126.07711531569146</c:v>
                </c:pt>
                <c:pt idx="22">
                  <c:v>-125.27213613585263</c:v>
                </c:pt>
                <c:pt idx="23">
                  <c:v>-124.47549498975056</c:v>
                </c:pt>
                <c:pt idx="24">
                  <c:v>-123.68699106731502</c:v>
                </c:pt>
                <c:pt idx="25">
                  <c:v>-122.90642151045628</c:v>
                </c:pt>
                <c:pt idx="26">
                  <c:v>-122.13358176319539</c:v>
                </c:pt>
                <c:pt idx="27">
                  <c:v>-121.36826588978299</c:v>
                </c:pt>
                <c:pt idx="28">
                  <c:v>-120.61026686218963</c:v>
                </c:pt>
                <c:pt idx="29">
                  <c:v>-119.85937681836306</c:v>
                </c:pt>
                <c:pt idx="30">
                  <c:v>-119.1153872926478</c:v>
                </c:pt>
                <c:pt idx="31">
                  <c:v>-118.37808941974751</c:v>
                </c:pt>
                <c:pt idx="32">
                  <c:v>-117.64727411358622</c:v>
                </c:pt>
                <c:pt idx="33">
                  <c:v>-116.92273222239137</c:v>
                </c:pt>
                <c:pt idx="34">
                  <c:v>-116.20425466128111</c:v>
                </c:pt>
                <c:pt idx="35">
                  <c:v>-115.49163252359072</c:v>
                </c:pt>
                <c:pt idx="36">
                  <c:v>-114.78465717212292</c:v>
                </c:pt>
                <c:pt idx="37">
                  <c:v>-114.08312031145054</c:v>
                </c:pt>
                <c:pt idx="38">
                  <c:v>-113.38681404234407</c:v>
                </c:pt>
                <c:pt idx="39">
                  <c:v>-112.69553089933557</c:v>
                </c:pt>
                <c:pt idx="40">
                  <c:v>-112.00906387237104</c:v>
                </c:pt>
                <c:pt idx="41">
                  <c:v>-111.32720641344166</c:v>
                </c:pt>
                <c:pt idx="42">
                  <c:v>-110.64975242902329</c:v>
                </c:pt>
                <c:pt idx="43">
                  <c:v>-109.97649625909327</c:v>
                </c:pt>
                <c:pt idx="44">
                  <c:v>-109.30723264343261</c:v>
                </c:pt>
                <c:pt idx="45">
                  <c:v>-108.64175667586379</c:v>
                </c:pt>
                <c:pt idx="46">
                  <c:v>-107.97986374701517</c:v>
                </c:pt>
                <c:pt idx="47">
                  <c:v>-107.3213494761478</c:v>
                </c:pt>
                <c:pt idx="48">
                  <c:v>-106.66600963252432</c:v>
                </c:pt>
                <c:pt idx="49">
                  <c:v>-106.01364004674681</c:v>
                </c:pt>
                <c:pt idx="50">
                  <c:v>-105.36403651243791</c:v>
                </c:pt>
                <c:pt idx="51">
                  <c:v>-104.71699467859004</c:v>
                </c:pt>
                <c:pt idx="52">
                  <c:v>-104.07230993285792</c:v>
                </c:pt>
                <c:pt idx="53">
                  <c:v>-103.4297772760232</c:v>
                </c:pt>
                <c:pt idx="54">
                  <c:v>-102.7891911878143</c:v>
                </c:pt>
                <c:pt idx="55">
                  <c:v>-102.15034548421997</c:v>
                </c:pt>
                <c:pt idx="56">
                  <c:v>-101.51303316639357</c:v>
                </c:pt>
                <c:pt idx="57">
                  <c:v>-100.87704626120296</c:v>
                </c:pt>
                <c:pt idx="58">
                  <c:v>-100.24217565344168</c:v>
                </c:pt>
                <c:pt idx="59">
                  <c:v>-99.608210909678121</c:v>
                </c:pt>
                <c:pt idx="60">
                  <c:v>-98.974940093683216</c:v>
                </c:pt>
                <c:pt idx="61">
                  <c:v>-98.342149573339796</c:v>
                </c:pt>
                <c:pt idx="62">
                  <c:v>-97.709623818903154</c:v>
                </c:pt>
                <c:pt idx="63">
                  <c:v>-97.077145192448739</c:v>
                </c:pt>
                <c:pt idx="64">
                  <c:v>-96.444493728309567</c:v>
                </c:pt>
                <c:pt idx="65">
                  <c:v>-95.811446904276366</c:v>
                </c:pt>
                <c:pt idx="66">
                  <c:v>-95.177779403302608</c:v>
                </c:pt>
                <c:pt idx="67">
                  <c:v>-94.543262865428431</c:v>
                </c:pt>
                <c:pt idx="68">
                  <c:v>-93.907665629611017</c:v>
                </c:pt>
                <c:pt idx="69">
                  <c:v>-93.270752465122911</c:v>
                </c:pt>
                <c:pt idx="70">
                  <c:v>-92.632284292157465</c:v>
                </c:pt>
                <c:pt idx="71">
                  <c:v>-91.99201789125803</c:v>
                </c:pt>
                <c:pt idx="72">
                  <c:v>-91.349705601169788</c:v>
                </c:pt>
                <c:pt idx="73">
                  <c:v>-90.705095004696418</c:v>
                </c:pt>
                <c:pt idx="74">
                  <c:v>-90.057928602130957</c:v>
                </c:pt>
                <c:pt idx="75">
                  <c:v>-89.407943471821554</c:v>
                </c:pt>
                <c:pt idx="76">
                  <c:v>-88.754870917427851</c:v>
                </c:pt>
                <c:pt idx="77">
                  <c:v>-88.098436101424852</c:v>
                </c:pt>
                <c:pt idx="78">
                  <c:v>-87.438357664417083</c:v>
                </c:pt>
                <c:pt idx="79">
                  <c:v>-86.774347329841333</c:v>
                </c:pt>
                <c:pt idx="80">
                  <c:v>-86.106109493656874</c:v>
                </c:pt>
                <c:pt idx="81">
                  <c:v>-85.433340798655991</c:v>
                </c:pt>
                <c:pt idx="82">
                  <c:v>-84.755729693070563</c:v>
                </c:pt>
                <c:pt idx="83">
                  <c:v>-84.072955973208508</c:v>
                </c:pt>
                <c:pt idx="84">
                  <c:v>-83.384690309926242</c:v>
                </c:pt>
                <c:pt idx="85">
                  <c:v>-82.690593758836016</c:v>
                </c:pt>
                <c:pt idx="86">
                  <c:v>-81.990317254258656</c:v>
                </c:pt>
                <c:pt idx="87">
                  <c:v>-81.283501087070206</c:v>
                </c:pt>
                <c:pt idx="88">
                  <c:v>-80.569774366757642</c:v>
                </c:pt>
                <c:pt idx="89">
                  <c:v>-79.84875446819693</c:v>
                </c:pt>
                <c:pt idx="90">
                  <c:v>-79.120046463905013</c:v>
                </c:pt>
                <c:pt idx="91">
                  <c:v>-78.383242542797845</c:v>
                </c:pt>
                <c:pt idx="92">
                  <c:v>-77.637921416818216</c:v>
                </c:pt>
                <c:pt idx="93">
                  <c:v>-76.883647717186761</c:v>
                </c:pt>
                <c:pt idx="94">
                  <c:v>-76.119971382483911</c:v>
                </c:pt>
                <c:pt idx="95">
                  <c:v>-75.346427041301126</c:v>
                </c:pt>
                <c:pt idx="96">
                  <c:v>-74.56253339281615</c:v>
                </c:pt>
                <c:pt idx="97">
                  <c:v>-73.767792589358109</c:v>
                </c:pt>
                <c:pt idx="98">
                  <c:v>-72.961689625851491</c:v>
                </c:pt>
                <c:pt idx="99">
                  <c:v>-72.143691741972219</c:v>
                </c:pt>
                <c:pt idx="100">
                  <c:v>-71.313247843932487</c:v>
                </c:pt>
                <c:pt idx="101">
                  <c:v>-70.469787954047163</c:v>
                </c:pt>
                <c:pt idx="102">
                  <c:v>-69.612722697643434</c:v>
                </c:pt>
                <c:pt idx="103">
                  <c:v>-68.741442838470093</c:v>
                </c:pt>
                <c:pt idx="104">
                  <c:v>-67.855318875567022</c:v>
                </c:pt>
                <c:pt idx="105">
                  <c:v>-66.953700716581693</c:v>
                </c:pt>
                <c:pt idx="106">
                  <c:v>-66.035917444788055</c:v>
                </c:pt>
                <c:pt idx="107">
                  <c:v>-65.101277199589376</c:v>
                </c:pt>
                <c:pt idx="108">
                  <c:v>-64.149067193080484</c:v>
                </c:pt>
                <c:pt idx="109">
                  <c:v>-63.178553888316685</c:v>
                </c:pt>
                <c:pt idx="110">
                  <c:v>-62.188983368286451</c:v>
                </c:pt>
                <c:pt idx="111">
                  <c:v>-61.179581928204243</c:v>
                </c:pt>
                <c:pt idx="112">
                  <c:v>-60.149556927609737</c:v>
                </c:pt>
                <c:pt idx="113">
                  <c:v>-59.098097942841612</c:v>
                </c:pt>
                <c:pt idx="114">
                  <c:v>-58.024378264693127</c:v>
                </c:pt>
                <c:pt idx="115">
                  <c:v>-56.927556790366715</c:v>
                </c:pt>
                <c:pt idx="116">
                  <c:v>-55.806780363114143</c:v>
                </c:pt>
                <c:pt idx="117">
                  <c:v>-54.661186617017584</c:v>
                </c:pt>
                <c:pt idx="118">
                  <c:v>-53.489907388040173</c:v>
                </c:pt>
                <c:pt idx="119">
                  <c:v>-52.292072755491759</c:v>
                </c:pt>
                <c:pt idx="120">
                  <c:v>-51.066815780102715</c:v>
                </c:pt>
                <c:pt idx="121">
                  <c:v>-49.813278005591705</c:v>
                </c:pt>
                <c:pt idx="122">
                  <c:v>-48.530615789491399</c:v>
                </c:pt>
                <c:pt idx="123">
                  <c:v>-47.218007525531583</c:v>
                </c:pt>
                <c:pt idx="124">
                  <c:v>-45.874661813467519</c:v>
                </c:pt>
                <c:pt idx="125">
                  <c:v>-44.499826622222287</c:v>
                </c:pt>
                <c:pt idx="126">
                  <c:v>-43.092799477885585</c:v>
                </c:pt>
                <c:pt idx="127">
                  <c:v>-41.652938688764571</c:v>
                </c:pt>
                <c:pt idx="128">
                  <c:v>-40.179675594656885</c:v>
                </c:pt>
                <c:pt idx="129">
                  <c:v>-38.672527796233027</c:v>
                </c:pt>
                <c:pt idx="130">
                  <c:v>-37.131113282511883</c:v>
                </c:pt>
                <c:pt idx="131">
                  <c:v>-35.555165329783293</c:v>
                </c:pt>
                <c:pt idx="132">
                  <c:v>-33.94454799429527</c:v>
                </c:pt>
                <c:pt idx="133">
                  <c:v>-32.299271964406309</c:v>
                </c:pt>
                <c:pt idx="134">
                  <c:v>-30.619510477195615</c:v>
                </c:pt>
                <c:pt idx="135">
                  <c:v>-28.90561494195439</c:v>
                </c:pt>
                <c:pt idx="136">
                  <c:v>-27.158129851605167</c:v>
                </c:pt>
                <c:pt idx="137">
                  <c:v>-25.377806506797167</c:v>
                </c:pt>
                <c:pt idx="138">
                  <c:v>-23.565615030816673</c:v>
                </c:pt>
                <c:pt idx="139">
                  <c:v>-21.722754121706924</c:v>
                </c:pt>
                <c:pt idx="140">
                  <c:v>-19.850657976505463</c:v>
                </c:pt>
                <c:pt idx="141">
                  <c:v>-17.950999836443017</c:v>
                </c:pt>
                <c:pt idx="142">
                  <c:v>-16.025691645688113</c:v>
                </c:pt>
                <c:pt idx="143">
                  <c:v>-14.076879392710099</c:v>
                </c:pt>
                <c:pt idx="144">
                  <c:v>-12.106933813455912</c:v>
                </c:pt>
                <c:pt idx="145">
                  <c:v>-10.118436277573247</c:v>
                </c:pt>
                <c:pt idx="146">
                  <c:v>-8.1141598481488728</c:v>
                </c:pt>
                <c:pt idx="147">
                  <c:v>-6.0970456941544278</c:v>
                </c:pt>
                <c:pt idx="148">
                  <c:v>-4.0701752325224332</c:v>
                </c:pt>
                <c:pt idx="149">
                  <c:v>-2.0367385709851633</c:v>
                </c:pt>
                <c:pt idx="150">
                  <c:v>-2.0372914124334421E-3</c:v>
                </c:pt>
              </c:numCache>
            </c:numRef>
          </c:xVal>
          <c:yVal>
            <c:numRef>
              <c:f>TraySol!$G$40:$G$190</c:f>
              <c:numCache>
                <c:formatCode>0.00</c:formatCode>
                <c:ptCount val="151"/>
                <c:pt idx="0">
                  <c:v>-30.892443231743741</c:v>
                </c:pt>
                <c:pt idx="1">
                  <c:v>-30.452771519187039</c:v>
                </c:pt>
                <c:pt idx="2">
                  <c:v>-30.002202484336692</c:v>
                </c:pt>
                <c:pt idx="3">
                  <c:v>-29.540993497816345</c:v>
                </c:pt>
                <c:pt idx="4">
                  <c:v>-29.069400345107127</c:v>
                </c:pt>
                <c:pt idx="5">
                  <c:v>-28.58767685953228</c:v>
                </c:pt>
                <c:pt idx="6">
                  <c:v>-28.096074587750607</c:v>
                </c:pt>
                <c:pt idx="7">
                  <c:v>-27.594842486914047</c:v>
                </c:pt>
                <c:pt idx="8">
                  <c:v>-27.084226652484247</c:v>
                </c:pt>
                <c:pt idx="9">
                  <c:v>-26.564470075573482</c:v>
                </c:pt>
                <c:pt idx="10">
                  <c:v>-26.035812428570011</c:v>
                </c:pt>
                <c:pt idx="11">
                  <c:v>-25.498489877728744</c:v>
                </c:pt>
                <c:pt idx="12">
                  <c:v>-24.95273492135081</c:v>
                </c:pt>
                <c:pt idx="13">
                  <c:v>-24.398776252138916</c:v>
                </c:pt>
                <c:pt idx="14">
                  <c:v>-23.836838642295533</c:v>
                </c:pt>
                <c:pt idx="15">
                  <c:v>-23.267142849929328</c:v>
                </c:pt>
                <c:pt idx="16">
                  <c:v>-22.689905545344772</c:v>
                </c:pt>
                <c:pt idx="17">
                  <c:v>-22.105339255812964</c:v>
                </c:pt>
                <c:pt idx="18">
                  <c:v>-21.513652327454764</c:v>
                </c:pt>
                <c:pt idx="19">
                  <c:v>-20.915048902906662</c:v>
                </c:pt>
                <c:pt idx="20">
                  <c:v>-20.30972891348938</c:v>
                </c:pt>
                <c:pt idx="21">
                  <c:v>-19.697888084649875</c:v>
                </c:pt>
                <c:pt idx="22">
                  <c:v>-19.079717953505593</c:v>
                </c:pt>
                <c:pt idx="23">
                  <c:v>-18.455405897378313</c:v>
                </c:pt>
                <c:pt idx="24">
                  <c:v>-17.82513517226694</c:v>
                </c:pt>
                <c:pt idx="25">
                  <c:v>-17.189084960270492</c:v>
                </c:pt>
                <c:pt idx="26">
                  <c:v>-16.547430425034705</c:v>
                </c:pt>
                <c:pt idx="27">
                  <c:v>-15.90034277435862</c:v>
                </c:pt>
                <c:pt idx="28">
                  <c:v>-15.247989329157519</c:v>
                </c:pt>
                <c:pt idx="29">
                  <c:v>-14.590533598038959</c:v>
                </c:pt>
                <c:pt idx="30">
                  <c:v>-13.92813535680645</c:v>
                </c:pt>
                <c:pt idx="31">
                  <c:v>-13.260950732261179</c:v>
                </c:pt>
                <c:pt idx="32">
                  <c:v>-12.589132289726095</c:v>
                </c:pt>
                <c:pt idx="33">
                  <c:v>-11.912829123767835</c:v>
                </c:pt>
                <c:pt idx="34">
                  <c:v>-11.232186951641495</c:v>
                </c:pt>
                <c:pt idx="35">
                  <c:v>-10.547348209028954</c:v>
                </c:pt>
                <c:pt idx="36">
                  <c:v>-9.8584521476862932</c:v>
                </c:pt>
                <c:pt idx="37">
                  <c:v>-9.1656349346565662</c:v>
                </c:pt>
                <c:pt idx="38">
                  <c:v>-8.4690297527441203</c:v>
                </c:pt>
                <c:pt idx="39">
                  <c:v>-7.768766901982417</c:v>
                </c:pt>
                <c:pt idx="40">
                  <c:v>-7.0649739018626008</c:v>
                </c:pt>
                <c:pt idx="41">
                  <c:v>-6.3577755941218044</c:v>
                </c:pt>
                <c:pt idx="42">
                  <c:v>-5.64729424592025</c:v>
                </c:pt>
                <c:pt idx="43">
                  <c:v>-4.9336496532648511</c:v>
                </c:pt>
                <c:pt idx="44">
                  <c:v>-4.2169592445628439</c:v>
                </c:pt>
                <c:pt idx="45">
                  <c:v>-3.4973381842137456</c:v>
                </c:pt>
                <c:pt idx="46">
                  <c:v>-2.7748994761710435</c:v>
                </c:pt>
                <c:pt idx="47">
                  <c:v>-2.0497540674261927</c:v>
                </c:pt>
                <c:pt idx="48">
                  <c:v>-1.3220109513879379</c:v>
                </c:pt>
                <c:pt idx="49">
                  <c:v>-0.59177727114867196</c:v>
                </c:pt>
                <c:pt idx="50">
                  <c:v>0.14084157735281622</c:v>
                </c:pt>
                <c:pt idx="51">
                  <c:v>0.8757418422456027</c:v>
                </c:pt>
                <c:pt idx="52">
                  <c:v>1.6128213126762461</c:v>
                </c:pt>
                <c:pt idx="53">
                  <c:v>2.351979215736236</c:v>
                </c:pt>
                <c:pt idx="54">
                  <c:v>3.0931161132957499</c:v>
                </c:pt>
                <c:pt idx="55">
                  <c:v>3.8361337986585511</c:v>
                </c:pt>
                <c:pt idx="56">
                  <c:v>4.5809351929388811</c:v>
                </c:pt>
                <c:pt idx="57">
                  <c:v>5.3274242410489165</c:v>
                </c:pt>
                <c:pt idx="58">
                  <c:v>6.0755058071720214</c:v>
                </c:pt>
                <c:pt idx="59">
                  <c:v>6.8250855695852266</c:v>
                </c:pt>
                <c:pt idx="60">
                  <c:v>7.5760699146809571</c:v>
                </c:pt>
                <c:pt idx="61">
                  <c:v>8.3283658300265415</c:v>
                </c:pt>
                <c:pt idx="62">
                  <c:v>9.0818807962871801</c:v>
                </c:pt>
                <c:pt idx="63">
                  <c:v>9.8365226778249024</c:v>
                </c:pt>
                <c:pt idx="64">
                  <c:v>10.592199611774291</c:v>
                </c:pt>
                <c:pt idx="65">
                  <c:v>11.34881989538134</c:v>
                </c:pt>
                <c:pt idx="66">
                  <c:v>12.106291871378801</c:v>
                </c:pt>
                <c:pt idx="67">
                  <c:v>12.864523811157568</c:v>
                </c:pt>
                <c:pt idx="68">
                  <c:v>13.623423795478274</c:v>
                </c:pt>
                <c:pt idx="69">
                  <c:v>14.38289959245283</c:v>
                </c:pt>
                <c:pt idx="70">
                  <c:v>15.142858532509067</c:v>
                </c:pt>
                <c:pt idx="71">
                  <c:v>15.903207380035639</c:v>
                </c:pt>
                <c:pt idx="72">
                  <c:v>16.663852201386263</c:v>
                </c:pt>
                <c:pt idx="73">
                  <c:v>17.424698228904589</c:v>
                </c:pt>
                <c:pt idx="74">
                  <c:v>18.185649720611266</c:v>
                </c:pt>
                <c:pt idx="75">
                  <c:v>18.946609815174924</c:v>
                </c:pt>
                <c:pt idx="76">
                  <c:v>19.707480381767411</c:v>
                </c:pt>
                <c:pt idx="77">
                  <c:v>20.468161864381088</c:v>
                </c:pt>
                <c:pt idx="78">
                  <c:v>21.228553120163355</c:v>
                </c:pt>
                <c:pt idx="79">
                  <c:v>21.988551251298119</c:v>
                </c:pt>
                <c:pt idx="80">
                  <c:v>22.748051429939323</c:v>
                </c:pt>
                <c:pt idx="81">
                  <c:v>23.506946715674744</c:v>
                </c:pt>
                <c:pt idx="82">
                  <c:v>24.26512786497058</c:v>
                </c:pt>
                <c:pt idx="83">
                  <c:v>25.022483132019289</c:v>
                </c:pt>
                <c:pt idx="84">
                  <c:v>25.778898060383725</c:v>
                </c:pt>
                <c:pt idx="85">
                  <c:v>26.534255264800805</c:v>
                </c:pt>
                <c:pt idx="86">
                  <c:v>27.288434202477802</c:v>
                </c:pt>
                <c:pt idx="87">
                  <c:v>28.041310933184072</c:v>
                </c:pt>
                <c:pt idx="88">
                  <c:v>28.792757867410977</c:v>
                </c:pt>
                <c:pt idx="89">
                  <c:v>29.542643501843095</c:v>
                </c:pt>
                <c:pt idx="90">
                  <c:v>30.290832141356375</c:v>
                </c:pt>
                <c:pt idx="91">
                  <c:v>31.037183606732114</c:v>
                </c:pt>
                <c:pt idx="92">
                  <c:v>31.78155292725269</c:v>
                </c:pt>
                <c:pt idx="93">
                  <c:v>32.523790017325119</c:v>
                </c:pt>
                <c:pt idx="94">
                  <c:v>33.263739336264386</c:v>
                </c:pt>
                <c:pt idx="95">
                  <c:v>34.001239530360273</c:v>
                </c:pt>
                <c:pt idx="96">
                  <c:v>34.736123056351282</c:v>
                </c:pt>
                <c:pt idx="97">
                  <c:v>35.46821578544052</c:v>
                </c:pt>
                <c:pt idx="98">
                  <c:v>36.197336587010795</c:v>
                </c:pt>
                <c:pt idx="99">
                  <c:v>36.923296891235687</c:v>
                </c:pt>
                <c:pt idx="100">
                  <c:v>37.645900229840862</c:v>
                </c:pt>
                <c:pt idx="101">
                  <c:v>38.364941754350646</c:v>
                </c:pt>
                <c:pt idx="102">
                  <c:v>39.080207731263037</c:v>
                </c:pt>
                <c:pt idx="103">
                  <c:v>39.791475013737276</c:v>
                </c:pt>
                <c:pt idx="104">
                  <c:v>40.498510489557454</c:v>
                </c:pt>
                <c:pt idx="105">
                  <c:v>41.20107050536074</c:v>
                </c:pt>
                <c:pt idx="106">
                  <c:v>41.898900267397423</c:v>
                </c:pt>
                <c:pt idx="107">
                  <c:v>42.591733219430509</c:v>
                </c:pt>
                <c:pt idx="108">
                  <c:v>43.279290398794878</c:v>
                </c:pt>
                <c:pt idx="109">
                  <c:v>43.961279772131732</c:v>
                </c:pt>
                <c:pt idx="110">
                  <c:v>44.637395552903655</c:v>
                </c:pt>
                <c:pt idx="111">
                  <c:v>45.307317503492946</c:v>
                </c:pt>
                <c:pt idx="112">
                  <c:v>45.970710225504099</c:v>
                </c:pt>
                <c:pt idx="113">
                  <c:v>46.62722244284425</c:v>
                </c:pt>
                <c:pt idx="114">
                  <c:v>47.276486283257753</c:v>
                </c:pt>
                <c:pt idx="115">
                  <c:v>47.918116565255829</c:v>
                </c:pt>
                <c:pt idx="116">
                  <c:v>48.551710098822554</c:v>
                </c:pt>
                <c:pt idx="117">
                  <c:v>49.176845009904028</c:v>
                </c:pt>
                <c:pt idx="118">
                  <c:v>49.793080100505584</c:v>
                </c:pt>
                <c:pt idx="119">
                  <c:v>50.399954258233464</c:v>
                </c:pt>
                <c:pt idx="120">
                  <c:v>50.996985931317411</c:v>
                </c:pt>
                <c:pt idx="121">
                  <c:v>51.583672687522416</c:v>
                </c:pt>
                <c:pt idx="122">
                  <c:v>52.15949087787542</c:v>
                </c:pt>
                <c:pt idx="123">
                  <c:v>52.723895428750374</c:v>
                </c:pt>
                <c:pt idx="124">
                  <c:v>53.276319788511309</c:v>
                </c:pt>
                <c:pt idx="125">
                  <c:v>53.816176057520728</c:v>
                </c:pt>
                <c:pt idx="126">
                  <c:v>54.342855332767371</c:v>
                </c:pt>
                <c:pt idx="127">
                  <c:v>54.855728300512396</c:v>
                </c:pt>
                <c:pt idx="128">
                  <c:v>55.354146112018157</c:v>
                </c:pt>
                <c:pt idx="129">
                  <c:v>55.837441578408715</c:v>
                </c:pt>
                <c:pt idx="130">
                  <c:v>56.304930720772063</c:v>
                </c:pt>
                <c:pt idx="131">
                  <c:v>56.755914710494601</c:v>
                </c:pt>
                <c:pt idx="132">
                  <c:v>57.189682232236578</c:v>
                </c:pt>
                <c:pt idx="133">
                  <c:v>57.605512297635528</c:v>
                </c:pt>
                <c:pt idx="134">
                  <c:v>58.002677531501114</c:v>
                </c:pt>
                <c:pt idx="135">
                  <c:v>58.380447943724477</c:v>
                </c:pt>
                <c:pt idx="136">
                  <c:v>58.738095189227806</c:v>
                </c:pt>
                <c:pt idx="137">
                  <c:v>59.074897304998032</c:v>
                </c:pt>
                <c:pt idx="138">
                  <c:v>59.390143897703709</c:v>
                </c:pt>
                <c:pt idx="139">
                  <c:v>59.683141737891177</c:v>
                </c:pt>
                <c:pt idx="140">
                  <c:v>59.95322069780778</c:v>
                </c:pt>
                <c:pt idx="141">
                  <c:v>60.199739950246197</c:v>
                </c:pt>
                <c:pt idx="142">
                  <c:v>60.422094326395722</c:v>
                </c:pt>
                <c:pt idx="143">
                  <c:v>60.61972071266527</c:v>
                </c:pt>
                <c:pt idx="144">
                  <c:v>60.792104351070144</c:v>
                </c:pt>
                <c:pt idx="145">
                  <c:v>60.938784896351507</c:v>
                </c:pt>
                <c:pt idx="146">
                  <c:v>61.059362076748585</c:v>
                </c:pt>
                <c:pt idx="147">
                  <c:v>61.153500805292005</c:v>
                </c:pt>
                <c:pt idx="148">
                  <c:v>61.220935595326267</c:v>
                </c:pt>
                <c:pt idx="149">
                  <c:v>61.261474147957607</c:v>
                </c:pt>
                <c:pt idx="150">
                  <c:v>61.274999986470881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B1-40BC-8CF6-99CE3A9C6707}"/>
            </c:ext>
          </c:extLst>
        </c:ser>
        <c:ser>
          <c:idx val="2"/>
          <c:order val="2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 w="28575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TraySol!$K$40:$K$190</c:f>
              <c:numCache>
                <c:formatCode>0.00</c:formatCode>
                <c:ptCount val="151"/>
                <c:pt idx="0">
                  <c:v>-138.33425314424704</c:v>
                </c:pt>
                <c:pt idx="1">
                  <c:v>-137.19620421231971</c:v>
                </c:pt>
                <c:pt idx="2">
                  <c:v>-136.07569290623474</c:v>
                </c:pt>
                <c:pt idx="3">
                  <c:v>-134.97248746241186</c:v>
                </c:pt>
                <c:pt idx="4">
                  <c:v>-133.88633264657724</c:v>
                </c:pt>
                <c:pt idx="5">
                  <c:v>-132.81695247915621</c:v>
                </c:pt>
                <c:pt idx="6">
                  <c:v>-131.76405280513791</c:v>
                </c:pt>
                <c:pt idx="7">
                  <c:v>-130.72732370373356</c:v>
                </c:pt>
                <c:pt idx="8">
                  <c:v>-129.7064417358028</c:v>
                </c:pt>
                <c:pt idx="9">
                  <c:v>-128.70107202927656</c:v>
                </c:pt>
                <c:pt idx="10">
                  <c:v>-127.71087020469358</c:v>
                </c:pt>
                <c:pt idx="11">
                  <c:v>-126.73548414451828</c:v>
                </c:pt>
                <c:pt idx="12">
                  <c:v>-125.7745556111466</c:v>
                </c:pt>
                <c:pt idx="13">
                  <c:v>-124.82772171947268</c:v>
                </c:pt>
                <c:pt idx="14">
                  <c:v>-123.8946162706083</c:v>
                </c:pt>
                <c:pt idx="15">
                  <c:v>-122.97487095385655</c:v>
                </c:pt>
                <c:pt idx="16">
                  <c:v>-122.06811642436575</c:v>
                </c:pt>
                <c:pt idx="17">
                  <c:v>-121.17398326405929</c:v>
                </c:pt>
                <c:pt idx="18">
                  <c:v>-120.29210283347985</c:v>
                </c:pt>
                <c:pt idx="19">
                  <c:v>-119.42210802211844</c:v>
                </c:pt>
                <c:pt idx="20">
                  <c:v>-118.56363390464976</c:v>
                </c:pt>
                <c:pt idx="21">
                  <c:v>-117.71631831027369</c:v>
                </c:pt>
                <c:pt idx="22">
                  <c:v>-116.87980231209406</c:v>
                </c:pt>
                <c:pt idx="23">
                  <c:v>-116.05373064315508</c:v>
                </c:pt>
                <c:pt idx="24">
                  <c:v>-115.23775204542038</c:v>
                </c:pt>
                <c:pt idx="25">
                  <c:v>-114.43151955762681</c:v>
                </c:pt>
                <c:pt idx="26">
                  <c:v>-113.63469074758275</c:v>
                </c:pt>
                <c:pt idx="27">
                  <c:v>-112.84692789411805</c:v>
                </c:pt>
                <c:pt idx="28">
                  <c:v>-112.06789812353034</c:v>
                </c:pt>
                <c:pt idx="29">
                  <c:v>-111.2972735050207</c:v>
                </c:pt>
                <c:pt idx="30">
                  <c:v>-110.5347311092675</c:v>
                </c:pt>
                <c:pt idx="31">
                  <c:v>-109.77995303395922</c:v>
                </c:pt>
                <c:pt idx="32">
                  <c:v>-109.03262639979074</c:v>
                </c:pt>
                <c:pt idx="33">
                  <c:v>-108.29244332013069</c:v>
                </c:pt>
                <c:pt idx="34">
                  <c:v>-107.55910084728458</c:v>
                </c:pt>
                <c:pt idx="35">
                  <c:v>-106.83230089801437</c:v>
                </c:pt>
                <c:pt idx="36">
                  <c:v>-106.11175016072789</c:v>
                </c:pt>
                <c:pt idx="37">
                  <c:v>-105.397159986521</c:v>
                </c:pt>
                <c:pt idx="38">
                  <c:v>-104.68824626604145</c:v>
                </c:pt>
                <c:pt idx="39">
                  <c:v>-103.98472929394615</c:v>
                </c:pt>
                <c:pt idx="40">
                  <c:v>-103.28633362254061</c:v>
                </c:pt>
                <c:pt idx="41">
                  <c:v>-102.59278790602195</c:v>
                </c:pt>
                <c:pt idx="42">
                  <c:v>-101.90382473659277</c:v>
                </c:pt>
                <c:pt idx="43">
                  <c:v>-101.21918047357285</c:v>
                </c:pt>
                <c:pt idx="44">
                  <c:v>-100.53859506650633</c:v>
                </c:pt>
                <c:pt idx="45">
                  <c:v>-99.861811873146223</c:v>
                </c:pt>
                <c:pt idx="46">
                  <c:v>-99.188577473090547</c:v>
                </c:pt>
                <c:pt idx="47">
                  <c:v>-98.518641477749568</c:v>
                </c:pt>
                <c:pt idx="48">
                  <c:v>-97.851756337235074</c:v>
                </c:pt>
                <c:pt idx="49">
                  <c:v>-97.187677144685907</c:v>
                </c:pt>
                <c:pt idx="50">
                  <c:v>-96.526161438472258</c:v>
                </c:pt>
                <c:pt idx="51">
                  <c:v>-95.866969002659062</c:v>
                </c:pt>
                <c:pt idx="52">
                  <c:v>-95.209861666052589</c:v>
                </c:pt>
                <c:pt idx="53">
                  <c:v>-94.55460310010433</c:v>
                </c:pt>
                <c:pt idx="54">
                  <c:v>-93.900958615902852</c:v>
                </c:pt>
                <c:pt idx="55">
                  <c:v>-93.248694960445661</c:v>
                </c:pt>
                <c:pt idx="56">
                  <c:v>-92.597580112350315</c:v>
                </c:pt>
                <c:pt idx="57">
                  <c:v>-91.947383077135214</c:v>
                </c:pt>
                <c:pt idx="58">
                  <c:v>-91.29787368217724</c:v>
                </c:pt>
                <c:pt idx="59">
                  <c:v>-90.648822371433553</c:v>
                </c:pt>
                <c:pt idx="60">
                  <c:v>-90</c:v>
                </c:pt>
                <c:pt idx="61">
                  <c:v>-89.351177628566433</c:v>
                </c:pt>
                <c:pt idx="62">
                  <c:v>-88.70212631782276</c:v>
                </c:pt>
                <c:pt idx="63">
                  <c:v>-88.052616922864786</c:v>
                </c:pt>
                <c:pt idx="64">
                  <c:v>-87.402419887649685</c:v>
                </c:pt>
                <c:pt idx="65">
                  <c:v>-86.751305039554367</c:v>
                </c:pt>
                <c:pt idx="66">
                  <c:v>-86.099041384097163</c:v>
                </c:pt>
                <c:pt idx="67">
                  <c:v>-85.44539689989567</c:v>
                </c:pt>
                <c:pt idx="68">
                  <c:v>-84.790138333947411</c:v>
                </c:pt>
                <c:pt idx="69">
                  <c:v>-84.133030997340924</c:v>
                </c:pt>
                <c:pt idx="70">
                  <c:v>-83.473838561527728</c:v>
                </c:pt>
                <c:pt idx="71">
                  <c:v>-82.812322855314093</c:v>
                </c:pt>
                <c:pt idx="72">
                  <c:v>-82.148243662764926</c:v>
                </c:pt>
                <c:pt idx="73">
                  <c:v>-81.481358522250432</c:v>
                </c:pt>
                <c:pt idx="74">
                  <c:v>-80.811422526909467</c:v>
                </c:pt>
                <c:pt idx="75">
                  <c:v>-80.138188126853791</c:v>
                </c:pt>
                <c:pt idx="76">
                  <c:v>-79.461404933493668</c:v>
                </c:pt>
                <c:pt idx="77">
                  <c:v>-78.780819526427152</c:v>
                </c:pt>
                <c:pt idx="78">
                  <c:v>-78.096175263407233</c:v>
                </c:pt>
                <c:pt idx="79">
                  <c:v>-77.407212093978046</c:v>
                </c:pt>
                <c:pt idx="80">
                  <c:v>-76.71366637745939</c:v>
                </c:pt>
                <c:pt idx="81">
                  <c:v>-76.01527070605384</c:v>
                </c:pt>
                <c:pt idx="82">
                  <c:v>-75.311753733958568</c:v>
                </c:pt>
                <c:pt idx="83">
                  <c:v>-74.602840013478996</c:v>
                </c:pt>
                <c:pt idx="84">
                  <c:v>-73.888249839272106</c:v>
                </c:pt>
                <c:pt idx="85">
                  <c:v>-73.167699101985633</c:v>
                </c:pt>
                <c:pt idx="86">
                  <c:v>-72.440899152715417</c:v>
                </c:pt>
                <c:pt idx="87">
                  <c:v>-71.707556679869313</c:v>
                </c:pt>
                <c:pt idx="88">
                  <c:v>-70.967373600209257</c:v>
                </c:pt>
                <c:pt idx="89">
                  <c:v>-70.220046966040769</c:v>
                </c:pt>
                <c:pt idx="90">
                  <c:v>-69.465268890732489</c:v>
                </c:pt>
                <c:pt idx="91">
                  <c:v>-68.702726494979316</c:v>
                </c:pt>
                <c:pt idx="92">
                  <c:v>-67.932101876469645</c:v>
                </c:pt>
                <c:pt idx="93">
                  <c:v>-67.153072105881947</c:v>
                </c:pt>
                <c:pt idx="94">
                  <c:v>-66.365309252417248</c:v>
                </c:pt>
                <c:pt idx="95">
                  <c:v>-65.568480442373186</c:v>
                </c:pt>
                <c:pt idx="96">
                  <c:v>-64.762247954579621</c:v>
                </c:pt>
                <c:pt idx="97">
                  <c:v>-63.946269356844923</c:v>
                </c:pt>
                <c:pt idx="98">
                  <c:v>-63.120197687905922</c:v>
                </c:pt>
                <c:pt idx="99">
                  <c:v>-62.283681689726301</c:v>
                </c:pt>
                <c:pt idx="100">
                  <c:v>-61.436366095350223</c:v>
                </c:pt>
                <c:pt idx="101">
                  <c:v>-60.577891977881563</c:v>
                </c:pt>
                <c:pt idx="102">
                  <c:v>-59.707897166520169</c:v>
                </c:pt>
                <c:pt idx="103">
                  <c:v>-58.826016735940712</c:v>
                </c:pt>
                <c:pt idx="104">
                  <c:v>-57.931883575634238</c:v>
                </c:pt>
                <c:pt idx="105">
                  <c:v>-57.025129046143419</c:v>
                </c:pt>
                <c:pt idx="106">
                  <c:v>-56.105383729391718</c:v>
                </c:pt>
                <c:pt idx="107">
                  <c:v>-55.172278280527308</c:v>
                </c:pt>
                <c:pt idx="108">
                  <c:v>-54.225444388853411</c:v>
                </c:pt>
                <c:pt idx="109">
                  <c:v>-53.264515855481719</c:v>
                </c:pt>
                <c:pt idx="110">
                  <c:v>-52.289129795306422</c:v>
                </c:pt>
                <c:pt idx="111">
                  <c:v>-51.298927970723433</c:v>
                </c:pt>
                <c:pt idx="112">
                  <c:v>-50.293558264197195</c:v>
                </c:pt>
                <c:pt idx="113">
                  <c:v>-49.272676296266461</c:v>
                </c:pt>
                <c:pt idx="114">
                  <c:v>-48.235947194862078</c:v>
                </c:pt>
                <c:pt idx="115">
                  <c:v>-47.183047520843807</c:v>
                </c:pt>
                <c:pt idx="116">
                  <c:v>-46.113667353422798</c:v>
                </c:pt>
                <c:pt idx="117">
                  <c:v>-45.027512537588109</c:v>
                </c:pt>
                <c:pt idx="118">
                  <c:v>-43.92430709376525</c:v>
                </c:pt>
                <c:pt idx="119">
                  <c:v>-42.803795787680201</c:v>
                </c:pt>
                <c:pt idx="120">
                  <c:v>-41.665746855752879</c:v>
                </c:pt>
                <c:pt idx="121">
                  <c:v>-40.509954878287154</c:v>
                </c:pt>
                <c:pt idx="122">
                  <c:v>-39.336243789250901</c:v>
                </c:pt>
                <c:pt idx="123">
                  <c:v>-38.144470007550417</c:v>
                </c:pt>
                <c:pt idx="124">
                  <c:v>-36.934525670421507</c:v>
                </c:pt>
                <c:pt idx="125">
                  <c:v>-35.706341944918158</c:v>
                </c:pt>
                <c:pt idx="126">
                  <c:v>-34.459892388536041</c:v>
                </c:pt>
                <c:pt idx="127">
                  <c:v>-33.195196324846698</c:v>
                </c:pt>
                <c:pt idx="128">
                  <c:v>-31.912322194741147</c:v>
                </c:pt>
                <c:pt idx="129">
                  <c:v>-30.61139083862939</c:v>
                </c:pt>
                <c:pt idx="130">
                  <c:v>-29.292578659872721</c:v>
                </c:pt>
                <c:pt idx="131">
                  <c:v>-27.95612061503272</c:v>
                </c:pt>
                <c:pt idx="132">
                  <c:v>-26.602312972414374</c:v>
                </c:pt>
                <c:pt idx="133">
                  <c:v>-25.231515777097272</c:v>
                </c:pt>
                <c:pt idx="134">
                  <c:v>-23.844154958431638</c:v>
                </c:pt>
                <c:pt idx="135">
                  <c:v>-22.440724015068746</c:v>
                </c:pt>
                <c:pt idx="136">
                  <c:v>-21.021785213241433</c:v>
                </c:pt>
                <c:pt idx="137">
                  <c:v>-19.587970236412133</c:v>
                </c:pt>
                <c:pt idx="138">
                  <c:v>-18.139980228747671</c:v>
                </c:pt>
                <c:pt idx="139">
                  <c:v>-16.678585181266207</c:v>
                </c:pt>
                <c:pt idx="140">
                  <c:v>-15.20462261798572</c:v>
                </c:pt>
                <c:pt idx="141">
                  <c:v>-13.718995549944374</c:v>
                </c:pt>
                <c:pt idx="142">
                  <c:v>-12.222669677417878</c:v>
                </c:pt>
                <c:pt idx="143">
                  <c:v>-10.716669834794835</c:v>
                </c:pt>
                <c:pt idx="144">
                  <c:v>-9.2020756880470653</c:v>
                </c:pt>
                <c:pt idx="145">
                  <c:v>-7.6800167111045026</c:v>
                </c:pt>
                <c:pt idx="146">
                  <c:v>-6.1516664841947666</c:v>
                </c:pt>
                <c:pt idx="147">
                  <c:v>-4.6182363737591707</c:v>
                </c:pt>
                <c:pt idx="148">
                  <c:v>-3.0809686692833047</c:v>
                </c:pt>
                <c:pt idx="149">
                  <c:v>-1.5411292666668182</c:v>
                </c:pt>
                <c:pt idx="150">
                  <c:v>-1.5413447353594351E-3</c:v>
                </c:pt>
              </c:numCache>
            </c:numRef>
          </c:xVal>
          <c:yVal>
            <c:numRef>
              <c:f>TraySol!$J$40:$J$190</c:f>
              <c:numCache>
                <c:formatCode>0.00</c:formatCode>
                <c:ptCount val="151"/>
                <c:pt idx="0">
                  <c:v>-41.225285854611769</c:v>
                </c:pt>
                <c:pt idx="1">
                  <c:v>-40.713776936713174</c:v>
                </c:pt>
                <c:pt idx="2">
                  <c:v>-40.191263597304754</c:v>
                </c:pt>
                <c:pt idx="3">
                  <c:v>-39.658113894012587</c:v>
                </c:pt>
                <c:pt idx="4">
                  <c:v>-39.114688282534502</c:v>
                </c:pt>
                <c:pt idx="5">
                  <c:v>-38.561339297868329</c:v>
                </c:pt>
                <c:pt idx="6">
                  <c:v>-37.998411304152654</c:v>
                </c:pt>
                <c:pt idx="7">
                  <c:v>-37.426240307313009</c:v>
                </c:pt>
                <c:pt idx="8">
                  <c:v>-36.845153824822546</c:v>
                </c:pt>
                <c:pt idx="9">
                  <c:v>-36.25547080706319</c:v>
                </c:pt>
                <c:pt idx="10">
                  <c:v>-35.657501604998814</c:v>
                </c:pt>
                <c:pt idx="11">
                  <c:v>-35.051547979135734</c:v>
                </c:pt>
                <c:pt idx="12">
                  <c:v>-34.437903145032863</c:v>
                </c:pt>
                <c:pt idx="13">
                  <c:v>-33.816851850930234</c:v>
                </c:pt>
                <c:pt idx="14">
                  <c:v>-33.188670483375901</c:v>
                </c:pt>
                <c:pt idx="15">
                  <c:v>-32.55362719704938</c:v>
                </c:pt>
                <c:pt idx="16">
                  <c:v>-31.911982065289664</c:v>
                </c:pt>
                <c:pt idx="17">
                  <c:v>-31.263987248142172</c:v>
                </c:pt>
                <c:pt idx="18">
                  <c:v>-30.609887175033165</c:v>
                </c:pt>
                <c:pt idx="19">
                  <c:v>-29.949918739460188</c:v>
                </c:pt>
                <c:pt idx="20">
                  <c:v>-29.284311503354871</c:v>
                </c:pt>
                <c:pt idx="21">
                  <c:v>-28.613287909023086</c:v>
                </c:pt>
                <c:pt idx="22">
                  <c:v>-27.937063496802367</c:v>
                </c:pt>
                <c:pt idx="23">
                  <c:v>-27.255847126792247</c:v>
                </c:pt>
                <c:pt idx="24">
                  <c:v>-26.569841203213969</c:v>
                </c:pt>
                <c:pt idx="25">
                  <c:v>-25.879241900139206</c:v>
                </c:pt>
                <c:pt idx="26">
                  <c:v>-25.184239387495126</c:v>
                </c:pt>
                <c:pt idx="27">
                  <c:v>-24.485018056406304</c:v>
                </c:pt>
                <c:pt idx="28">
                  <c:v>-23.781756743071412</c:v>
                </c:pt>
                <c:pt idx="29">
                  <c:v>-23.074628950498351</c:v>
                </c:pt>
                <c:pt idx="30">
                  <c:v>-22.363803067532629</c:v>
                </c:pt>
                <c:pt idx="31">
                  <c:v>-21.649442584715388</c:v>
                </c:pt>
                <c:pt idx="32">
                  <c:v>-20.931706306595743</c:v>
                </c:pt>
                <c:pt idx="33">
                  <c:v>-20.210748560203385</c:v>
                </c:pt>
                <c:pt idx="34">
                  <c:v>-19.486719399456817</c:v>
                </c:pt>
                <c:pt idx="35">
                  <c:v>-18.759764805345668</c:v>
                </c:pt>
                <c:pt idx="36">
                  <c:v>-18.030026881780515</c:v>
                </c:pt>
                <c:pt idx="37">
                  <c:v>-17.297644047051435</c:v>
                </c:pt>
                <c:pt idx="38">
                  <c:v>-16.562751220879179</c:v>
                </c:pt>
                <c:pt idx="39">
                  <c:v>-15.825480007079051</c:v>
                </c:pt>
                <c:pt idx="40">
                  <c:v>-15.085958871889858</c:v>
                </c:pt>
                <c:pt idx="41">
                  <c:v>-14.344313318047384</c:v>
                </c:pt>
                <c:pt idx="42">
                  <c:v>-13.600666054705769</c:v>
                </c:pt>
                <c:pt idx="43">
                  <c:v>-12.855137163330497</c:v>
                </c:pt>
                <c:pt idx="44">
                  <c:v>-12.107844259703327</c:v>
                </c:pt>
                <c:pt idx="45">
                  <c:v>-11.358902652195312</c:v>
                </c:pt>
                <c:pt idx="46">
                  <c:v>-10.608425496474908</c:v>
                </c:pt>
                <c:pt idx="47">
                  <c:v>-9.8565239468300518</c:v>
                </c:pt>
                <c:pt idx="48">
                  <c:v>-9.1033073042901833</c:v>
                </c:pt>
                <c:pt idx="49">
                  <c:v>-8.3488831617426484</c:v>
                </c:pt>
                <c:pt idx="50">
                  <c:v>-7.5933575462427427</c:v>
                </c:pt>
                <c:pt idx="51">
                  <c:v>-6.83683505872186</c:v>
                </c:pt>
                <c:pt idx="52">
                  <c:v>-6.0794190113021926</c:v>
                </c:pt>
                <c:pt idx="53">
                  <c:v>-5.3212115624287577</c:v>
                </c:pt>
                <c:pt idx="54">
                  <c:v>-4.5623138500328935</c:v>
                </c:pt>
                <c:pt idx="55">
                  <c:v>-3.8028261229422071</c:v>
                </c:pt>
                <c:pt idx="56">
                  <c:v>-3.0428478707544002</c:v>
                </c:pt>
                <c:pt idx="57">
                  <c:v>-2.2824779523925116</c:v>
                </c:pt>
                <c:pt idx="58">
                  <c:v>-1.5218147235605954</c:v>
                </c:pt>
                <c:pt idx="59">
                  <c:v>-0.76095616331913618</c:v>
                </c:pt>
                <c:pt idx="60">
                  <c:v>0</c:v>
                </c:pt>
                <c:pt idx="61">
                  <c:v>0.76095616331915039</c:v>
                </c:pt>
                <c:pt idx="62">
                  <c:v>1.5218147235605954</c:v>
                </c:pt>
                <c:pt idx="63">
                  <c:v>2.2824779523925116</c:v>
                </c:pt>
                <c:pt idx="64">
                  <c:v>3.0428478707544002</c:v>
                </c:pt>
                <c:pt idx="65">
                  <c:v>3.8028261229421929</c:v>
                </c:pt>
                <c:pt idx="66">
                  <c:v>4.5623138500328793</c:v>
                </c:pt>
                <c:pt idx="67">
                  <c:v>5.3212115624287577</c:v>
                </c:pt>
                <c:pt idx="68">
                  <c:v>6.0794190113021926</c:v>
                </c:pt>
                <c:pt idx="69">
                  <c:v>6.8368350587218742</c:v>
                </c:pt>
                <c:pt idx="70">
                  <c:v>7.5933575462427569</c:v>
                </c:pt>
                <c:pt idx="71">
                  <c:v>8.3488831617426627</c:v>
                </c:pt>
                <c:pt idx="72">
                  <c:v>9.1033073042901833</c:v>
                </c:pt>
                <c:pt idx="73">
                  <c:v>9.8565239468300518</c:v>
                </c:pt>
                <c:pt idx="74">
                  <c:v>10.608425496474894</c:v>
                </c:pt>
                <c:pt idx="75">
                  <c:v>11.358902652195297</c:v>
                </c:pt>
                <c:pt idx="76">
                  <c:v>12.107844259703342</c:v>
                </c:pt>
                <c:pt idx="77">
                  <c:v>12.855137163330497</c:v>
                </c:pt>
                <c:pt idx="78">
                  <c:v>13.600666054705769</c:v>
                </c:pt>
                <c:pt idx="79">
                  <c:v>14.344313318047384</c:v>
                </c:pt>
                <c:pt idx="80">
                  <c:v>15.085958871889858</c:v>
                </c:pt>
                <c:pt idx="81">
                  <c:v>15.825480007079065</c:v>
                </c:pt>
                <c:pt idx="82">
                  <c:v>16.562751220879164</c:v>
                </c:pt>
                <c:pt idx="83">
                  <c:v>17.297644047051435</c:v>
                </c:pt>
                <c:pt idx="84">
                  <c:v>18.030026881780515</c:v>
                </c:pt>
                <c:pt idx="85">
                  <c:v>18.759764805345668</c:v>
                </c:pt>
                <c:pt idx="86">
                  <c:v>19.486719399456817</c:v>
                </c:pt>
                <c:pt idx="87">
                  <c:v>20.210748560203385</c:v>
                </c:pt>
                <c:pt idx="88">
                  <c:v>20.931706306595743</c:v>
                </c:pt>
                <c:pt idx="89">
                  <c:v>21.649442584715388</c:v>
                </c:pt>
                <c:pt idx="90">
                  <c:v>22.363803067532643</c:v>
                </c:pt>
                <c:pt idx="91">
                  <c:v>23.074628950498337</c:v>
                </c:pt>
                <c:pt idx="92">
                  <c:v>23.781756743071426</c:v>
                </c:pt>
                <c:pt idx="93">
                  <c:v>24.485018056406304</c:v>
                </c:pt>
                <c:pt idx="94">
                  <c:v>25.184239387495126</c:v>
                </c:pt>
                <c:pt idx="95">
                  <c:v>25.879241900139206</c:v>
                </c:pt>
                <c:pt idx="96">
                  <c:v>26.569841203213969</c:v>
                </c:pt>
                <c:pt idx="97">
                  <c:v>27.255847126792254</c:v>
                </c:pt>
                <c:pt idx="98">
                  <c:v>27.937063496802381</c:v>
                </c:pt>
                <c:pt idx="99">
                  <c:v>28.613287909023093</c:v>
                </c:pt>
                <c:pt idx="100">
                  <c:v>29.284311503354871</c:v>
                </c:pt>
                <c:pt idx="101">
                  <c:v>29.949918739460188</c:v>
                </c:pt>
                <c:pt idx="102">
                  <c:v>30.609887175033165</c:v>
                </c:pt>
                <c:pt idx="103">
                  <c:v>31.263987248142172</c:v>
                </c:pt>
                <c:pt idx="104">
                  <c:v>31.911982065289664</c:v>
                </c:pt>
                <c:pt idx="105">
                  <c:v>32.553627197049394</c:v>
                </c:pt>
                <c:pt idx="106">
                  <c:v>33.188670483375894</c:v>
                </c:pt>
                <c:pt idx="107">
                  <c:v>33.816851850930227</c:v>
                </c:pt>
                <c:pt idx="108">
                  <c:v>34.43790314503287</c:v>
                </c:pt>
                <c:pt idx="109">
                  <c:v>35.051547979135727</c:v>
                </c:pt>
                <c:pt idx="110">
                  <c:v>35.657501604998821</c:v>
                </c:pt>
                <c:pt idx="111">
                  <c:v>36.255470807063197</c:v>
                </c:pt>
                <c:pt idx="112">
                  <c:v>36.845153824822546</c:v>
                </c:pt>
                <c:pt idx="113">
                  <c:v>37.426240307313002</c:v>
                </c:pt>
                <c:pt idx="114">
                  <c:v>37.998411304152661</c:v>
                </c:pt>
                <c:pt idx="115">
                  <c:v>38.561339297868315</c:v>
                </c:pt>
                <c:pt idx="116">
                  <c:v>39.114688282534487</c:v>
                </c:pt>
                <c:pt idx="117">
                  <c:v>39.658113894012601</c:v>
                </c:pt>
                <c:pt idx="118">
                  <c:v>40.191263597304768</c:v>
                </c:pt>
                <c:pt idx="119">
                  <c:v>40.713776936713202</c:v>
                </c:pt>
                <c:pt idx="120">
                  <c:v>41.225285854611791</c:v>
                </c:pt>
                <c:pt idx="121">
                  <c:v>41.725415084673031</c:v>
                </c:pt>
                <c:pt idx="122">
                  <c:v>42.213782625336002</c:v>
                </c:pt>
                <c:pt idx="123">
                  <c:v>42.690000299132713</c:v>
                </c:pt>
                <c:pt idx="124">
                  <c:v>43.153674403191005</c:v>
                </c:pt>
                <c:pt idx="125">
                  <c:v>43.604406455786012</c:v>
                </c:pt>
                <c:pt idx="126">
                  <c:v>44.041794043201243</c:v>
                </c:pt>
                <c:pt idx="127">
                  <c:v>44.465431770367623</c:v>
                </c:pt>
                <c:pt idx="128">
                  <c:v>44.874912317763396</c:v>
                </c:pt>
                <c:pt idx="129">
                  <c:v>45.269827605867107</c:v>
                </c:pt>
                <c:pt idx="130">
                  <c:v>45.649770067057382</c:v>
                </c:pt>
                <c:pt idx="131">
                  <c:v>46.014334023247052</c:v>
                </c:pt>
                <c:pt idx="132">
                  <c:v>46.363117165734288</c:v>
                </c:pt>
                <c:pt idx="133">
                  <c:v>46.695722131766949</c:v>
                </c:pt>
                <c:pt idx="134">
                  <c:v>47.011758170175227</c:v>
                </c:pt>
                <c:pt idx="135">
                  <c:v>47.310842886169894</c:v>
                </c:pt>
                <c:pt idx="136">
                  <c:v>47.592604053074794</c:v>
                </c:pt>
                <c:pt idx="137">
                  <c:v>47.856681476423809</c:v>
                </c:pt>
                <c:pt idx="138">
                  <c:v>48.102728893569015</c:v>
                </c:pt>
                <c:pt idx="139">
                  <c:v>48.330415889796676</c:v>
                </c:pt>
                <c:pt idx="140">
                  <c:v>48.539429810009942</c:v>
                </c:pt>
                <c:pt idx="141">
                  <c:v>48.729477643397075</c:v>
                </c:pt>
                <c:pt idx="142">
                  <c:v>48.900287857244422</c:v>
                </c:pt>
                <c:pt idx="143">
                  <c:v>49.051612155250567</c:v>
                </c:pt>
                <c:pt idx="144">
                  <c:v>49.183227135421028</c:v>
                </c:pt>
                <c:pt idx="145">
                  <c:v>49.294935822924373</c:v>
                </c:pt>
                <c:pt idx="146">
                  <c:v>49.386569054205779</c:v>
                </c:pt>
                <c:pt idx="147">
                  <c:v>49.457986690195796</c:v>
                </c:pt>
                <c:pt idx="148">
                  <c:v>49.509078638609118</c:v>
                </c:pt>
                <c:pt idx="149">
                  <c:v>49.539765668063559</c:v>
                </c:pt>
                <c:pt idx="150">
                  <c:v>49.549999989764338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B1-40BC-8CF6-99CE3A9C6707}"/>
            </c:ext>
          </c:extLst>
        </c:ser>
        <c:ser>
          <c:idx val="3"/>
          <c:order val="3"/>
          <c:tx>
            <c:strRef>
              <c:f>TraySol!$M$7</c:f>
              <c:strCache>
                <c:ptCount val="1"/>
              </c:strCache>
            </c:strRef>
          </c:tx>
          <c:spPr>
            <a:ln w="28575">
              <a:solidFill>
                <a:srgbClr val="33CCCC"/>
              </a:solidFill>
              <a:prstDash val="solid"/>
            </a:ln>
          </c:spPr>
          <c:marker>
            <c:symbol val="none"/>
          </c:marker>
          <c:xVal>
            <c:numRef>
              <c:f>TraySol!$N$40:$N$190</c:f>
              <c:numCache>
                <c:formatCode>0.00</c:formatCode>
                <c:ptCount val="151"/>
                <c:pt idx="0">
                  <c:v>-128.93318421989724</c:v>
                </c:pt>
                <c:pt idx="1">
                  <c:v>-127.70792724450818</c:v>
                </c:pt>
                <c:pt idx="2">
                  <c:v>-126.51009261195979</c:v>
                </c:pt>
                <c:pt idx="3">
                  <c:v>-125.33881338298239</c:v>
                </c:pt>
                <c:pt idx="4">
                  <c:v>-124.19321963688586</c:v>
                </c:pt>
                <c:pt idx="5">
                  <c:v>-123.07244320963331</c:v>
                </c:pt>
                <c:pt idx="6">
                  <c:v>-121.97562173530687</c:v>
                </c:pt>
                <c:pt idx="7">
                  <c:v>-120.90190205715841</c:v>
                </c:pt>
                <c:pt idx="8">
                  <c:v>-119.85044307239026</c:v>
                </c:pt>
                <c:pt idx="9">
                  <c:v>-118.82041807179571</c:v>
                </c:pt>
                <c:pt idx="10">
                  <c:v>-117.81101663171353</c:v>
                </c:pt>
                <c:pt idx="11">
                  <c:v>-116.82144611168327</c:v>
                </c:pt>
                <c:pt idx="12">
                  <c:v>-115.85093280691952</c:v>
                </c:pt>
                <c:pt idx="13">
                  <c:v>-114.89872280041064</c:v>
                </c:pt>
                <c:pt idx="14">
                  <c:v>-113.96408255521193</c:v>
                </c:pt>
                <c:pt idx="15">
                  <c:v>-113.04629928341829</c:v>
                </c:pt>
                <c:pt idx="16">
                  <c:v>-112.14468112443295</c:v>
                </c:pt>
                <c:pt idx="17">
                  <c:v>-111.25855716152992</c:v>
                </c:pt>
                <c:pt idx="18">
                  <c:v>-110.38727730235658</c:v>
                </c:pt>
                <c:pt idx="19">
                  <c:v>-109.53021204595281</c:v>
                </c:pt>
                <c:pt idx="20">
                  <c:v>-108.68675215606753</c:v>
                </c:pt>
                <c:pt idx="21">
                  <c:v>-107.85630825802775</c:v>
                </c:pt>
                <c:pt idx="22">
                  <c:v>-107.03831037414851</c:v>
                </c:pt>
                <c:pt idx="23">
                  <c:v>-106.23220741064191</c:v>
                </c:pt>
                <c:pt idx="24">
                  <c:v>-105.43746660718385</c:v>
                </c:pt>
                <c:pt idx="25">
                  <c:v>-104.6535729586989</c:v>
                </c:pt>
                <c:pt idx="26">
                  <c:v>-103.88002861751612</c:v>
                </c:pt>
                <c:pt idx="27">
                  <c:v>-103.11635228281321</c:v>
                </c:pt>
                <c:pt idx="28">
                  <c:v>-102.36207858318178</c:v>
                </c:pt>
                <c:pt idx="29">
                  <c:v>-101.61675745720216</c:v>
                </c:pt>
                <c:pt idx="30">
                  <c:v>-100.87995353609496</c:v>
                </c:pt>
                <c:pt idx="31">
                  <c:v>-100.15124553180306</c:v>
                </c:pt>
                <c:pt idx="32">
                  <c:v>-99.430225633242358</c:v>
                </c:pt>
                <c:pt idx="33">
                  <c:v>-98.716498912929794</c:v>
                </c:pt>
                <c:pt idx="34">
                  <c:v>-98.009682745741344</c:v>
                </c:pt>
                <c:pt idx="35">
                  <c:v>-97.30940624116397</c:v>
                </c:pt>
                <c:pt idx="36">
                  <c:v>-96.615309690073772</c:v>
                </c:pt>
                <c:pt idx="37">
                  <c:v>-95.927044026791492</c:v>
                </c:pt>
                <c:pt idx="38">
                  <c:v>-95.244270306929437</c:v>
                </c:pt>
                <c:pt idx="39">
                  <c:v>-94.566659201344009</c:v>
                </c:pt>
                <c:pt idx="40">
                  <c:v>-93.893890506343126</c:v>
                </c:pt>
                <c:pt idx="41">
                  <c:v>-93.225652670158667</c:v>
                </c:pt>
                <c:pt idx="42">
                  <c:v>-92.561642335582917</c:v>
                </c:pt>
                <c:pt idx="43">
                  <c:v>-91.901563898575148</c:v>
                </c:pt>
                <c:pt idx="44">
                  <c:v>-91.245129082572134</c:v>
                </c:pt>
                <c:pt idx="45">
                  <c:v>-90.59205652817846</c:v>
                </c:pt>
                <c:pt idx="46">
                  <c:v>-89.942071397869043</c:v>
                </c:pt>
                <c:pt idx="47">
                  <c:v>-89.294904995303582</c:v>
                </c:pt>
                <c:pt idx="48">
                  <c:v>-88.650294398830212</c:v>
                </c:pt>
                <c:pt idx="49">
                  <c:v>-88.007982108741956</c:v>
                </c:pt>
                <c:pt idx="50">
                  <c:v>-87.367715707842535</c:v>
                </c:pt>
                <c:pt idx="51">
                  <c:v>-86.729247534877089</c:v>
                </c:pt>
                <c:pt idx="52">
                  <c:v>-86.092334370388983</c:v>
                </c:pt>
                <c:pt idx="53">
                  <c:v>-85.456737134571554</c:v>
                </c:pt>
                <c:pt idx="54">
                  <c:v>-84.822220596697392</c:v>
                </c:pt>
                <c:pt idx="55">
                  <c:v>-84.188553095723648</c:v>
                </c:pt>
                <c:pt idx="56">
                  <c:v>-83.555506271690433</c:v>
                </c:pt>
                <c:pt idx="57">
                  <c:v>-82.922854807551246</c:v>
                </c:pt>
                <c:pt idx="58">
                  <c:v>-82.290376181096832</c:v>
                </c:pt>
                <c:pt idx="59">
                  <c:v>-81.657850426660204</c:v>
                </c:pt>
                <c:pt idx="60">
                  <c:v>-81.02505990631677</c:v>
                </c:pt>
                <c:pt idx="61">
                  <c:v>-80.391789090321879</c:v>
                </c:pt>
                <c:pt idx="62">
                  <c:v>-79.757824346558309</c:v>
                </c:pt>
                <c:pt idx="63">
                  <c:v>-79.122953738797023</c:v>
                </c:pt>
                <c:pt idx="64">
                  <c:v>-78.486966833606445</c:v>
                </c:pt>
                <c:pt idx="65">
                  <c:v>-77.849654515780031</c:v>
                </c:pt>
                <c:pt idx="66">
                  <c:v>-77.210808812185704</c:v>
                </c:pt>
                <c:pt idx="67">
                  <c:v>-76.570222723976798</c:v>
                </c:pt>
                <c:pt idx="68">
                  <c:v>-75.92769006714208</c:v>
                </c:pt>
                <c:pt idx="69">
                  <c:v>-75.283005321409959</c:v>
                </c:pt>
                <c:pt idx="70">
                  <c:v>-74.635963487562066</c:v>
                </c:pt>
                <c:pt idx="71">
                  <c:v>-73.986359953253185</c:v>
                </c:pt>
                <c:pt idx="72">
                  <c:v>-73.333990367475664</c:v>
                </c:pt>
                <c:pt idx="73">
                  <c:v>-72.678650523852198</c:v>
                </c:pt>
                <c:pt idx="74">
                  <c:v>-72.020136252984827</c:v>
                </c:pt>
                <c:pt idx="75">
                  <c:v>-71.358243324136211</c:v>
                </c:pt>
                <c:pt idx="76">
                  <c:v>-70.692767356567387</c:v>
                </c:pt>
                <c:pt idx="77">
                  <c:v>-70.023503740906747</c:v>
                </c:pt>
                <c:pt idx="78">
                  <c:v>-69.350247570976705</c:v>
                </c:pt>
                <c:pt idx="79">
                  <c:v>-68.672793586558342</c:v>
                </c:pt>
                <c:pt idx="80">
                  <c:v>-67.990936127628942</c:v>
                </c:pt>
                <c:pt idx="81">
                  <c:v>-67.304469100664434</c:v>
                </c:pt>
                <c:pt idx="82">
                  <c:v>-66.613185957655929</c:v>
                </c:pt>
                <c:pt idx="83">
                  <c:v>-65.916879688549443</c:v>
                </c:pt>
                <c:pt idx="84">
                  <c:v>-65.21534282787708</c:v>
                </c:pt>
                <c:pt idx="85">
                  <c:v>-64.508367476409262</c:v>
                </c:pt>
                <c:pt idx="86">
                  <c:v>-63.795745338718902</c:v>
                </c:pt>
                <c:pt idx="87">
                  <c:v>-63.077267777608625</c:v>
                </c:pt>
                <c:pt idx="88">
                  <c:v>-62.352725886413772</c:v>
                </c:pt>
                <c:pt idx="89">
                  <c:v>-61.621910580252461</c:v>
                </c:pt>
                <c:pt idx="90">
                  <c:v>-60.884612707352176</c:v>
                </c:pt>
                <c:pt idx="91">
                  <c:v>-60.140623181636947</c:v>
                </c:pt>
                <c:pt idx="92">
                  <c:v>-59.389733137810367</c:v>
                </c:pt>
                <c:pt idx="93">
                  <c:v>-58.631734110216996</c:v>
                </c:pt>
                <c:pt idx="94">
                  <c:v>-57.86641823680462</c:v>
                </c:pt>
                <c:pt idx="95">
                  <c:v>-57.09357848954371</c:v>
                </c:pt>
                <c:pt idx="96">
                  <c:v>-56.313008932684987</c:v>
                </c:pt>
                <c:pt idx="97">
                  <c:v>-55.524505010249449</c:v>
                </c:pt>
                <c:pt idx="98">
                  <c:v>-54.727863864147388</c:v>
                </c:pt>
                <c:pt idx="99">
                  <c:v>-53.922884684308528</c:v>
                </c:pt>
                <c:pt idx="100">
                  <c:v>-53.109369092176252</c:v>
                </c:pt>
                <c:pt idx="101">
                  <c:v>-52.2871215588684</c:v>
                </c:pt>
                <c:pt idx="102">
                  <c:v>-51.455949859235574</c:v>
                </c:pt>
                <c:pt idx="103">
                  <c:v>-50.615665562951605</c:v>
                </c:pt>
                <c:pt idx="104">
                  <c:v>-49.766084563645563</c:v>
                </c:pt>
                <c:pt idx="105">
                  <c:v>-48.907027646930629</c:v>
                </c:pt>
                <c:pt idx="106">
                  <c:v>-48.038321097994611</c:v>
                </c:pt>
                <c:pt idx="107">
                  <c:v>-47.159797349192267</c:v>
                </c:pt>
                <c:pt idx="108">
                  <c:v>-46.271295667812829</c:v>
                </c:pt>
                <c:pt idx="109">
                  <c:v>-45.372662883888161</c:v>
                </c:pt>
                <c:pt idx="110">
                  <c:v>-44.463754157552714</c:v>
                </c:pt>
                <c:pt idx="111">
                  <c:v>-43.544433785066474</c:v>
                </c:pt>
                <c:pt idx="112">
                  <c:v>-42.614576042161097</c:v>
                </c:pt>
                <c:pt idx="113">
                  <c:v>-41.674066062870615</c:v>
                </c:pt>
                <c:pt idx="114">
                  <c:v>-40.722800751457854</c:v>
                </c:pt>
                <c:pt idx="115">
                  <c:v>-39.760689724448433</c:v>
                </c:pt>
                <c:pt idx="116">
                  <c:v>-38.787656279139348</c:v>
                </c:pt>
                <c:pt idx="117">
                  <c:v>-37.803638384257589</c:v>
                </c:pt>
                <c:pt idx="118">
                  <c:v>-36.808589687717102</c:v>
                </c:pt>
                <c:pt idx="119">
                  <c:v>-35.802480535660493</c:v>
                </c:pt>
                <c:pt idx="120">
                  <c:v>-34.785298996187692</c:v>
                </c:pt>
                <c:pt idx="121">
                  <c:v>-33.757051880375521</c:v>
                </c:pt>
                <c:pt idx="122">
                  <c:v>-32.717765752394257</c:v>
                </c:pt>
                <c:pt idx="123">
                  <c:v>-31.667487919741522</c:v>
                </c:pt>
                <c:pt idx="124">
                  <c:v>-30.606287393860786</c:v>
                </c:pt>
                <c:pt idx="125">
                  <c:v>-29.534255810706785</c:v>
                </c:pt>
                <c:pt idx="126">
                  <c:v>-28.451508300184653</c:v>
                </c:pt>
                <c:pt idx="127">
                  <c:v>-27.358184292847202</c:v>
                </c:pt>
                <c:pt idx="128">
                  <c:v>-26.254448251805723</c:v>
                </c:pt>
                <c:pt idx="129">
                  <c:v>-25.14049031751777</c:v>
                </c:pt>
                <c:pt idx="130">
                  <c:v>-24.016526852987489</c:v>
                </c:pt>
                <c:pt idx="131">
                  <c:v>-22.882800876966307</c:v>
                </c:pt>
                <c:pt idx="132">
                  <c:v>-21.739582373001991</c:v>
                </c:pt>
                <c:pt idx="133">
                  <c:v>-20.587168462661108</c:v>
                </c:pt>
                <c:pt idx="134">
                  <c:v>-19.425883431971748</c:v>
                </c:pt>
                <c:pt idx="135">
                  <c:v>-18.256078601092888</c:v>
                </c:pt>
                <c:pt idx="136">
                  <c:v>-17.078132028435672</c:v>
                </c:pt>
                <c:pt idx="137">
                  <c:v>-15.892448041921787</c:v>
                </c:pt>
                <c:pt idx="138">
                  <c:v>-14.699456591774208</c:v>
                </c:pt>
                <c:pt idx="139">
                  <c:v>-13.499612421159807</c:v>
                </c:pt>
                <c:pt idx="140">
                  <c:v>-12.293394053136455</c:v>
                </c:pt>
                <c:pt idx="141">
                  <c:v>-11.081302594650388</c:v>
                </c:pt>
                <c:pt idx="142">
                  <c:v>-9.8638603607619402</c:v>
                </c:pt>
                <c:pt idx="143">
                  <c:v>-8.641609324784552</c:v>
                </c:pt>
                <c:pt idx="144">
                  <c:v>-7.4151094025643536</c:v>
                </c:pt>
                <c:pt idx="145">
                  <c:v>-6.1849365816495974</c:v>
                </c:pt>
                <c:pt idx="146">
                  <c:v>-4.9516809085330387</c:v>
                </c:pt>
                <c:pt idx="147">
                  <c:v>-3.7159443494472151</c:v>
                </c:pt>
                <c:pt idx="148">
                  <c:v>-2.4783385422886233</c:v>
                </c:pt>
                <c:pt idx="149">
                  <c:v>-1.2394824590905875</c:v>
                </c:pt>
                <c:pt idx="150">
                  <c:v>-1.2395870151954635E-3</c:v>
                </c:pt>
              </c:numCache>
            </c:numRef>
          </c:xVal>
          <c:yVal>
            <c:numRef>
              <c:f>TraySol!$M$40:$M$190</c:f>
              <c:numCache>
                <c:formatCode>0.00</c:formatCode>
                <c:ptCount val="151"/>
                <c:pt idx="0">
                  <c:v>-50.996985931317397</c:v>
                </c:pt>
                <c:pt idx="1">
                  <c:v>-50.399954258233436</c:v>
                </c:pt>
                <c:pt idx="2">
                  <c:v>-49.793080100505563</c:v>
                </c:pt>
                <c:pt idx="3">
                  <c:v>-49.176845009904014</c:v>
                </c:pt>
                <c:pt idx="4">
                  <c:v>-48.551710098822554</c:v>
                </c:pt>
                <c:pt idx="5">
                  <c:v>-47.918116565255843</c:v>
                </c:pt>
                <c:pt idx="6">
                  <c:v>-47.276486283257753</c:v>
                </c:pt>
                <c:pt idx="7">
                  <c:v>-46.627222442844271</c:v>
                </c:pt>
                <c:pt idx="8">
                  <c:v>-45.970710225504092</c:v>
                </c:pt>
                <c:pt idx="9">
                  <c:v>-45.307317503492925</c:v>
                </c:pt>
                <c:pt idx="10">
                  <c:v>-44.637395552903627</c:v>
                </c:pt>
                <c:pt idx="11">
                  <c:v>-43.961279772131718</c:v>
                </c:pt>
                <c:pt idx="12">
                  <c:v>-43.27929039879487</c:v>
                </c:pt>
                <c:pt idx="13">
                  <c:v>-42.591733219430523</c:v>
                </c:pt>
                <c:pt idx="14">
                  <c:v>-41.898900267397408</c:v>
                </c:pt>
                <c:pt idx="15">
                  <c:v>-41.201070505360718</c:v>
                </c:pt>
                <c:pt idx="16">
                  <c:v>-40.498510489557447</c:v>
                </c:pt>
                <c:pt idx="17">
                  <c:v>-39.791475013737283</c:v>
                </c:pt>
                <c:pt idx="18">
                  <c:v>-39.080207731263044</c:v>
                </c:pt>
                <c:pt idx="19">
                  <c:v>-38.364941754350639</c:v>
                </c:pt>
                <c:pt idx="20">
                  <c:v>-37.645900229840876</c:v>
                </c:pt>
                <c:pt idx="21">
                  <c:v>-36.923296891235665</c:v>
                </c:pt>
                <c:pt idx="22">
                  <c:v>-36.197336587010795</c:v>
                </c:pt>
                <c:pt idx="23">
                  <c:v>-35.46821578544052</c:v>
                </c:pt>
                <c:pt idx="24">
                  <c:v>-34.736123056351275</c:v>
                </c:pt>
                <c:pt idx="25">
                  <c:v>-34.00123953036028</c:v>
                </c:pt>
                <c:pt idx="26">
                  <c:v>-33.263739336264393</c:v>
                </c:pt>
                <c:pt idx="27">
                  <c:v>-32.523790017325098</c:v>
                </c:pt>
                <c:pt idx="28">
                  <c:v>-31.78155292725269</c:v>
                </c:pt>
                <c:pt idx="29">
                  <c:v>-31.037183606732114</c:v>
                </c:pt>
                <c:pt idx="30">
                  <c:v>-30.290832141356347</c:v>
                </c:pt>
                <c:pt idx="31">
                  <c:v>-29.542643501843074</c:v>
                </c:pt>
                <c:pt idx="32">
                  <c:v>-28.79275786741097</c:v>
                </c:pt>
                <c:pt idx="33">
                  <c:v>-28.041310933184079</c:v>
                </c:pt>
                <c:pt idx="34">
                  <c:v>-27.288434202477802</c:v>
                </c:pt>
                <c:pt idx="35">
                  <c:v>-26.534255264800805</c:v>
                </c:pt>
                <c:pt idx="36">
                  <c:v>-25.778898060383739</c:v>
                </c:pt>
                <c:pt idx="37">
                  <c:v>-25.022483132019289</c:v>
                </c:pt>
                <c:pt idx="38">
                  <c:v>-24.26512786497058</c:v>
                </c:pt>
                <c:pt idx="39">
                  <c:v>-23.506946715674744</c:v>
                </c:pt>
                <c:pt idx="40">
                  <c:v>-22.748051429939323</c:v>
                </c:pt>
                <c:pt idx="41">
                  <c:v>-21.988551251298119</c:v>
                </c:pt>
                <c:pt idx="42">
                  <c:v>-21.228553120163355</c:v>
                </c:pt>
                <c:pt idx="43">
                  <c:v>-20.468161864381074</c:v>
                </c:pt>
                <c:pt idx="44">
                  <c:v>-19.707480381767397</c:v>
                </c:pt>
                <c:pt idx="45">
                  <c:v>-18.946609815174938</c:v>
                </c:pt>
                <c:pt idx="46">
                  <c:v>-18.185649720611266</c:v>
                </c:pt>
                <c:pt idx="47">
                  <c:v>-17.424698228904589</c:v>
                </c:pt>
                <c:pt idx="48">
                  <c:v>-16.663852201386263</c:v>
                </c:pt>
                <c:pt idx="49">
                  <c:v>-15.903207380035624</c:v>
                </c:pt>
                <c:pt idx="50">
                  <c:v>-15.142858532509067</c:v>
                </c:pt>
                <c:pt idx="51">
                  <c:v>-14.38289959245283</c:v>
                </c:pt>
                <c:pt idx="52">
                  <c:v>-13.623423795478274</c:v>
                </c:pt>
                <c:pt idx="53">
                  <c:v>-12.864523811157554</c:v>
                </c:pt>
                <c:pt idx="54">
                  <c:v>-12.106291871378801</c:v>
                </c:pt>
                <c:pt idx="55">
                  <c:v>-11.348819895381354</c:v>
                </c:pt>
                <c:pt idx="56">
                  <c:v>-10.592199611774291</c:v>
                </c:pt>
                <c:pt idx="57">
                  <c:v>-9.8365226778248882</c:v>
                </c:pt>
                <c:pt idx="58">
                  <c:v>-9.0818807962871659</c:v>
                </c:pt>
                <c:pt idx="59">
                  <c:v>-8.3283658300265415</c:v>
                </c:pt>
                <c:pt idx="60">
                  <c:v>-7.5760699146809429</c:v>
                </c:pt>
                <c:pt idx="61">
                  <c:v>-6.8250855695852266</c:v>
                </c:pt>
                <c:pt idx="62">
                  <c:v>-6.0755058071720072</c:v>
                </c:pt>
                <c:pt idx="63">
                  <c:v>-5.3274242410489023</c:v>
                </c:pt>
                <c:pt idx="64">
                  <c:v>-4.5809351929388953</c:v>
                </c:pt>
                <c:pt idx="65">
                  <c:v>-3.8361337986585511</c:v>
                </c:pt>
                <c:pt idx="66">
                  <c:v>-3.0931161132957499</c:v>
                </c:pt>
                <c:pt idx="67">
                  <c:v>-2.351979215736236</c:v>
                </c:pt>
                <c:pt idx="68">
                  <c:v>-1.6128213126762461</c:v>
                </c:pt>
                <c:pt idx="69">
                  <c:v>-0.8757418422456027</c:v>
                </c:pt>
                <c:pt idx="70">
                  <c:v>-0.14084157735280201</c:v>
                </c:pt>
                <c:pt idx="71">
                  <c:v>0.59177727114867196</c:v>
                </c:pt>
                <c:pt idx="72">
                  <c:v>1.3220109513879521</c:v>
                </c:pt>
                <c:pt idx="73">
                  <c:v>2.0497540674261927</c:v>
                </c:pt>
                <c:pt idx="74">
                  <c:v>2.7748994761710435</c:v>
                </c:pt>
                <c:pt idx="75">
                  <c:v>3.4973381842137456</c:v>
                </c:pt>
                <c:pt idx="76">
                  <c:v>4.2169592445628439</c:v>
                </c:pt>
                <c:pt idx="77">
                  <c:v>4.9336496532648511</c:v>
                </c:pt>
                <c:pt idx="78">
                  <c:v>5.64729424592025</c:v>
                </c:pt>
                <c:pt idx="79">
                  <c:v>6.3577755941218044</c:v>
                </c:pt>
                <c:pt idx="80">
                  <c:v>7.064973901862615</c:v>
                </c:pt>
                <c:pt idx="81">
                  <c:v>7.768766901982417</c:v>
                </c:pt>
                <c:pt idx="82">
                  <c:v>8.4690297527441203</c:v>
                </c:pt>
                <c:pt idx="83">
                  <c:v>9.1656349346565662</c:v>
                </c:pt>
                <c:pt idx="84">
                  <c:v>9.858452147686279</c:v>
                </c:pt>
                <c:pt idx="85">
                  <c:v>10.547348209028954</c:v>
                </c:pt>
                <c:pt idx="86">
                  <c:v>11.232186951641495</c:v>
                </c:pt>
                <c:pt idx="87">
                  <c:v>11.912829123767835</c:v>
                </c:pt>
                <c:pt idx="88">
                  <c:v>12.589132289726095</c:v>
                </c:pt>
                <c:pt idx="89">
                  <c:v>13.260950732261193</c:v>
                </c:pt>
                <c:pt idx="90">
                  <c:v>13.928135356806465</c:v>
                </c:pt>
                <c:pt idx="91">
                  <c:v>14.590533598038959</c:v>
                </c:pt>
                <c:pt idx="92">
                  <c:v>15.247989329157519</c:v>
                </c:pt>
                <c:pt idx="93">
                  <c:v>15.90034277435862</c:v>
                </c:pt>
                <c:pt idx="94">
                  <c:v>16.547430425034705</c:v>
                </c:pt>
                <c:pt idx="95">
                  <c:v>17.189084960270492</c:v>
                </c:pt>
                <c:pt idx="96">
                  <c:v>17.82513517226694</c:v>
                </c:pt>
                <c:pt idx="97">
                  <c:v>18.455405897378313</c:v>
                </c:pt>
                <c:pt idx="98">
                  <c:v>19.079717953505593</c:v>
                </c:pt>
                <c:pt idx="99">
                  <c:v>19.697888084649875</c:v>
                </c:pt>
                <c:pt idx="100">
                  <c:v>20.30972891348938</c:v>
                </c:pt>
                <c:pt idx="101">
                  <c:v>20.915048902906662</c:v>
                </c:pt>
                <c:pt idx="102">
                  <c:v>21.513652327454764</c:v>
                </c:pt>
                <c:pt idx="103">
                  <c:v>22.105339255812964</c:v>
                </c:pt>
                <c:pt idx="104">
                  <c:v>22.689905545344757</c:v>
                </c:pt>
                <c:pt idx="105">
                  <c:v>23.267142849929328</c:v>
                </c:pt>
                <c:pt idx="106">
                  <c:v>23.836838642295533</c:v>
                </c:pt>
                <c:pt idx="107">
                  <c:v>24.398776252138916</c:v>
                </c:pt>
                <c:pt idx="108">
                  <c:v>24.952734921350824</c:v>
                </c:pt>
                <c:pt idx="109">
                  <c:v>25.498489877728744</c:v>
                </c:pt>
                <c:pt idx="110">
                  <c:v>26.035812428570026</c:v>
                </c:pt>
                <c:pt idx="111">
                  <c:v>26.564470075573482</c:v>
                </c:pt>
                <c:pt idx="112">
                  <c:v>27.084226652484226</c:v>
                </c:pt>
                <c:pt idx="113">
                  <c:v>27.594842486914033</c:v>
                </c:pt>
                <c:pt idx="114">
                  <c:v>28.096074587750593</c:v>
                </c:pt>
                <c:pt idx="115">
                  <c:v>28.587676859532259</c:v>
                </c:pt>
                <c:pt idx="116">
                  <c:v>29.069400345107134</c:v>
                </c:pt>
                <c:pt idx="117">
                  <c:v>29.540993497816352</c:v>
                </c:pt>
                <c:pt idx="118">
                  <c:v>30.002202484336692</c:v>
                </c:pt>
                <c:pt idx="119">
                  <c:v>30.452771519187046</c:v>
                </c:pt>
                <c:pt idx="120">
                  <c:v>30.892443231743741</c:v>
                </c:pt>
                <c:pt idx="121">
                  <c:v>31.320959066420798</c:v>
                </c:pt>
                <c:pt idx="122">
                  <c:v>31.738059716449847</c:v>
                </c:pt>
                <c:pt idx="123">
                  <c:v>32.143485591442612</c:v>
                </c:pt>
                <c:pt idx="124">
                  <c:v>32.536977318633276</c:v>
                </c:pt>
                <c:pt idx="125">
                  <c:v>32.918276277381409</c:v>
                </c:pt>
                <c:pt idx="126">
                  <c:v>33.287125166168614</c:v>
                </c:pt>
                <c:pt idx="127">
                  <c:v>33.643268600945341</c:v>
                </c:pt>
                <c:pt idx="128">
                  <c:v>33.986453743282141</c:v>
                </c:pt>
                <c:pt idx="129">
                  <c:v>34.316430956355234</c:v>
                </c:pt>
                <c:pt idx="130">
                  <c:v>34.632954486354095</c:v>
                </c:pt>
                <c:pt idx="131">
                  <c:v>34.9357831664462</c:v>
                </c:pt>
                <c:pt idx="132">
                  <c:v>35.22468113997602</c:v>
                </c:pt>
                <c:pt idx="133">
                  <c:v>35.499418599121427</c:v>
                </c:pt>
                <c:pt idx="134">
                  <c:v>35.759772534788098</c:v>
                </c:pt>
                <c:pt idx="135">
                  <c:v>36.005527493102079</c:v>
                </c:pt>
                <c:pt idx="136">
                  <c:v>36.236476333470939</c:v>
                </c:pt>
                <c:pt idx="137">
                  <c:v>36.4524209828365</c:v>
                </c:pt>
                <c:pt idx="138">
                  <c:v>36.653173180445698</c:v>
                </c:pt>
                <c:pt idx="139">
                  <c:v>36.838555207232297</c:v>
                </c:pt>
                <c:pt idx="140">
                  <c:v>37.008400593739218</c:v>
                </c:pt>
                <c:pt idx="141">
                  <c:v>37.162554800427365</c:v>
                </c:pt>
                <c:pt idx="142">
                  <c:v>37.300875864220345</c:v>
                </c:pt>
                <c:pt idx="143">
                  <c:v>37.42323500522938</c:v>
                </c:pt>
                <c:pt idx="144">
                  <c:v>37.529517187793694</c:v>
                </c:pt>
                <c:pt idx="145">
                  <c:v>37.619621630258969</c:v>
                </c:pt>
                <c:pt idx="146">
                  <c:v>37.693462258300293</c:v>
                </c:pt>
                <c:pt idx="147">
                  <c:v>37.750968097071734</c:v>
                </c:pt>
                <c:pt idx="148">
                  <c:v>37.792083598026721</c:v>
                </c:pt>
                <c:pt idx="149">
                  <c:v>37.816768896893876</c:v>
                </c:pt>
                <c:pt idx="150">
                  <c:v>37.82499999176823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B1-40BC-8CF6-99CE3A9C6707}"/>
            </c:ext>
          </c:extLst>
        </c:ser>
        <c:ser>
          <c:idx val="4"/>
          <c:order val="4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TraySol!$Q$40:$Q$190</c:f>
              <c:numCache>
                <c:formatCode>0.00</c:formatCode>
                <c:ptCount val="151"/>
                <c:pt idx="0">
                  <c:v>-114.86986546135728</c:v>
                </c:pt>
                <c:pt idx="1">
                  <c:v>-113.69438560475903</c:v>
                </c:pt>
                <c:pt idx="2">
                  <c:v>-112.55623338450086</c:v>
                </c:pt>
                <c:pt idx="3">
                  <c:v>-111.45320362213174</c:v>
                </c:pt>
                <c:pt idx="4">
                  <c:v>-110.38322142986695</c:v>
                </c:pt>
                <c:pt idx="5">
                  <c:v>-109.34433625604082</c:v>
                </c:pt>
                <c:pt idx="6">
                  <c:v>-108.33471561004707</c:v>
                </c:pt>
                <c:pt idx="7">
                  <c:v>-107.35263864890442</c:v>
                </c:pt>
                <c:pt idx="8">
                  <c:v>-106.39648976296724</c:v>
                </c:pt>
                <c:pt idx="9">
                  <c:v>-105.46475226264212</c:v>
                </c:pt>
                <c:pt idx="10">
                  <c:v>-104.55600223970887</c:v>
                </c:pt>
                <c:pt idx="11">
                  <c:v>-103.66890265463144</c:v>
                </c:pt>
                <c:pt idx="12">
                  <c:v>-102.80219768393988</c:v>
                </c:pt>
                <c:pt idx="13">
                  <c:v>-101.95470734841398</c:v>
                </c:pt>
                <c:pt idx="14">
                  <c:v>-101.12532243261462</c:v>
                </c:pt>
                <c:pt idx="15">
                  <c:v>-100.31299969864267</c:v>
                </c:pt>
                <c:pt idx="16">
                  <c:v>-99.516757391326294</c:v>
                </c:pt>
                <c:pt idx="17">
                  <c:v>-98.735671027928873</c:v>
                </c:pt>
                <c:pt idx="18">
                  <c:v>-97.968869462573707</c:v>
                </c:pt>
                <c:pt idx="19">
                  <c:v>-97.215531213637846</c:v>
                </c:pt>
                <c:pt idx="20">
                  <c:v>-96.47488104114764</c:v>
                </c:pt>
                <c:pt idx="21">
                  <c:v>-95.746186760540212</c:v>
                </c:pt>
                <c:pt idx="22">
                  <c:v>-95.028756278905846</c:v>
                </c:pt>
                <c:pt idx="23">
                  <c:v>-94.32193483988209</c:v>
                </c:pt>
                <c:pt idx="24">
                  <c:v>-93.625102463650578</c:v>
                </c:pt>
                <c:pt idx="25">
                  <c:v>-92.937671568927385</c:v>
                </c:pt>
                <c:pt idx="26">
                  <c:v>-92.259084764381299</c:v>
                </c:pt>
                <c:pt idx="27">
                  <c:v>-91.588812797531816</c:v>
                </c:pt>
                <c:pt idx="28">
                  <c:v>-90.926352649829269</c:v>
                </c:pt>
                <c:pt idx="29">
                  <c:v>-90.271225767292492</c:v>
                </c:pt>
                <c:pt idx="30">
                  <c:v>-89.622976416748969</c:v>
                </c:pt>
                <c:pt idx="31">
                  <c:v>-88.981170158382341</c:v>
                </c:pt>
                <c:pt idx="32">
                  <c:v>-88.345392425931863</c:v>
                </c:pt>
                <c:pt idx="33">
                  <c:v>-87.715247206502724</c:v>
                </c:pt>
                <c:pt idx="34">
                  <c:v>-87.090355812529666</c:v>
                </c:pt>
                <c:pt idx="35">
                  <c:v>-86.470355738989568</c:v>
                </c:pt>
                <c:pt idx="36">
                  <c:v>-85.854899599479353</c:v>
                </c:pt>
                <c:pt idx="37">
                  <c:v>-85.243654135261863</c:v>
                </c:pt>
                <c:pt idx="38">
                  <c:v>-84.636299291838085</c:v>
                </c:pt>
                <c:pt idx="39">
                  <c:v>-84.032527358027437</c:v>
                </c:pt>
                <c:pt idx="40">
                  <c:v>-83.432042162932007</c:v>
                </c:pt>
                <c:pt idx="41">
                  <c:v>-82.834558326524387</c:v>
                </c:pt>
                <c:pt idx="42">
                  <c:v>-82.239800559938104</c:v>
                </c:pt>
                <c:pt idx="43">
                  <c:v>-81.647503011850915</c:v>
                </c:pt>
                <c:pt idx="44">
                  <c:v>-81.057408657640792</c:v>
                </c:pt>
                <c:pt idx="45">
                  <c:v>-80.469268728260758</c:v>
                </c:pt>
                <c:pt idx="46">
                  <c:v>-79.882842176024226</c:v>
                </c:pt>
                <c:pt idx="47">
                  <c:v>-79.297895174721162</c:v>
                </c:pt>
                <c:pt idx="48">
                  <c:v>-78.714200651692693</c:v>
                </c:pt>
                <c:pt idx="49">
                  <c:v>-78.131537849686993</c:v>
                </c:pt>
                <c:pt idx="50">
                  <c:v>-77.549691916496897</c:v>
                </c:pt>
                <c:pt idx="51">
                  <c:v>-76.968453520544116</c:v>
                </c:pt>
                <c:pt idx="52">
                  <c:v>-76.387618490728045</c:v>
                </c:pt>
                <c:pt idx="53">
                  <c:v>-75.806987478996916</c:v>
                </c:pt>
                <c:pt idx="54">
                  <c:v>-75.226365644229773</c:v>
                </c:pt>
                <c:pt idx="55">
                  <c:v>-74.645562356138072</c:v>
                </c:pt>
                <c:pt idx="56">
                  <c:v>-74.064390918007234</c:v>
                </c:pt>
                <c:pt idx="57">
                  <c:v>-73.482668307202459</c:v>
                </c:pt>
                <c:pt idx="58">
                  <c:v>-72.900214932459207</c:v>
                </c:pt>
                <c:pt idx="59">
                  <c:v>-72.316854407067865</c:v>
                </c:pt>
                <c:pt idx="60">
                  <c:v>-71.732413337146653</c:v>
                </c:pt>
                <c:pt idx="61">
                  <c:v>-71.146721124273284</c:v>
                </c:pt>
                <c:pt idx="62">
                  <c:v>-70.559609781819873</c:v>
                </c:pt>
                <c:pt idx="63">
                  <c:v>-69.970913764402567</c:v>
                </c:pt>
                <c:pt idx="64">
                  <c:v>-69.38046980992209</c:v>
                </c:pt>
                <c:pt idx="65">
                  <c:v>-68.788116793730438</c:v>
                </c:pt>
                <c:pt idx="66">
                  <c:v>-68.193695594516214</c:v>
                </c:pt>
                <c:pt idx="67">
                  <c:v>-67.597048971553235</c:v>
                </c:pt>
                <c:pt idx="68">
                  <c:v>-66.998021453007624</c:v>
                </c:pt>
                <c:pt idx="69">
                  <c:v>-66.396459235045896</c:v>
                </c:pt>
                <c:pt idx="70">
                  <c:v>-65.792210091530677</c:v>
                </c:pt>
                <c:pt idx="71">
                  <c:v>-65.185123294133774</c:v>
                </c:pt>
                <c:pt idx="72">
                  <c:v>-64.575049542735314</c:v>
                </c:pt>
                <c:pt idx="73">
                  <c:v>-63.961840906016711</c:v>
                </c:pt>
                <c:pt idx="74">
                  <c:v>-63.345350772189569</c:v>
                </c:pt>
                <c:pt idx="75">
                  <c:v>-62.725433809837817</c:v>
                </c:pt>
                <c:pt idx="76">
                  <c:v>-62.101945938881371</c:v>
                </c:pt>
                <c:pt idx="77">
                  <c:v>-61.474744311699702</c:v>
                </c:pt>
                <c:pt idx="78">
                  <c:v>-60.843687304481833</c:v>
                </c:pt>
                <c:pt idx="79">
                  <c:v>-60.208634518895373</c:v>
                </c:pt>
                <c:pt idx="80">
                  <c:v>-59.569446794190583</c:v>
                </c:pt>
                <c:pt idx="81">
                  <c:v>-58.925986229878234</c:v>
                </c:pt>
                <c:pt idx="82">
                  <c:v>-58.278116219139051</c:v>
                </c:pt>
                <c:pt idx="83">
                  <c:v>-57.625701493139601</c:v>
                </c:pt>
                <c:pt idx="84">
                  <c:v>-56.968608176445123</c:v>
                </c:pt>
                <c:pt idx="85">
                  <c:v>-56.306703853730937</c:v>
                </c:pt>
                <c:pt idx="86">
                  <c:v>-55.639857648003279</c:v>
                </c:pt>
                <c:pt idx="87">
                  <c:v>-54.967940310547071</c:v>
                </c:pt>
                <c:pt idx="88">
                  <c:v>-54.290824322819688</c:v>
                </c:pt>
                <c:pt idx="89">
                  <c:v>-53.608384010508821</c:v>
                </c:pt>
                <c:pt idx="90">
                  <c:v>-52.92049566996748</c:v>
                </c:pt>
                <c:pt idx="91">
                  <c:v>-52.227037707229478</c:v>
                </c:pt>
                <c:pt idx="92">
                  <c:v>-51.527890789793538</c:v>
                </c:pt>
                <c:pt idx="93">
                  <c:v>-50.822938011345904</c:v>
                </c:pt>
                <c:pt idx="94">
                  <c:v>-50.112065069565197</c:v>
                </c:pt>
                <c:pt idx="95">
                  <c:v>-49.395160457122799</c:v>
                </c:pt>
                <c:pt idx="96">
                  <c:v>-48.672115665955133</c:v>
                </c:pt>
                <c:pt idx="97">
                  <c:v>-47.942825404839517</c:v>
                </c:pt>
                <c:pt idx="98">
                  <c:v>-47.207187830255577</c:v>
                </c:pt>
                <c:pt idx="99">
                  <c:v>-46.465104790454376</c:v>
                </c:pt>
                <c:pt idx="100">
                  <c:v>-45.716482082593124</c:v>
                </c:pt>
                <c:pt idx="101">
                  <c:v>-44.961229722717434</c:v>
                </c:pt>
                <c:pt idx="102">
                  <c:v>-44.199262228292064</c:v>
                </c:pt>
                <c:pt idx="103">
                  <c:v>-43.430498912889846</c:v>
                </c:pt>
                <c:pt idx="104">
                  <c:v>-42.654864192548267</c:v>
                </c:pt>
                <c:pt idx="105">
                  <c:v>-41.872287903197325</c:v>
                </c:pt>
                <c:pt idx="106">
                  <c:v>-41.08270562844271</c:v>
                </c:pt>
                <c:pt idx="107">
                  <c:v>-40.286059036866874</c:v>
                </c:pt>
                <c:pt idx="108">
                  <c:v>-39.482296227875871</c:v>
                </c:pt>
                <c:pt idx="109">
                  <c:v>-38.671372084980504</c:v>
                </c:pt>
                <c:pt idx="110">
                  <c:v>-37.853248635254126</c:v>
                </c:pt>
                <c:pt idx="111">
                  <c:v>-37.027895413556443</c:v>
                </c:pt>
                <c:pt idx="112">
                  <c:v>-36.195289829956778</c:v>
                </c:pt>
                <c:pt idx="113">
                  <c:v>-35.355417538628167</c:v>
                </c:pt>
                <c:pt idx="114">
                  <c:v>-34.50827280632393</c:v>
                </c:pt>
                <c:pt idx="115">
                  <c:v>-33.653858878383978</c:v>
                </c:pt>
                <c:pt idx="116">
                  <c:v>-32.792188340060179</c:v>
                </c:pt>
                <c:pt idx="117">
                  <c:v>-31.923283470792565</c:v>
                </c:pt>
                <c:pt idx="118">
                  <c:v>-31.047176588920873</c:v>
                </c:pt>
                <c:pt idx="119">
                  <c:v>-30.163910384174883</c:v>
                </c:pt>
                <c:pt idx="120">
                  <c:v>-29.273538235161276</c:v>
                </c:pt>
                <c:pt idx="121">
                  <c:v>-28.37612450895233</c:v>
                </c:pt>
                <c:pt idx="122">
                  <c:v>-27.471744839787981</c:v>
                </c:pt>
                <c:pt idx="123">
                  <c:v>-26.560486383833311</c:v>
                </c:pt>
                <c:pt idx="124">
                  <c:v>-25.642448046884358</c:v>
                </c:pt>
                <c:pt idx="125">
                  <c:v>-24.717740681899052</c:v>
                </c:pt>
                <c:pt idx="126">
                  <c:v>-23.786487253242122</c:v>
                </c:pt>
                <c:pt idx="127">
                  <c:v>-22.848822964579785</c:v>
                </c:pt>
                <c:pt idx="128">
                  <c:v>-21.904895347443631</c:v>
                </c:pt>
                <c:pt idx="129">
                  <c:v>-20.954864307605071</c:v>
                </c:pt>
                <c:pt idx="130">
                  <c:v>-19.998902126566726</c:v>
                </c:pt>
                <c:pt idx="131">
                  <c:v>-19.037193415676953</c:v>
                </c:pt>
                <c:pt idx="132">
                  <c:v>-18.069935020626488</c:v>
                </c:pt>
                <c:pt idx="133">
                  <c:v>-17.097335874369328</c:v>
                </c:pt>
                <c:pt idx="134">
                  <c:v>-16.119616796843101</c:v>
                </c:pt>
                <c:pt idx="135">
                  <c:v>-15.137010240230827</c:v>
                </c:pt>
                <c:pt idx="136">
                  <c:v>-14.149759978911742</c:v>
                </c:pt>
                <c:pt idx="137">
                  <c:v>-13.158120743689055</c:v>
                </c:pt>
                <c:pt idx="138">
                  <c:v>-12.162357800344591</c:v>
                </c:pt>
                <c:pt idx="139">
                  <c:v>-11.162746473064507</c:v>
                </c:pt>
                <c:pt idx="140">
                  <c:v>-10.159571613785886</c:v>
                </c:pt>
                <c:pt idx="141">
                  <c:v>-9.153127019028803</c:v>
                </c:pt>
                <c:pt idx="142">
                  <c:v>-8.1437147963056979</c:v>
                </c:pt>
                <c:pt idx="143">
                  <c:v>-7.1316446827073863</c:v>
                </c:pt>
                <c:pt idx="144">
                  <c:v>-6.1172333187750887</c:v>
                </c:pt>
                <c:pt idx="145">
                  <c:v>-5.1008034812478664</c:v>
                </c:pt>
                <c:pt idx="146">
                  <c:v>-4.0826832787299825</c:v>
                </c:pt>
                <c:pt idx="147">
                  <c:v>-3.063205314733775</c:v>
                </c:pt>
                <c:pt idx="148">
                  <c:v>-2.0427058229372999</c:v>
                </c:pt>
                <c:pt idx="149">
                  <c:v>-1.0215237798052461</c:v>
                </c:pt>
                <c:pt idx="150">
                  <c:v>-1.0215814641510717E-3</c:v>
                </c:pt>
              </c:numCache>
            </c:numRef>
          </c:xVal>
          <c:yVal>
            <c:numRef>
              <c:f>TraySol!$P$40:$P$190</c:f>
              <c:numCache>
                <c:formatCode>0.00</c:formatCode>
                <c:ptCount val="151"/>
                <c:pt idx="0">
                  <c:v>-59.629505702376548</c:v>
                </c:pt>
                <c:pt idx="1">
                  <c:v>-58.935849935142386</c:v>
                </c:pt>
                <c:pt idx="2">
                  <c:v>-58.2360188608763</c:v>
                </c:pt>
                <c:pt idx="3">
                  <c:v>-57.530477762419792</c:v>
                </c:pt>
                <c:pt idx="4">
                  <c:v>-56.819657908188418</c:v>
                </c:pt>
                <c:pt idx="5">
                  <c:v>-56.103959429432564</c:v>
                </c:pt>
                <c:pt idx="6">
                  <c:v>-55.383753967437315</c:v>
                </c:pt>
                <c:pt idx="7">
                  <c:v>-54.659387103181132</c:v>
                </c:pt>
                <c:pt idx="8">
                  <c:v>-53.931180583142009</c:v>
                </c:pt>
                <c:pt idx="9">
                  <c:v>-53.199434355435557</c:v>
                </c:pt>
                <c:pt idx="10">
                  <c:v>-52.46442843047808</c:v>
                </c:pt>
                <c:pt idx="11">
                  <c:v>-51.72642458003844</c:v>
                </c:pt>
                <c:pt idx="12">
                  <c:v>-50.985667887985556</c:v>
                </c:pt>
                <c:pt idx="13">
                  <c:v>-50.242388165336081</c:v>
                </c:pt>
                <c:pt idx="14">
                  <c:v>-49.496801241421821</c:v>
                </c:pt>
                <c:pt idx="15">
                  <c:v>-48.74911014217389</c:v>
                </c:pt>
                <c:pt idx="16">
                  <c:v>-47.999506165689667</c:v>
                </c:pt>
                <c:pt idx="17">
                  <c:v>-47.248169864437358</c:v>
                </c:pt>
                <c:pt idx="18">
                  <c:v>-46.495271942668722</c:v>
                </c:pt>
                <c:pt idx="19">
                  <c:v>-45.740974076869662</c:v>
                </c:pt>
                <c:pt idx="20">
                  <c:v>-44.985429666383766</c:v>
                </c:pt>
                <c:pt idx="21">
                  <c:v>-44.228784520695029</c:v>
                </c:pt>
                <c:pt idx="22">
                  <c:v>-43.471177489260754</c:v>
                </c:pt>
                <c:pt idx="23">
                  <c:v>-42.71274103923588</c:v>
                </c:pt>
                <c:pt idx="24">
                  <c:v>-41.953601785927418</c:v>
                </c:pt>
                <c:pt idx="25">
                  <c:v>-41.193880980361769</c:v>
                </c:pt>
                <c:pt idx="26">
                  <c:v>-40.43369495792885</c:v>
                </c:pt>
                <c:pt idx="27">
                  <c:v>-39.673155551692474</c:v>
                </c:pt>
                <c:pt idx="28">
                  <c:v>-38.912370473611503</c:v>
                </c:pt>
                <c:pt idx="29">
                  <c:v>-38.151443666609623</c:v>
                </c:pt>
                <c:pt idx="30">
                  <c:v>-37.390475630150405</c:v>
                </c:pt>
                <c:pt idx="31">
                  <c:v>-36.629563721722931</c:v>
                </c:pt>
                <c:pt idx="32">
                  <c:v>-35.868802436415365</c:v>
                </c:pt>
                <c:pt idx="33">
                  <c:v>-35.108283666549085</c:v>
                </c:pt>
                <c:pt idx="34">
                  <c:v>-34.348096943160314</c:v>
                </c:pt>
                <c:pt idx="35">
                  <c:v>-33.58832966094927</c:v>
                </c:pt>
                <c:pt idx="36">
                  <c:v>-32.829067288167096</c:v>
                </c:pt>
                <c:pt idx="37">
                  <c:v>-32.070393562774328</c:v>
                </c:pt>
                <c:pt idx="38">
                  <c:v>-31.312390676082131</c:v>
                </c:pt>
                <c:pt idx="39">
                  <c:v>-30.555139444977669</c:v>
                </c:pt>
                <c:pt idx="40">
                  <c:v>-29.798719473734465</c:v>
                </c:pt>
                <c:pt idx="41">
                  <c:v>-29.043209306318403</c:v>
                </c:pt>
                <c:pt idx="42">
                  <c:v>-28.288686570018896</c:v>
                </c:pt>
                <c:pt idx="43">
                  <c:v>-27.535228111160293</c:v>
                </c:pt>
                <c:pt idx="44">
                  <c:v>-26.78291012358217</c:v>
                </c:pt>
                <c:pt idx="45">
                  <c:v>-26.031808270516393</c:v>
                </c:pt>
                <c:pt idx="46">
                  <c:v>-25.281997800433345</c:v>
                </c:pt>
                <c:pt idx="47">
                  <c:v>-24.533553657380722</c:v>
                </c:pt>
                <c:pt idx="48">
                  <c:v>-23.786550586291412</c:v>
                </c:pt>
                <c:pt idx="49">
                  <c:v>-23.041063233696775</c:v>
                </c:pt>
                <c:pt idx="50">
                  <c:v>-22.297166244243058</c:v>
                </c:pt>
                <c:pt idx="51">
                  <c:v>-21.554934353374108</c:v>
                </c:pt>
                <c:pt idx="52">
                  <c:v>-20.814442476512085</c:v>
                </c:pt>
                <c:pt idx="53">
                  <c:v>-20.075765795038791</c:v>
                </c:pt>
                <c:pt idx="54">
                  <c:v>-19.338979839352987</c:v>
                </c:pt>
                <c:pt idx="55">
                  <c:v>-18.604160569254645</c:v>
                </c:pt>
                <c:pt idx="56">
                  <c:v>-17.871384451884524</c:v>
                </c:pt>
                <c:pt idx="57">
                  <c:v>-17.140728537425289</c:v>
                </c:pt>
                <c:pt idx="58">
                  <c:v>-16.412270532751563</c:v>
                </c:pt>
                <c:pt idx="59">
                  <c:v>-15.686088873196809</c:v>
                </c:pt>
                <c:pt idx="60">
                  <c:v>-14.962262792588504</c:v>
                </c:pt>
                <c:pt idx="61">
                  <c:v>-14.240872391685485</c:v>
                </c:pt>
                <c:pt idx="62">
                  <c:v>-13.521998705136923</c:v>
                </c:pt>
                <c:pt idx="63">
                  <c:v>-12.805723767066226</c:v>
                </c:pt>
                <c:pt idx="64">
                  <c:v>-12.092130675370186</c:v>
                </c:pt>
                <c:pt idx="65">
                  <c:v>-11.381303654808576</c:v>
                </c:pt>
                <c:pt idx="66">
                  <c:v>-10.673328118947495</c:v>
                </c:pt>
                <c:pt idx="67">
                  <c:v>-9.9682907310052542</c:v>
                </c:pt>
                <c:pt idx="68">
                  <c:v>-9.2662794636380852</c:v>
                </c:pt>
                <c:pt idx="69">
                  <c:v>-8.5673836576896036</c:v>
                </c:pt>
                <c:pt idx="70">
                  <c:v>-7.8716940799156276</c:v>
                </c:pt>
                <c:pt idx="71">
                  <c:v>-7.179302979683797</c:v>
                </c:pt>
                <c:pt idx="72">
                  <c:v>-6.4903041446345497</c:v>
                </c:pt>
                <c:pt idx="73">
                  <c:v>-5.8047929552779323</c:v>
                </c:pt>
                <c:pt idx="74">
                  <c:v>-5.1228664384874918</c:v>
                </c:pt>
                <c:pt idx="75">
                  <c:v>-4.444623319840403</c:v>
                </c:pt>
                <c:pt idx="76">
                  <c:v>-3.7701640747393554</c:v>
                </c:pt>
                <c:pt idx="77">
                  <c:v>-3.0995909782386946</c:v>
                </c:pt>
                <c:pt idx="78">
                  <c:v>-2.4330081534839962</c:v>
                </c:pt>
                <c:pt idx="79">
                  <c:v>-1.7705216186599841</c:v>
                </c:pt>
                <c:pt idx="80">
                  <c:v>-1.1122393323278743</c:v>
                </c:pt>
                <c:pt idx="81">
                  <c:v>-0.45827123701879202</c:v>
                </c:pt>
                <c:pt idx="82">
                  <c:v>0.19127069906508609</c:v>
                </c:pt>
                <c:pt idx="83">
                  <c:v>0.83627244240523169</c:v>
                </c:pt>
                <c:pt idx="84">
                  <c:v>1.4766178567556807</c:v>
                </c:pt>
                <c:pt idx="85">
                  <c:v>2.1121886681613375</c:v>
                </c:pt>
                <c:pt idx="86">
                  <c:v>2.7428644326159599</c:v>
                </c:pt>
                <c:pt idx="87">
                  <c:v>3.3685225065867854</c:v>
                </c:pt>
                <c:pt idx="88">
                  <c:v>3.989038020649275</c:v>
                </c:pt>
                <c:pt idx="89">
                  <c:v>4.6042838564919464</c:v>
                </c:pt>
                <c:pt idx="90">
                  <c:v>5.2141306275678545</c:v>
                </c:pt>
                <c:pt idx="91">
                  <c:v>5.8184466636858474</c:v>
                </c:pt>
                <c:pt idx="92">
                  <c:v>6.4170979998515492</c:v>
                </c:pt>
                <c:pt idx="93">
                  <c:v>7.0099483696835563</c:v>
                </c:pt>
                <c:pt idx="94">
                  <c:v>7.5968592037467317</c:v>
                </c:pt>
                <c:pt idx="95">
                  <c:v>8.1776896331593036</c:v>
                </c:pt>
                <c:pt idx="96">
                  <c:v>8.7522964988450838</c:v>
                </c:pt>
                <c:pt idx="97">
                  <c:v>9.3205343668156218</c:v>
                </c:pt>
                <c:pt idx="98">
                  <c:v>9.8822555498793463</c:v>
                </c:pt>
                <c:pt idx="99">
                  <c:v>10.437310136186113</c:v>
                </c:pt>
                <c:pt idx="100">
                  <c:v>10.985546025023979</c:v>
                </c:pt>
                <c:pt idx="101">
                  <c:v>11.526808970293615</c:v>
                </c:pt>
                <c:pt idx="102">
                  <c:v>12.060942632089777</c:v>
                </c:pt>
                <c:pt idx="103">
                  <c:v>12.587788636822182</c:v>
                </c:pt>
                <c:pt idx="104">
                  <c:v>13.107186646308477</c:v>
                </c:pt>
                <c:pt idx="105">
                  <c:v>13.618974436266711</c:v>
                </c:pt>
                <c:pt idx="106">
                  <c:v>14.122987984629759</c:v>
                </c:pt>
                <c:pt idx="107">
                  <c:v>14.619061570090977</c:v>
                </c:pt>
                <c:pt idx="108">
                  <c:v>15.107027881276025</c:v>
                </c:pt>
                <c:pt idx="109">
                  <c:v>15.586718136915522</c:v>
                </c:pt>
                <c:pt idx="110">
                  <c:v>16.057962217367219</c:v>
                </c:pt>
                <c:pt idx="111">
                  <c:v>16.520588807806803</c:v>
                </c:pt>
                <c:pt idx="112">
                  <c:v>16.974425553368818</c:v>
                </c:pt>
                <c:pt idx="113">
                  <c:v>17.419299226477975</c:v>
                </c:pt>
                <c:pt idx="114">
                  <c:v>17.855035906561582</c:v>
                </c:pt>
                <c:pt idx="115">
                  <c:v>18.281461172279094</c:v>
                </c:pt>
                <c:pt idx="116">
                  <c:v>18.69840030634299</c:v>
                </c:pt>
                <c:pt idx="117">
                  <c:v>19.105678512936919</c:v>
                </c:pt>
                <c:pt idx="118">
                  <c:v>19.503121147661915</c:v>
                </c:pt>
                <c:pt idx="119">
                  <c:v>19.890553959860227</c:v>
                </c:pt>
                <c:pt idx="120">
                  <c:v>20.267803347078484</c:v>
                </c:pt>
                <c:pt idx="121">
                  <c:v>20.634696621338165</c:v>
                </c:pt>
                <c:pt idx="122">
                  <c:v>20.991062286782707</c:v>
                </c:pt>
                <c:pt idx="123">
                  <c:v>21.3367303281658</c:v>
                </c:pt>
                <c:pt idx="124">
                  <c:v>21.671532509538594</c:v>
                </c:pt>
                <c:pt idx="125">
                  <c:v>21.995302682381151</c:v>
                </c:pt>
                <c:pt idx="126">
                  <c:v>22.307877102310755</c:v>
                </c:pt>
                <c:pt idx="127">
                  <c:v>22.609094753385008</c:v>
                </c:pt>
                <c:pt idx="128">
                  <c:v>22.898797678903492</c:v>
                </c:pt>
                <c:pt idx="129">
                  <c:v>23.176831317499548</c:v>
                </c:pt>
                <c:pt idx="130">
                  <c:v>23.44304484320368</c:v>
                </c:pt>
                <c:pt idx="131">
                  <c:v>23.697291508057063</c:v>
                </c:pt>
                <c:pt idx="132">
                  <c:v>23.939428985754262</c:v>
                </c:pt>
                <c:pt idx="133">
                  <c:v>24.169319714705679</c:v>
                </c:pt>
                <c:pt idx="134">
                  <c:v>24.386831238830112</c:v>
                </c:pt>
                <c:pt idx="135">
                  <c:v>24.591836544320088</c:v>
                </c:pt>
                <c:pt idx="136">
                  <c:v>24.784214390567854</c:v>
                </c:pt>
                <c:pt idx="137">
                  <c:v>24.963849633399988</c:v>
                </c:pt>
                <c:pt idx="138">
                  <c:v>25.130633538745585</c:v>
                </c:pt>
                <c:pt idx="139">
                  <c:v>25.284464084856637</c:v>
                </c:pt>
                <c:pt idx="140">
                  <c:v>25.425246251211618</c:v>
                </c:pt>
                <c:pt idx="141">
                  <c:v>25.552892292265781</c:v>
                </c:pt>
                <c:pt idx="142">
                  <c:v>25.667321994262224</c:v>
                </c:pt>
                <c:pt idx="143">
                  <c:v>25.768462913390351</c:v>
                </c:pt>
                <c:pt idx="144">
                  <c:v>25.856250593668761</c:v>
                </c:pt>
                <c:pt idx="145">
                  <c:v>25.930628763040346</c:v>
                </c:pt>
                <c:pt idx="146">
                  <c:v>25.991549506296309</c:v>
                </c:pt>
                <c:pt idx="147">
                  <c:v>26.038973413591947</c:v>
                </c:pt>
                <c:pt idx="148">
                  <c:v>26.07286970347846</c:v>
                </c:pt>
                <c:pt idx="149">
                  <c:v>26.093216319550955</c:v>
                </c:pt>
                <c:pt idx="150">
                  <c:v>26.099999993215945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B1-40BC-8CF6-99CE3A9C6707}"/>
            </c:ext>
          </c:extLst>
        </c:ser>
        <c:ser>
          <c:idx val="5"/>
          <c:order val="5"/>
          <c:tx>
            <c:strRef>
              <c:f>TraySol!$Y$9</c:f>
              <c:strCache>
                <c:ptCount val="1"/>
                <c:pt idx="0">
                  <c:v>w = -10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TraySol!$V$40:$V$74</c:f>
              <c:numCache>
                <c:formatCode>0.00</c:formatCode>
                <c:ptCount val="35"/>
                <c:pt idx="0">
                  <c:v>-150.72646176483875</c:v>
                </c:pt>
                <c:pt idx="1">
                  <c:v>-145.21470100381231</c:v>
                </c:pt>
                <c:pt idx="2">
                  <c:v>-138.33425314424704</c:v>
                </c:pt>
                <c:pt idx="3">
                  <c:v>-128.93318421989724</c:v>
                </c:pt>
                <c:pt idx="4">
                  <c:v>-114.86986546135728</c:v>
                </c:pt>
                <c:pt idx="15">
                  <c:v>-138.12771209680267</c:v>
                </c:pt>
                <c:pt idx="16">
                  <c:v>-131.09297235306937</c:v>
                </c:pt>
                <c:pt idx="17">
                  <c:v>-122.97487095385655</c:v>
                </c:pt>
                <c:pt idx="18">
                  <c:v>-113.04629928341829</c:v>
                </c:pt>
                <c:pt idx="19">
                  <c:v>-100.31299969864267</c:v>
                </c:pt>
                <c:pt idx="30">
                  <c:v>-127.07950433003251</c:v>
                </c:pt>
                <c:pt idx="31">
                  <c:v>-119.1153872926478</c:v>
                </c:pt>
                <c:pt idx="32">
                  <c:v>-110.5347311092675</c:v>
                </c:pt>
                <c:pt idx="33">
                  <c:v>-100.87995353609496</c:v>
                </c:pt>
                <c:pt idx="34">
                  <c:v>-89.622976416748969</c:v>
                </c:pt>
              </c:numCache>
            </c:numRef>
          </c:xVal>
          <c:yVal>
            <c:numRef>
              <c:f>TraySol!$Y$40:$Y$74</c:f>
              <c:numCache>
                <c:formatCode>0.00</c:formatCode>
                <c:ptCount val="35"/>
                <c:pt idx="0">
                  <c:v>-20.267803347078484</c:v>
                </c:pt>
                <c:pt idx="1">
                  <c:v>-30.892443231743741</c:v>
                </c:pt>
                <c:pt idx="2">
                  <c:v>-41.225285854611769</c:v>
                </c:pt>
                <c:pt idx="3">
                  <c:v>-50.996985931317397</c:v>
                </c:pt>
                <c:pt idx="4">
                  <c:v>-59.629505702376548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B1-40BC-8CF6-99CE3A9C6707}"/>
            </c:ext>
          </c:extLst>
        </c:ser>
        <c:ser>
          <c:idx val="6"/>
          <c:order val="6"/>
          <c:tx>
            <c:strRef>
              <c:f>TraySol!$AB$9</c:f>
              <c:strCache>
                <c:ptCount val="1"/>
                <c:pt idx="0">
                  <c:v>w = -7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TraySol!$V$85:$V$89</c:f>
              <c:numCache>
                <c:formatCode>0.00</c:formatCode>
                <c:ptCount val="5"/>
                <c:pt idx="0">
                  <c:v>-117.27456619016218</c:v>
                </c:pt>
                <c:pt idx="1">
                  <c:v>-108.64175667586379</c:v>
                </c:pt>
                <c:pt idx="2">
                  <c:v>-99.861811873146223</c:v>
                </c:pt>
                <c:pt idx="3">
                  <c:v>-90.59205652817846</c:v>
                </c:pt>
                <c:pt idx="4">
                  <c:v>-80.469268728260758</c:v>
                </c:pt>
              </c:numCache>
            </c:numRef>
          </c:xVal>
          <c:yVal>
            <c:numRef>
              <c:f>TraySol!$AB$85:$AB$89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5B1-40BC-8CF6-99CE3A9C6707}"/>
            </c:ext>
          </c:extLst>
        </c:ser>
        <c:ser>
          <c:idx val="7"/>
          <c:order val="7"/>
          <c:tx>
            <c:strRef>
              <c:f>TraySol!$AC$9</c:f>
              <c:strCache>
                <c:ptCount val="1"/>
                <c:pt idx="0">
                  <c:v>w = -6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TraySol!$V$100:$V$104</c:f>
              <c:numCache>
                <c:formatCode>0.00</c:formatCode>
                <c:ptCount val="5"/>
                <c:pt idx="0">
                  <c:v>-108.26758666285335</c:v>
                </c:pt>
                <c:pt idx="1">
                  <c:v>-98.974940093683216</c:v>
                </c:pt>
                <c:pt idx="2">
                  <c:v>-90</c:v>
                </c:pt>
                <c:pt idx="3">
                  <c:v>-81.02505990631677</c:v>
                </c:pt>
                <c:pt idx="4">
                  <c:v>-71.732413337146653</c:v>
                </c:pt>
              </c:numCache>
            </c:numRef>
          </c:xVal>
          <c:yVal>
            <c:numRef>
              <c:f>TraySol!$AC$100:$AC$104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5B1-40BC-8CF6-99CE3A9C6707}"/>
            </c:ext>
          </c:extLst>
        </c:ser>
        <c:ser>
          <c:idx val="8"/>
          <c:order val="8"/>
          <c:tx>
            <c:strRef>
              <c:f>TraySol!$AD$9</c:f>
              <c:strCache>
                <c:ptCount val="1"/>
                <c:pt idx="0">
                  <c:v>w = -5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TraySol!$V$115:$V$119</c:f>
              <c:numCache>
                <c:formatCode>0.00</c:formatCode>
                <c:ptCount val="5"/>
                <c:pt idx="0">
                  <c:v>-99.530731271739242</c:v>
                </c:pt>
                <c:pt idx="1">
                  <c:v>-89.407943471821554</c:v>
                </c:pt>
                <c:pt idx="2">
                  <c:v>-80.138188126853791</c:v>
                </c:pt>
                <c:pt idx="3">
                  <c:v>-71.358243324136211</c:v>
                </c:pt>
                <c:pt idx="4">
                  <c:v>-62.725433809837817</c:v>
                </c:pt>
              </c:numCache>
            </c:numRef>
          </c:xVal>
          <c:yVal>
            <c:numRef>
              <c:f>TraySol!$AD$115:$AD$119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5B1-40BC-8CF6-99CE3A9C6707}"/>
            </c:ext>
          </c:extLst>
        </c:ser>
        <c:ser>
          <c:idx val="9"/>
          <c:order val="9"/>
          <c:tx>
            <c:strRef>
              <c:f>TraySol!$AE$9</c:f>
              <c:strCache>
                <c:ptCount val="1"/>
                <c:pt idx="0">
                  <c:v>w = -4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TraySol!$V$130:$V$134</c:f>
              <c:numCache>
                <c:formatCode>0.00</c:formatCode>
                <c:ptCount val="5"/>
                <c:pt idx="0">
                  <c:v>-90.377023583250988</c:v>
                </c:pt>
                <c:pt idx="1">
                  <c:v>-79.120046463905013</c:v>
                </c:pt>
                <c:pt idx="2">
                  <c:v>-69.465268890732489</c:v>
                </c:pt>
                <c:pt idx="3">
                  <c:v>-60.884612707352176</c:v>
                </c:pt>
                <c:pt idx="4">
                  <c:v>-52.92049566996748</c:v>
                </c:pt>
              </c:numCache>
            </c:numRef>
          </c:xVal>
          <c:yVal>
            <c:numRef>
              <c:f>TraySol!$AE$130:$AE$134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5B1-40BC-8CF6-99CE3A9C6707}"/>
            </c:ext>
          </c:extLst>
        </c:ser>
        <c:ser>
          <c:idx val="10"/>
          <c:order val="10"/>
          <c:tx>
            <c:strRef>
              <c:f>TraySol!$AF$9</c:f>
              <c:strCache>
                <c:ptCount val="1"/>
                <c:pt idx="0">
                  <c:v>w = -3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TraySol!$V$145:$V$149</c:f>
              <c:numCache>
                <c:formatCode>0.00</c:formatCode>
                <c:ptCount val="5"/>
                <c:pt idx="0">
                  <c:v>-79.687000301357344</c:v>
                </c:pt>
                <c:pt idx="1">
                  <c:v>-66.953700716581693</c:v>
                </c:pt>
                <c:pt idx="2">
                  <c:v>-57.025129046143419</c:v>
                </c:pt>
                <c:pt idx="3">
                  <c:v>-48.907027646930629</c:v>
                </c:pt>
                <c:pt idx="4">
                  <c:v>-41.872287903197325</c:v>
                </c:pt>
              </c:numCache>
            </c:numRef>
          </c:xVal>
          <c:yVal>
            <c:numRef>
              <c:f>TraySol!$AF$145:$AF$149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5B1-40BC-8CF6-99CE3A9C6707}"/>
            </c:ext>
          </c:extLst>
        </c:ser>
        <c:ser>
          <c:idx val="11"/>
          <c:order val="11"/>
          <c:tx>
            <c:strRef>
              <c:f>TraySol!$AG$9</c:f>
              <c:strCache>
                <c:ptCount val="1"/>
                <c:pt idx="0">
                  <c:v>w = -2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TraySol!$V$160:$V$164</c:f>
              <c:numCache>
                <c:formatCode>0.00</c:formatCode>
                <c:ptCount val="5"/>
                <c:pt idx="0">
                  <c:v>-65.13013453864275</c:v>
                </c:pt>
                <c:pt idx="1">
                  <c:v>-51.066815780102715</c:v>
                </c:pt>
                <c:pt idx="2">
                  <c:v>-41.665746855752879</c:v>
                </c:pt>
                <c:pt idx="3">
                  <c:v>-34.785298996187692</c:v>
                </c:pt>
                <c:pt idx="4">
                  <c:v>-29.273538235161276</c:v>
                </c:pt>
              </c:numCache>
            </c:numRef>
          </c:xVal>
          <c:yVal>
            <c:numRef>
              <c:f>TraySol!$AG$160:$AG$164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5B1-40BC-8CF6-99CE3A9C6707}"/>
            </c:ext>
          </c:extLst>
        </c:ser>
        <c:ser>
          <c:idx val="12"/>
          <c:order val="12"/>
          <c:tx>
            <c:strRef>
              <c:f>TraySol!$AH$9</c:f>
              <c:strCache>
                <c:ptCount val="1"/>
                <c:pt idx="0">
                  <c:v>w = -1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TraySol!$V$175:$V$179</c:f>
              <c:numCache>
                <c:formatCode>0.00</c:formatCode>
                <c:ptCount val="5"/>
                <c:pt idx="0">
                  <c:v>-41.109884994402513</c:v>
                </c:pt>
                <c:pt idx="1">
                  <c:v>-28.90561494195439</c:v>
                </c:pt>
                <c:pt idx="2">
                  <c:v>-22.440724015068746</c:v>
                </c:pt>
                <c:pt idx="3">
                  <c:v>-18.256078601092888</c:v>
                </c:pt>
                <c:pt idx="4">
                  <c:v>-15.137010240230827</c:v>
                </c:pt>
              </c:numCache>
            </c:numRef>
          </c:xVal>
          <c:yVal>
            <c:numRef>
              <c:f>TraySol!$AH$175:$AH$179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5B1-40BC-8CF6-99CE3A9C6707}"/>
            </c:ext>
          </c:extLst>
        </c:ser>
        <c:ser>
          <c:idx val="13"/>
          <c:order val="13"/>
          <c:tx>
            <c:strRef>
              <c:f>TraySol!$AI$9</c:f>
              <c:strCache>
                <c:ptCount val="1"/>
                <c:pt idx="0">
                  <c:v>w =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TraySol!$V$191:$V$195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TraySol!$AI$191:$AI$195</c:f>
              <c:numCache>
                <c:formatCode>0.00</c:formatCode>
                <c:ptCount val="5"/>
                <c:pt idx="0">
                  <c:v>72.999999979162595</c:v>
                </c:pt>
                <c:pt idx="1">
                  <c:v>61.274999986470881</c:v>
                </c:pt>
                <c:pt idx="2">
                  <c:v>49.549999989764338</c:v>
                </c:pt>
                <c:pt idx="3">
                  <c:v>37.82499999176823</c:v>
                </c:pt>
                <c:pt idx="4">
                  <c:v>26.099999993215945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5B1-40BC-8CF6-99CE3A9C6707}"/>
            </c:ext>
          </c:extLst>
        </c:ser>
        <c:ser>
          <c:idx val="14"/>
          <c:order val="14"/>
          <c:tx>
            <c:strRef>
              <c:f>TraySol!$AJ$9</c:f>
              <c:strCache>
                <c:ptCount val="1"/>
                <c:pt idx="0">
                  <c:v>w = 1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TraySol!$V$206:$V$210</c:f>
              <c:numCache>
                <c:formatCode>0.00</c:formatCode>
                <c:ptCount val="5"/>
                <c:pt idx="0">
                  <c:v>41.109884994402513</c:v>
                </c:pt>
                <c:pt idx="1">
                  <c:v>28.90561494195439</c:v>
                </c:pt>
                <c:pt idx="2">
                  <c:v>22.440724015068746</c:v>
                </c:pt>
                <c:pt idx="3">
                  <c:v>18.256078601092888</c:v>
                </c:pt>
                <c:pt idx="4">
                  <c:v>15.137010240230827</c:v>
                </c:pt>
              </c:numCache>
            </c:numRef>
          </c:xVal>
          <c:yVal>
            <c:numRef>
              <c:f>TraySol!$AJ$206:$AJ$210</c:f>
              <c:numCache>
                <c:formatCode>0.00</c:formatCode>
                <c:ptCount val="5"/>
                <c:pt idx="0">
                  <c:v>68.830604058393178</c:v>
                </c:pt>
                <c:pt idx="1">
                  <c:v>58.380447943724477</c:v>
                </c:pt>
                <c:pt idx="2">
                  <c:v>47.310842886169894</c:v>
                </c:pt>
                <c:pt idx="3">
                  <c:v>36.005527493102079</c:v>
                </c:pt>
                <c:pt idx="4">
                  <c:v>24.591836544320088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5B1-40BC-8CF6-99CE3A9C6707}"/>
            </c:ext>
          </c:extLst>
        </c:ser>
        <c:ser>
          <c:idx val="15"/>
          <c:order val="15"/>
          <c:tx>
            <c:strRef>
              <c:f>TraySol!$AK$9</c:f>
              <c:strCache>
                <c:ptCount val="1"/>
                <c:pt idx="0">
                  <c:v>w = 2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TraySol!$V$221:$V$225</c:f>
              <c:numCache>
                <c:formatCode>0.00</c:formatCode>
                <c:ptCount val="5"/>
                <c:pt idx="0">
                  <c:v>65.13013453864275</c:v>
                </c:pt>
                <c:pt idx="1">
                  <c:v>51.066815780102715</c:v>
                </c:pt>
                <c:pt idx="2">
                  <c:v>41.665746855752879</c:v>
                </c:pt>
                <c:pt idx="3">
                  <c:v>34.785298996187692</c:v>
                </c:pt>
                <c:pt idx="4">
                  <c:v>29.273538235161276</c:v>
                </c:pt>
              </c:numCache>
            </c:numRef>
          </c:xVal>
          <c:yVal>
            <c:numRef>
              <c:f>TraySol!$AK$221:$AK$225</c:f>
              <c:numCache>
                <c:formatCode>0.00</c:formatCode>
                <c:ptCount val="5"/>
                <c:pt idx="0">
                  <c:v>59.629505702376541</c:v>
                </c:pt>
                <c:pt idx="1">
                  <c:v>50.996985931317411</c:v>
                </c:pt>
                <c:pt idx="2">
                  <c:v>41.225285854611791</c:v>
                </c:pt>
                <c:pt idx="3">
                  <c:v>30.892443231743741</c:v>
                </c:pt>
                <c:pt idx="4">
                  <c:v>20.267803347078484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5B1-40BC-8CF6-99CE3A9C6707}"/>
            </c:ext>
          </c:extLst>
        </c:ser>
        <c:ser>
          <c:idx val="16"/>
          <c:order val="16"/>
          <c:tx>
            <c:strRef>
              <c:f>TraySol!$AL$9</c:f>
              <c:strCache>
                <c:ptCount val="1"/>
                <c:pt idx="0">
                  <c:v>w = 3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TraySol!$V$236:$V$240</c:f>
              <c:numCache>
                <c:formatCode>0.00</c:formatCode>
                <c:ptCount val="5"/>
                <c:pt idx="0">
                  <c:v>79.687000301357344</c:v>
                </c:pt>
                <c:pt idx="1">
                  <c:v>66.953700716581693</c:v>
                </c:pt>
                <c:pt idx="2">
                  <c:v>57.025129046143419</c:v>
                </c:pt>
                <c:pt idx="3">
                  <c:v>48.907027646930629</c:v>
                </c:pt>
                <c:pt idx="4">
                  <c:v>41.872287903197325</c:v>
                </c:pt>
              </c:numCache>
            </c:numRef>
          </c:xVal>
          <c:yVal>
            <c:numRef>
              <c:f>TraySol!$AL$236:$AL$240</c:f>
              <c:numCache>
                <c:formatCode>0.00</c:formatCode>
                <c:ptCount val="5"/>
                <c:pt idx="0">
                  <c:v>48.749110142173883</c:v>
                </c:pt>
                <c:pt idx="1">
                  <c:v>41.20107050536074</c:v>
                </c:pt>
                <c:pt idx="2">
                  <c:v>32.553627197049394</c:v>
                </c:pt>
                <c:pt idx="3">
                  <c:v>23.267142849929328</c:v>
                </c:pt>
                <c:pt idx="4">
                  <c:v>13.618974436266711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5B1-40BC-8CF6-99CE3A9C6707}"/>
            </c:ext>
          </c:extLst>
        </c:ser>
        <c:ser>
          <c:idx val="17"/>
          <c:order val="17"/>
          <c:tx>
            <c:strRef>
              <c:f>TraySol!$AM$9</c:f>
              <c:strCache>
                <c:ptCount val="1"/>
                <c:pt idx="0">
                  <c:v>w = 4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TraySol!$V$251:$V$255</c:f>
              <c:numCache>
                <c:formatCode>0.00</c:formatCode>
                <c:ptCount val="5"/>
                <c:pt idx="0">
                  <c:v>90.377023583250988</c:v>
                </c:pt>
                <c:pt idx="1">
                  <c:v>79.120046463905013</c:v>
                </c:pt>
                <c:pt idx="2">
                  <c:v>69.465268890732489</c:v>
                </c:pt>
                <c:pt idx="3">
                  <c:v>60.884612707352176</c:v>
                </c:pt>
                <c:pt idx="4">
                  <c:v>52.92049566996748</c:v>
                </c:pt>
              </c:numCache>
            </c:numRef>
          </c:xVal>
          <c:yVal>
            <c:numRef>
              <c:f>TraySol!$AM$251:$AM$255</c:f>
              <c:numCache>
                <c:formatCode>0.00</c:formatCode>
                <c:ptCount val="5"/>
                <c:pt idx="0">
                  <c:v>37.390475630150441</c:v>
                </c:pt>
                <c:pt idx="1">
                  <c:v>30.290832141356375</c:v>
                </c:pt>
                <c:pt idx="2">
                  <c:v>22.363803067532643</c:v>
                </c:pt>
                <c:pt idx="3">
                  <c:v>13.928135356806465</c:v>
                </c:pt>
                <c:pt idx="4">
                  <c:v>5.2141306275678545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5B1-40BC-8CF6-99CE3A9C6707}"/>
            </c:ext>
          </c:extLst>
        </c:ser>
        <c:ser>
          <c:idx val="18"/>
          <c:order val="18"/>
          <c:tx>
            <c:strRef>
              <c:f>TraySol!$AN$9</c:f>
              <c:strCache>
                <c:ptCount val="1"/>
                <c:pt idx="0">
                  <c:v>w = 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TraySol!$V$266:$V$270</c:f>
              <c:numCache>
                <c:formatCode>0.00</c:formatCode>
                <c:ptCount val="5"/>
                <c:pt idx="0">
                  <c:v>99.530731271739242</c:v>
                </c:pt>
                <c:pt idx="1">
                  <c:v>89.407943471821554</c:v>
                </c:pt>
                <c:pt idx="2">
                  <c:v>80.138188126853791</c:v>
                </c:pt>
                <c:pt idx="3">
                  <c:v>71.358243324136211</c:v>
                </c:pt>
                <c:pt idx="4">
                  <c:v>62.725433809837817</c:v>
                </c:pt>
              </c:numCache>
            </c:numRef>
          </c:xVal>
          <c:yVal>
            <c:numRef>
              <c:f>TraySol!$AN$266:$AN$270</c:f>
              <c:numCache>
                <c:formatCode>0.00</c:formatCode>
                <c:ptCount val="5"/>
                <c:pt idx="0">
                  <c:v>26.031808270516386</c:v>
                </c:pt>
                <c:pt idx="1">
                  <c:v>18.946609815174924</c:v>
                </c:pt>
                <c:pt idx="2">
                  <c:v>11.358902652195297</c:v>
                </c:pt>
                <c:pt idx="3">
                  <c:v>3.4973381842137456</c:v>
                </c:pt>
                <c:pt idx="4">
                  <c:v>-4.444623319840403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5B1-40BC-8CF6-99CE3A9C6707}"/>
            </c:ext>
          </c:extLst>
        </c:ser>
        <c:ser>
          <c:idx val="19"/>
          <c:order val="19"/>
          <c:tx>
            <c:strRef>
              <c:f>TraySol!$AO$9</c:f>
              <c:strCache>
                <c:ptCount val="1"/>
                <c:pt idx="0">
                  <c:v>w = 6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TraySol!$V$281:$V$285</c:f>
              <c:numCache>
                <c:formatCode>0.00</c:formatCode>
                <c:ptCount val="5"/>
                <c:pt idx="0">
                  <c:v>108.26758666285335</c:v>
                </c:pt>
                <c:pt idx="1">
                  <c:v>98.974940093683216</c:v>
                </c:pt>
                <c:pt idx="2">
                  <c:v>90</c:v>
                </c:pt>
                <c:pt idx="3">
                  <c:v>81.02505990631677</c:v>
                </c:pt>
                <c:pt idx="4">
                  <c:v>71.732413337146653</c:v>
                </c:pt>
              </c:numCache>
            </c:numRef>
          </c:xVal>
          <c:yVal>
            <c:numRef>
              <c:f>TraySol!$AO$281:$AO$285</c:f>
              <c:numCache>
                <c:formatCode>0.00</c:formatCode>
                <c:ptCount val="5"/>
                <c:pt idx="0">
                  <c:v>14.962262792588504</c:v>
                </c:pt>
                <c:pt idx="1">
                  <c:v>7.5760699146809571</c:v>
                </c:pt>
                <c:pt idx="2">
                  <c:v>0</c:v>
                </c:pt>
                <c:pt idx="3">
                  <c:v>-7.5760699146809429</c:v>
                </c:pt>
                <c:pt idx="4">
                  <c:v>-14.962262792588504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15B1-40BC-8CF6-99CE3A9C6707}"/>
            </c:ext>
          </c:extLst>
        </c:ser>
        <c:ser>
          <c:idx val="20"/>
          <c:order val="20"/>
          <c:tx>
            <c:strRef>
              <c:f>TraySol!$AP$9</c:f>
              <c:strCache>
                <c:ptCount val="1"/>
                <c:pt idx="0">
                  <c:v>w = 7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TraySol!$V$296:$V$300</c:f>
              <c:numCache>
                <c:formatCode>0.00</c:formatCode>
                <c:ptCount val="5"/>
                <c:pt idx="0">
                  <c:v>117.27456619016218</c:v>
                </c:pt>
                <c:pt idx="1">
                  <c:v>108.64175667586379</c:v>
                </c:pt>
                <c:pt idx="2">
                  <c:v>99.861811873146223</c:v>
                </c:pt>
                <c:pt idx="3">
                  <c:v>90.59205652817846</c:v>
                </c:pt>
                <c:pt idx="4">
                  <c:v>80.469268728260758</c:v>
                </c:pt>
              </c:numCache>
            </c:numRef>
          </c:xVal>
          <c:yVal>
            <c:numRef>
              <c:f>TraySol!$AP$296:$AP$300</c:f>
              <c:numCache>
                <c:formatCode>0.00</c:formatCode>
                <c:ptCount val="5"/>
                <c:pt idx="0">
                  <c:v>4.444623319840403</c:v>
                </c:pt>
                <c:pt idx="1">
                  <c:v>-3.4973381842137456</c:v>
                </c:pt>
                <c:pt idx="2">
                  <c:v>-11.358902652195312</c:v>
                </c:pt>
                <c:pt idx="3">
                  <c:v>-18.946609815174938</c:v>
                </c:pt>
                <c:pt idx="4">
                  <c:v>-26.031808270516393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5B1-40BC-8CF6-99CE3A9C6707}"/>
            </c:ext>
          </c:extLst>
        </c:ser>
        <c:ser>
          <c:idx val="21"/>
          <c:order val="21"/>
          <c:tx>
            <c:strRef>
              <c:f>TraySol!$AQ$9</c:f>
              <c:strCache>
                <c:ptCount val="1"/>
                <c:pt idx="0">
                  <c:v>w = 8</c:v>
                </c:pt>
              </c:strCache>
            </c:strRef>
          </c:tx>
          <c:marker>
            <c:symbol val="none"/>
          </c:marker>
          <c:xVal>
            <c:numRef>
              <c:f>TraySol!$V$311:$V$315</c:f>
              <c:numCache>
                <c:formatCode>0.00</c:formatCode>
                <c:ptCount val="5"/>
                <c:pt idx="0">
                  <c:v>127.07950433003251</c:v>
                </c:pt>
                <c:pt idx="1">
                  <c:v>119.1153872926478</c:v>
                </c:pt>
                <c:pt idx="2">
                  <c:v>110.5347311092675</c:v>
                </c:pt>
                <c:pt idx="3">
                  <c:v>100.87995353609496</c:v>
                </c:pt>
                <c:pt idx="4">
                  <c:v>89.622976416748969</c:v>
                </c:pt>
              </c:numCache>
            </c:numRef>
          </c:xVal>
          <c:yVal>
            <c:numRef>
              <c:f>TraySol!$AQ$311:$AQ$315</c:f>
              <c:numCache>
                <c:formatCode>0.00</c:formatCode>
                <c:ptCount val="5"/>
                <c:pt idx="0">
                  <c:v>-5.2141306275678403</c:v>
                </c:pt>
                <c:pt idx="1">
                  <c:v>-13.92813535680645</c:v>
                </c:pt>
                <c:pt idx="2">
                  <c:v>-22.363803067532629</c:v>
                </c:pt>
                <c:pt idx="3">
                  <c:v>-30.290832141356347</c:v>
                </c:pt>
                <c:pt idx="4">
                  <c:v>-37.390475630150405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15B1-40BC-8CF6-99CE3A9C6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318464"/>
        <c:axId val="252320384"/>
      </c:scatterChart>
      <c:scatterChart>
        <c:scatterStyle val="lineMarker"/>
        <c:varyColors val="0"/>
        <c:ser>
          <c:idx val="0"/>
          <c:order val="0"/>
          <c:tx>
            <c:strRef>
              <c:f>TraySol!$D$7</c:f>
              <c:strCache>
                <c:ptCount val="1"/>
                <c:pt idx="0">
                  <c:v>SJUN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TraySol!$E$40:$E$190</c:f>
              <c:numCache>
                <c:formatCode>0.00</c:formatCode>
                <c:ptCount val="151"/>
                <c:pt idx="0">
                  <c:v>-150.72646176483875</c:v>
                </c:pt>
                <c:pt idx="1">
                  <c:v>-149.83608961582513</c:v>
                </c:pt>
                <c:pt idx="2">
                  <c:v>-148.95282341107912</c:v>
                </c:pt>
                <c:pt idx="3">
                  <c:v>-148.07671652920746</c:v>
                </c:pt>
                <c:pt idx="4">
                  <c:v>-147.20781165993984</c:v>
                </c:pt>
                <c:pt idx="5">
                  <c:v>-146.34614112161603</c:v>
                </c:pt>
                <c:pt idx="6">
                  <c:v>-145.49172719367604</c:v>
                </c:pt>
                <c:pt idx="7">
                  <c:v>-144.64458246137184</c:v>
                </c:pt>
                <c:pt idx="8">
                  <c:v>-143.80471017004322</c:v>
                </c:pt>
                <c:pt idx="9">
                  <c:v>-142.97210458644355</c:v>
                </c:pt>
                <c:pt idx="10">
                  <c:v>-142.14675136474588</c:v>
                </c:pt>
                <c:pt idx="11">
                  <c:v>-141.32862791501947</c:v>
                </c:pt>
                <c:pt idx="12">
                  <c:v>-140.51770377212412</c:v>
                </c:pt>
                <c:pt idx="13">
                  <c:v>-139.71394096313313</c:v>
                </c:pt>
                <c:pt idx="14">
                  <c:v>-138.91729437155729</c:v>
                </c:pt>
                <c:pt idx="15">
                  <c:v>-138.12771209680267</c:v>
                </c:pt>
                <c:pt idx="16">
                  <c:v>-137.34513580745173</c:v>
                </c:pt>
                <c:pt idx="17">
                  <c:v>-136.56950108711015</c:v>
                </c:pt>
                <c:pt idx="18">
                  <c:v>-135.80073777170796</c:v>
                </c:pt>
                <c:pt idx="19">
                  <c:v>-135.03877027728257</c:v>
                </c:pt>
                <c:pt idx="20">
                  <c:v>-134.2835179174069</c:v>
                </c:pt>
                <c:pt idx="21">
                  <c:v>-133.5348952095456</c:v>
                </c:pt>
                <c:pt idx="22">
                  <c:v>-132.79281216974442</c:v>
                </c:pt>
                <c:pt idx="23">
                  <c:v>-132.05717459516049</c:v>
                </c:pt>
                <c:pt idx="24">
                  <c:v>-131.32788433404485</c:v>
                </c:pt>
                <c:pt idx="25">
                  <c:v>-130.60483954287719</c:v>
                </c:pt>
                <c:pt idx="26">
                  <c:v>-129.8879349304348</c:v>
                </c:pt>
                <c:pt idx="27">
                  <c:v>-129.17706198865409</c:v>
                </c:pt>
                <c:pt idx="28">
                  <c:v>-128.47210921020647</c:v>
                </c:pt>
                <c:pt idx="29">
                  <c:v>-127.77296229277052</c:v>
                </c:pt>
                <c:pt idx="30">
                  <c:v>-127.07950433003251</c:v>
                </c:pt>
                <c:pt idx="31">
                  <c:v>-126.39161598949117</c:v>
                </c:pt>
                <c:pt idx="32">
                  <c:v>-125.70917567718031</c:v>
                </c:pt>
                <c:pt idx="33">
                  <c:v>-125.03205968945294</c:v>
                </c:pt>
                <c:pt idx="34">
                  <c:v>-124.36014235199674</c:v>
                </c:pt>
                <c:pt idx="35">
                  <c:v>-123.69329614626908</c:v>
                </c:pt>
                <c:pt idx="36">
                  <c:v>-123.03139182355487</c:v>
                </c:pt>
                <c:pt idx="37">
                  <c:v>-122.37429850686038</c:v>
                </c:pt>
                <c:pt idx="38">
                  <c:v>-121.72188378086094</c:v>
                </c:pt>
                <c:pt idx="39">
                  <c:v>-121.07401377012177</c:v>
                </c:pt>
                <c:pt idx="40">
                  <c:v>-120.43055320580943</c:v>
                </c:pt>
                <c:pt idx="41">
                  <c:v>-119.79136548110462</c:v>
                </c:pt>
                <c:pt idx="42">
                  <c:v>-119.15631269551814</c:v>
                </c:pt>
                <c:pt idx="43">
                  <c:v>-118.52525568830031</c:v>
                </c:pt>
                <c:pt idx="44">
                  <c:v>-117.89805406111864</c:v>
                </c:pt>
                <c:pt idx="45">
                  <c:v>-117.27456619016218</c:v>
                </c:pt>
                <c:pt idx="46">
                  <c:v>-116.65464922781041</c:v>
                </c:pt>
                <c:pt idx="47">
                  <c:v>-116.03815909398328</c:v>
                </c:pt>
                <c:pt idx="48">
                  <c:v>-115.42495045726469</c:v>
                </c:pt>
                <c:pt idx="49">
                  <c:v>-114.81487670586623</c:v>
                </c:pt>
                <c:pt idx="50">
                  <c:v>-114.20778990846931</c:v>
                </c:pt>
                <c:pt idx="51">
                  <c:v>-113.60354076495409</c:v>
                </c:pt>
                <c:pt idx="52">
                  <c:v>-113.00197854699236</c:v>
                </c:pt>
                <c:pt idx="53">
                  <c:v>-112.40295102844676</c:v>
                </c:pt>
                <c:pt idx="54">
                  <c:v>-111.8063044054838</c:v>
                </c:pt>
                <c:pt idx="55">
                  <c:v>-111.21188320626956</c:v>
                </c:pt>
                <c:pt idx="56">
                  <c:v>-110.61953019007791</c:v>
                </c:pt>
                <c:pt idx="57">
                  <c:v>-110.02908623559742</c:v>
                </c:pt>
                <c:pt idx="58">
                  <c:v>-109.44039021818013</c:v>
                </c:pt>
                <c:pt idx="59">
                  <c:v>-108.8532788757267</c:v>
                </c:pt>
                <c:pt idx="60">
                  <c:v>-108.26758666285335</c:v>
                </c:pt>
                <c:pt idx="61">
                  <c:v>-107.68314559293212</c:v>
                </c:pt>
                <c:pt idx="62">
                  <c:v>-107.09978506754079</c:v>
                </c:pt>
                <c:pt idx="63">
                  <c:v>-106.51733169279753</c:v>
                </c:pt>
                <c:pt idx="64">
                  <c:v>-105.93560908199277</c:v>
                </c:pt>
                <c:pt idx="65">
                  <c:v>-105.35443764386193</c:v>
                </c:pt>
                <c:pt idx="66">
                  <c:v>-104.77363435577023</c:v>
                </c:pt>
                <c:pt idx="67">
                  <c:v>-104.19301252100308</c:v>
                </c:pt>
                <c:pt idx="68">
                  <c:v>-103.61238150927194</c:v>
                </c:pt>
                <c:pt idx="69">
                  <c:v>-103.03154647945588</c:v>
                </c:pt>
                <c:pt idx="70">
                  <c:v>-102.45030808350309</c:v>
                </c:pt>
                <c:pt idx="71">
                  <c:v>-101.86846215031299</c:v>
                </c:pt>
                <c:pt idx="72">
                  <c:v>-101.28579934830731</c:v>
                </c:pt>
                <c:pt idx="73">
                  <c:v>-100.70210482527884</c:v>
                </c:pt>
                <c:pt idx="74">
                  <c:v>-100.11715782397576</c:v>
                </c:pt>
                <c:pt idx="75">
                  <c:v>-99.530731271739242</c:v>
                </c:pt>
                <c:pt idx="76">
                  <c:v>-98.942591342359194</c:v>
                </c:pt>
                <c:pt idx="77">
                  <c:v>-98.352496988149085</c:v>
                </c:pt>
                <c:pt idx="78">
                  <c:v>-97.760199440061896</c:v>
                </c:pt>
                <c:pt idx="79">
                  <c:v>-97.165441673475613</c:v>
                </c:pt>
                <c:pt idx="80">
                  <c:v>-96.567957837067993</c:v>
                </c:pt>
                <c:pt idx="81">
                  <c:v>-95.967472641972577</c:v>
                </c:pt>
                <c:pt idx="82">
                  <c:v>-95.363700708161915</c:v>
                </c:pt>
                <c:pt idx="83">
                  <c:v>-94.756345864738122</c:v>
                </c:pt>
                <c:pt idx="84">
                  <c:v>-94.145100400520647</c:v>
                </c:pt>
                <c:pt idx="85">
                  <c:v>-93.529644261010446</c:v>
                </c:pt>
                <c:pt idx="86">
                  <c:v>-92.909644187470334</c:v>
                </c:pt>
                <c:pt idx="87">
                  <c:v>-92.284752793497262</c:v>
                </c:pt>
                <c:pt idx="88">
                  <c:v>-91.654607574068137</c:v>
                </c:pt>
                <c:pt idx="89">
                  <c:v>-91.018829841617659</c:v>
                </c:pt>
                <c:pt idx="90">
                  <c:v>-90.377023583250988</c:v>
                </c:pt>
                <c:pt idx="91">
                  <c:v>-89.728774232707508</c:v>
                </c:pt>
                <c:pt idx="92">
                  <c:v>-89.073647350170745</c:v>
                </c:pt>
                <c:pt idx="93">
                  <c:v>-88.411187202468184</c:v>
                </c:pt>
                <c:pt idx="94">
                  <c:v>-87.740915235618701</c:v>
                </c:pt>
                <c:pt idx="95">
                  <c:v>-87.062328431072615</c:v>
                </c:pt>
                <c:pt idx="96">
                  <c:v>-86.374897536349408</c:v>
                </c:pt>
                <c:pt idx="97">
                  <c:v>-85.678065160117939</c:v>
                </c:pt>
                <c:pt idx="98">
                  <c:v>-84.971243721094154</c:v>
                </c:pt>
                <c:pt idx="99">
                  <c:v>-84.253813239459788</c:v>
                </c:pt>
                <c:pt idx="100">
                  <c:v>-83.52511895885236</c:v>
                </c:pt>
                <c:pt idx="101">
                  <c:v>-82.78446878636214</c:v>
                </c:pt>
                <c:pt idx="102">
                  <c:v>-82.031130537426307</c:v>
                </c:pt>
                <c:pt idx="103">
                  <c:v>-81.264328972071112</c:v>
                </c:pt>
                <c:pt idx="104">
                  <c:v>-80.48324260867372</c:v>
                </c:pt>
                <c:pt idx="105">
                  <c:v>-79.687000301357344</c:v>
                </c:pt>
                <c:pt idx="106">
                  <c:v>-78.874677567385334</c:v>
                </c:pt>
                <c:pt idx="107">
                  <c:v>-78.045292651586038</c:v>
                </c:pt>
                <c:pt idx="108">
                  <c:v>-77.19780231606012</c:v>
                </c:pt>
                <c:pt idx="109">
                  <c:v>-76.331097345368562</c:v>
                </c:pt>
                <c:pt idx="110">
                  <c:v>-75.443997760291168</c:v>
                </c:pt>
                <c:pt idx="111">
                  <c:v>-74.535247737357906</c:v>
                </c:pt>
                <c:pt idx="112">
                  <c:v>-73.603510237032765</c:v>
                </c:pt>
                <c:pt idx="113">
                  <c:v>-72.647361351095554</c:v>
                </c:pt>
                <c:pt idx="114">
                  <c:v>-71.665284389952888</c:v>
                </c:pt>
                <c:pt idx="115">
                  <c:v>-70.655663743959181</c:v>
                </c:pt>
                <c:pt idx="116">
                  <c:v>-69.61677857013305</c:v>
                </c:pt>
                <c:pt idx="117">
                  <c:v>-68.546796377868276</c:v>
                </c:pt>
                <c:pt idx="118">
                  <c:v>-67.443766615499143</c:v>
                </c:pt>
                <c:pt idx="119">
                  <c:v>-66.305614395240937</c:v>
                </c:pt>
                <c:pt idx="120">
                  <c:v>-65.13013453864275</c:v>
                </c:pt>
                <c:pt idx="121">
                  <c:v>-63.914986180046505</c:v>
                </c:pt>
                <c:pt idx="122">
                  <c:v>-62.65768823360041</c:v>
                </c:pt>
                <c:pt idx="123">
                  <c:v>-61.355616112198412</c:v>
                </c:pt>
                <c:pt idx="124">
                  <c:v>-60.006000186366123</c:v>
                </c:pt>
                <c:pt idx="125">
                  <c:v>-58.605926589384609</c:v>
                </c:pt>
                <c:pt idx="126">
                  <c:v>-57.152341113033863</c:v>
                </c:pt>
                <c:pt idx="127">
                  <c:v>-55.642057096282635</c:v>
                </c:pt>
                <c:pt idx="128">
                  <c:v>-54.071768385162081</c:v>
                </c:pt>
                <c:pt idx="129">
                  <c:v>-52.438068631019092</c:v>
                </c:pt>
                <c:pt idx="130">
                  <c:v>-50.737478387006291</c:v>
                </c:pt>
                <c:pt idx="131">
                  <c:v>-48.966481643407519</c:v>
                </c:pt>
                <c:pt idx="132">
                  <c:v>-47.12157358728912</c:v>
                </c:pt>
                <c:pt idx="133">
                  <c:v>-45.199321446446717</c:v>
                </c:pt>
                <c:pt idx="134">
                  <c:v>-43.196440234664735</c:v>
                </c:pt>
                <c:pt idx="135">
                  <c:v>-41.109884994402513</c:v>
                </c:pt>
                <c:pt idx="136">
                  <c:v>-38.936960661463367</c:v>
                </c:pt>
                <c:pt idx="137">
                  <c:v>-36.675449873929125</c:v>
                </c:pt>
                <c:pt idx="138">
                  <c:v>-34.323757837776064</c:v>
                </c:pt>
                <c:pt idx="139">
                  <c:v>-31.881071688261308</c:v>
                </c:pt>
                <c:pt idx="140">
                  <c:v>-29.347529640723778</c:v>
                </c:pt>
                <c:pt idx="141">
                  <c:v>-26.724392678511297</c:v>
                </c:pt>
                <c:pt idx="142">
                  <c:v>-24.01420876635963</c:v>
                </c:pt>
                <c:pt idx="143">
                  <c:v>-21.220956933774321</c:v>
                </c:pt>
                <c:pt idx="144">
                  <c:v>-18.350156518646141</c:v>
                </c:pt>
                <c:pt idx="145">
                  <c:v>-15.40892597593769</c:v>
                </c:pt>
                <c:pt idx="146">
                  <c:v>-12.40597653030861</c:v>
                </c:pt>
                <c:pt idx="147">
                  <c:v>-9.3515290370814697</c:v>
                </c:pt>
                <c:pt idx="148">
                  <c:v>-6.257147848211539</c:v>
                </c:pt>
                <c:pt idx="149">
                  <c:v>-3.13549292226784</c:v>
                </c:pt>
                <c:pt idx="150">
                  <c:v>-3.1378138733201516E-3</c:v>
                </c:pt>
              </c:numCache>
            </c:numRef>
          </c:xVal>
          <c:yVal>
            <c:numRef>
              <c:f>TraySol!$D$40:$D$190</c:f>
              <c:numCache>
                <c:formatCode>0.00</c:formatCode>
                <c:ptCount val="151"/>
                <c:pt idx="0">
                  <c:v>-20.267803347078484</c:v>
                </c:pt>
                <c:pt idx="1">
                  <c:v>-19.890553959860227</c:v>
                </c:pt>
                <c:pt idx="2">
                  <c:v>-19.503121147661915</c:v>
                </c:pt>
                <c:pt idx="3">
                  <c:v>-19.105678512936919</c:v>
                </c:pt>
                <c:pt idx="4">
                  <c:v>-18.69840030634299</c:v>
                </c:pt>
                <c:pt idx="5">
                  <c:v>-18.281461172279094</c:v>
                </c:pt>
                <c:pt idx="6">
                  <c:v>-17.855035906561568</c:v>
                </c:pt>
                <c:pt idx="7">
                  <c:v>-17.419299226477975</c:v>
                </c:pt>
                <c:pt idx="8">
                  <c:v>-16.974425553368803</c:v>
                </c:pt>
                <c:pt idx="9">
                  <c:v>-16.520588807806803</c:v>
                </c:pt>
                <c:pt idx="10">
                  <c:v>-16.057962217367219</c:v>
                </c:pt>
                <c:pt idx="11">
                  <c:v>-15.586718136915522</c:v>
                </c:pt>
                <c:pt idx="12">
                  <c:v>-15.107027881276025</c:v>
                </c:pt>
                <c:pt idx="13">
                  <c:v>-14.619061570090977</c:v>
                </c:pt>
                <c:pt idx="14">
                  <c:v>-14.122987984629759</c:v>
                </c:pt>
                <c:pt idx="15">
                  <c:v>-13.618974436266711</c:v>
                </c:pt>
                <c:pt idx="16">
                  <c:v>-13.107186646308477</c:v>
                </c:pt>
                <c:pt idx="17">
                  <c:v>-12.587788636822182</c:v>
                </c:pt>
                <c:pt idx="18">
                  <c:v>-12.060942632089777</c:v>
                </c:pt>
                <c:pt idx="19">
                  <c:v>-11.526808970293615</c:v>
                </c:pt>
                <c:pt idx="20">
                  <c:v>-10.985546025023979</c:v>
                </c:pt>
                <c:pt idx="21">
                  <c:v>-10.437310136186113</c:v>
                </c:pt>
                <c:pt idx="22">
                  <c:v>-9.8822555498793463</c:v>
                </c:pt>
                <c:pt idx="23">
                  <c:v>-9.3205343668156218</c:v>
                </c:pt>
                <c:pt idx="24">
                  <c:v>-8.7522964988450696</c:v>
                </c:pt>
                <c:pt idx="25">
                  <c:v>-8.1776896331593036</c:v>
                </c:pt>
                <c:pt idx="26">
                  <c:v>-7.5968592037467317</c:v>
                </c:pt>
                <c:pt idx="27">
                  <c:v>-7.0099483696835563</c:v>
                </c:pt>
                <c:pt idx="28">
                  <c:v>-6.417097999851535</c:v>
                </c:pt>
                <c:pt idx="29">
                  <c:v>-5.8184466636858474</c:v>
                </c:pt>
                <c:pt idx="30">
                  <c:v>-5.2141306275678403</c:v>
                </c:pt>
                <c:pt idx="31">
                  <c:v>-4.6042838564919464</c:v>
                </c:pt>
                <c:pt idx="32">
                  <c:v>-3.989038020649275</c:v>
                </c:pt>
                <c:pt idx="33">
                  <c:v>-3.3685225065867854</c:v>
                </c:pt>
                <c:pt idx="34">
                  <c:v>-2.7428644326159741</c:v>
                </c:pt>
                <c:pt idx="35">
                  <c:v>-2.1121886681613375</c:v>
                </c:pt>
                <c:pt idx="36">
                  <c:v>-1.4766178567556807</c:v>
                </c:pt>
                <c:pt idx="37">
                  <c:v>-0.83627244240523169</c:v>
                </c:pt>
                <c:pt idx="38">
                  <c:v>-0.19127069906508609</c:v>
                </c:pt>
                <c:pt idx="39">
                  <c:v>0.45827123701879202</c:v>
                </c:pt>
                <c:pt idx="40">
                  <c:v>1.1122393323278743</c:v>
                </c:pt>
                <c:pt idx="41">
                  <c:v>1.7705216186599841</c:v>
                </c:pt>
                <c:pt idx="42">
                  <c:v>2.4330081534840104</c:v>
                </c:pt>
                <c:pt idx="43">
                  <c:v>3.0995909782386946</c:v>
                </c:pt>
                <c:pt idx="44">
                  <c:v>3.7701640747393554</c:v>
                </c:pt>
                <c:pt idx="45">
                  <c:v>4.444623319840403</c:v>
                </c:pt>
                <c:pt idx="46">
                  <c:v>5.1228664384874918</c:v>
                </c:pt>
                <c:pt idx="47">
                  <c:v>5.8047929552779323</c:v>
                </c:pt>
                <c:pt idx="48">
                  <c:v>6.4903041446345497</c:v>
                </c:pt>
                <c:pt idx="49">
                  <c:v>7.179302979683797</c:v>
                </c:pt>
                <c:pt idx="50">
                  <c:v>7.8716940799156419</c:v>
                </c:pt>
                <c:pt idx="51">
                  <c:v>8.5673836576896036</c:v>
                </c:pt>
                <c:pt idx="52">
                  <c:v>9.2662794636380994</c:v>
                </c:pt>
                <c:pt idx="53">
                  <c:v>9.9682907310052542</c:v>
                </c:pt>
                <c:pt idx="54">
                  <c:v>10.673328118947481</c:v>
                </c:pt>
                <c:pt idx="55">
                  <c:v>11.381303654808576</c:v>
                </c:pt>
                <c:pt idx="56">
                  <c:v>12.092130675370186</c:v>
                </c:pt>
                <c:pt idx="57">
                  <c:v>12.80572376706624</c:v>
                </c:pt>
                <c:pt idx="58">
                  <c:v>13.521998705136923</c:v>
                </c:pt>
                <c:pt idx="59">
                  <c:v>14.2408723916855</c:v>
                </c:pt>
                <c:pt idx="60">
                  <c:v>14.962262792588504</c:v>
                </c:pt>
                <c:pt idx="61">
                  <c:v>15.686088873196823</c:v>
                </c:pt>
                <c:pt idx="62">
                  <c:v>16.412270532751563</c:v>
                </c:pt>
                <c:pt idx="63">
                  <c:v>17.140728537425304</c:v>
                </c:pt>
                <c:pt idx="64">
                  <c:v>17.871384451884524</c:v>
                </c:pt>
                <c:pt idx="65">
                  <c:v>18.604160569254631</c:v>
                </c:pt>
                <c:pt idx="66">
                  <c:v>19.338979839352987</c:v>
                </c:pt>
                <c:pt idx="67">
                  <c:v>20.075765795038805</c:v>
                </c:pt>
                <c:pt idx="68">
                  <c:v>20.814442476512085</c:v>
                </c:pt>
                <c:pt idx="69">
                  <c:v>21.554934353374108</c:v>
                </c:pt>
                <c:pt idx="70">
                  <c:v>22.297166244243073</c:v>
                </c:pt>
                <c:pt idx="71">
                  <c:v>23.041063233696789</c:v>
                </c:pt>
                <c:pt idx="72">
                  <c:v>23.786550586291412</c:v>
                </c:pt>
                <c:pt idx="73">
                  <c:v>24.533553657380722</c:v>
                </c:pt>
                <c:pt idx="74">
                  <c:v>25.281997800433359</c:v>
                </c:pt>
                <c:pt idx="75">
                  <c:v>26.031808270516386</c:v>
                </c:pt>
                <c:pt idx="76">
                  <c:v>26.782910123582177</c:v>
                </c:pt>
                <c:pt idx="77">
                  <c:v>27.535228111160286</c:v>
                </c:pt>
                <c:pt idx="78">
                  <c:v>28.288686570018896</c:v>
                </c:pt>
                <c:pt idx="79">
                  <c:v>29.04320930631841</c:v>
                </c:pt>
                <c:pt idx="80">
                  <c:v>29.798719473734465</c:v>
                </c:pt>
                <c:pt idx="81">
                  <c:v>30.555139444977662</c:v>
                </c:pt>
                <c:pt idx="82">
                  <c:v>31.312390676082131</c:v>
                </c:pt>
                <c:pt idx="83">
                  <c:v>32.070393562774335</c:v>
                </c:pt>
                <c:pt idx="84">
                  <c:v>32.82906728816711</c:v>
                </c:pt>
                <c:pt idx="85">
                  <c:v>33.588329660949263</c:v>
                </c:pt>
                <c:pt idx="86">
                  <c:v>34.348096943160314</c:v>
                </c:pt>
                <c:pt idx="87">
                  <c:v>35.108283666549099</c:v>
                </c:pt>
                <c:pt idx="88">
                  <c:v>35.868802436415365</c:v>
                </c:pt>
                <c:pt idx="89">
                  <c:v>36.629563721722946</c:v>
                </c:pt>
                <c:pt idx="90">
                  <c:v>37.390475630150441</c:v>
                </c:pt>
                <c:pt idx="91">
                  <c:v>38.151443666609623</c:v>
                </c:pt>
                <c:pt idx="92">
                  <c:v>38.912370473611482</c:v>
                </c:pt>
                <c:pt idx="93">
                  <c:v>39.673155551692474</c:v>
                </c:pt>
                <c:pt idx="94">
                  <c:v>40.43369495792885</c:v>
                </c:pt>
                <c:pt idx="95">
                  <c:v>41.193880980361769</c:v>
                </c:pt>
                <c:pt idx="96">
                  <c:v>41.953601785927432</c:v>
                </c:pt>
                <c:pt idx="97">
                  <c:v>42.712741039235873</c:v>
                </c:pt>
                <c:pt idx="98">
                  <c:v>43.471177489260761</c:v>
                </c:pt>
                <c:pt idx="99">
                  <c:v>44.228784520695029</c:v>
                </c:pt>
                <c:pt idx="100">
                  <c:v>44.98542966638378</c:v>
                </c:pt>
                <c:pt idx="101">
                  <c:v>45.740974076869669</c:v>
                </c:pt>
                <c:pt idx="102">
                  <c:v>46.495271942668708</c:v>
                </c:pt>
                <c:pt idx="103">
                  <c:v>47.248169864437365</c:v>
                </c:pt>
                <c:pt idx="104">
                  <c:v>47.999506165689652</c:v>
                </c:pt>
                <c:pt idx="105">
                  <c:v>48.749110142173883</c:v>
                </c:pt>
                <c:pt idx="106">
                  <c:v>49.496801241421842</c:v>
                </c:pt>
                <c:pt idx="107">
                  <c:v>50.242388165336067</c:v>
                </c:pt>
                <c:pt idx="108">
                  <c:v>50.985667887985556</c:v>
                </c:pt>
                <c:pt idx="109">
                  <c:v>51.726424580038426</c:v>
                </c:pt>
                <c:pt idx="110">
                  <c:v>52.464428430478058</c:v>
                </c:pt>
                <c:pt idx="111">
                  <c:v>53.19943435543555</c:v>
                </c:pt>
                <c:pt idx="112">
                  <c:v>53.931180583142002</c:v>
                </c:pt>
                <c:pt idx="113">
                  <c:v>54.659387103181146</c:v>
                </c:pt>
                <c:pt idx="114">
                  <c:v>55.383753967437343</c:v>
                </c:pt>
                <c:pt idx="115">
                  <c:v>56.103959429432564</c:v>
                </c:pt>
                <c:pt idx="116">
                  <c:v>56.819657908188425</c:v>
                </c:pt>
                <c:pt idx="117">
                  <c:v>57.530477762419785</c:v>
                </c:pt>
                <c:pt idx="118">
                  <c:v>58.2360188608763</c:v>
                </c:pt>
                <c:pt idx="119">
                  <c:v>58.9358499351424</c:v>
                </c:pt>
                <c:pt idx="120">
                  <c:v>59.629505702376541</c:v>
                </c:pt>
                <c:pt idx="121">
                  <c:v>60.316483747562017</c:v>
                </c:pt>
                <c:pt idx="122">
                  <c:v>60.996241158164715</c:v>
                </c:pt>
                <c:pt idx="123">
                  <c:v>61.668190909043432</c:v>
                </c:pt>
                <c:pt idx="124">
                  <c:v>62.331698002516966</c:v>
                </c:pt>
                <c:pt idx="125">
                  <c:v>62.986075378252323</c:v>
                </c:pt>
                <c:pt idx="126">
                  <c:v>63.630579620800368</c:v>
                </c:pt>
                <c:pt idx="127">
                  <c:v>64.264406509984042</c:v>
                </c:pt>
                <c:pt idx="128">
                  <c:v>64.886686481846823</c:v>
                </c:pt>
                <c:pt idx="129">
                  <c:v>65.496480096458143</c:v>
                </c:pt>
                <c:pt idx="130">
                  <c:v>66.092773644480275</c:v>
                </c:pt>
                <c:pt idx="131">
                  <c:v>66.674475067810377</c:v>
                </c:pt>
                <c:pt idx="132">
                  <c:v>67.240410421222862</c:v>
                </c:pt>
                <c:pt idx="133">
                  <c:v>67.789321161505086</c:v>
                </c:pt>
                <c:pt idx="134">
                  <c:v>68.319862616757675</c:v>
                </c:pt>
                <c:pt idx="135">
                  <c:v>68.830604058393178</c:v>
                </c:pt>
                <c:pt idx="136">
                  <c:v>69.320030866760547</c:v>
                </c:pt>
                <c:pt idx="137">
                  <c:v>69.78654934027243</c:v>
                </c:pt>
                <c:pt idx="138">
                  <c:v>70.22849473611609</c:v>
                </c:pt>
                <c:pt idx="139">
                  <c:v>70.644143133345494</c:v>
                </c:pt>
                <c:pt idx="140">
                  <c:v>71.031727658781108</c:v>
                </c:pt>
                <c:pt idx="141">
                  <c:v>71.389459493909868</c:v>
                </c:pt>
                <c:pt idx="142">
                  <c:v>71.715553870047017</c:v>
                </c:pt>
                <c:pt idx="143">
                  <c:v>72.00826094919627</c:v>
                </c:pt>
                <c:pt idx="144">
                  <c:v>72.265901081663372</c:v>
                </c:pt>
                <c:pt idx="145">
                  <c:v>72.486903449432646</c:v>
                </c:pt>
                <c:pt idx="146">
                  <c:v>72.669846590265536</c:v>
                </c:pt>
                <c:pt idx="147">
                  <c:v>72.813498817786282</c:v>
                </c:pt>
                <c:pt idx="148">
                  <c:v>72.916856189892371</c:v>
                </c:pt>
                <c:pt idx="149">
                  <c:v>72.979175516053232</c:v>
                </c:pt>
                <c:pt idx="150">
                  <c:v>72.999999979162595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15B1-40BC-8CF6-99CE3A9C6707}"/>
            </c:ext>
          </c:extLst>
        </c:ser>
        <c:ser>
          <c:idx val="22"/>
          <c:order val="22"/>
          <c:tx>
            <c:strRef>
              <c:f>TraySol!$C$3</c:f>
              <c:strCache>
                <c:ptCount val="1"/>
                <c:pt idx="0">
                  <c:v>SOLSTICIO DE JUNIO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TraySol!$E$191:$E$311</c:f>
              <c:numCache>
                <c:formatCode>0.00</c:formatCode>
                <c:ptCount val="121"/>
                <c:pt idx="0">
                  <c:v>3.1378138733201516E-3</c:v>
                </c:pt>
                <c:pt idx="1">
                  <c:v>3.13549292226784</c:v>
                </c:pt>
                <c:pt idx="2">
                  <c:v>6.257147848211539</c:v>
                </c:pt>
                <c:pt idx="3">
                  <c:v>9.3515290370814697</c:v>
                </c:pt>
                <c:pt idx="4">
                  <c:v>12.40597653030861</c:v>
                </c:pt>
                <c:pt idx="5">
                  <c:v>15.40892597593769</c:v>
                </c:pt>
                <c:pt idx="6">
                  <c:v>18.350156518646141</c:v>
                </c:pt>
                <c:pt idx="7">
                  <c:v>21.220956933774321</c:v>
                </c:pt>
                <c:pt idx="8">
                  <c:v>24.01420876635963</c:v>
                </c:pt>
                <c:pt idx="9">
                  <c:v>26.724392678511297</c:v>
                </c:pt>
                <c:pt idx="10">
                  <c:v>29.347529640723778</c:v>
                </c:pt>
                <c:pt idx="11">
                  <c:v>31.881071688261308</c:v>
                </c:pt>
                <c:pt idx="12">
                  <c:v>34.323757837776064</c:v>
                </c:pt>
                <c:pt idx="13">
                  <c:v>36.675449873929125</c:v>
                </c:pt>
                <c:pt idx="14">
                  <c:v>38.936960661463367</c:v>
                </c:pt>
                <c:pt idx="15">
                  <c:v>41.109884994402513</c:v>
                </c:pt>
                <c:pt idx="16">
                  <c:v>43.196440234664735</c:v>
                </c:pt>
                <c:pt idx="17">
                  <c:v>45.199321446446717</c:v>
                </c:pt>
                <c:pt idx="18">
                  <c:v>47.12157358728912</c:v>
                </c:pt>
                <c:pt idx="19">
                  <c:v>48.966481643407519</c:v>
                </c:pt>
                <c:pt idx="20">
                  <c:v>50.737478387006291</c:v>
                </c:pt>
                <c:pt idx="21">
                  <c:v>52.438068631019092</c:v>
                </c:pt>
                <c:pt idx="22">
                  <c:v>54.071768385162081</c:v>
                </c:pt>
                <c:pt idx="23">
                  <c:v>55.642057096282635</c:v>
                </c:pt>
                <c:pt idx="24">
                  <c:v>57.152341113033863</c:v>
                </c:pt>
                <c:pt idx="25">
                  <c:v>58.605926589384609</c:v>
                </c:pt>
                <c:pt idx="26">
                  <c:v>60.006000186366123</c:v>
                </c:pt>
                <c:pt idx="27">
                  <c:v>61.355616112198412</c:v>
                </c:pt>
                <c:pt idx="28">
                  <c:v>62.65768823360041</c:v>
                </c:pt>
                <c:pt idx="29">
                  <c:v>63.914986180046505</c:v>
                </c:pt>
                <c:pt idx="30">
                  <c:v>65.13013453864275</c:v>
                </c:pt>
                <c:pt idx="31">
                  <c:v>66.305614395240937</c:v>
                </c:pt>
                <c:pt idx="32">
                  <c:v>67.443766615499143</c:v>
                </c:pt>
                <c:pt idx="33">
                  <c:v>68.546796377868276</c:v>
                </c:pt>
                <c:pt idx="34">
                  <c:v>69.61677857013305</c:v>
                </c:pt>
                <c:pt idx="35">
                  <c:v>70.655663743959181</c:v>
                </c:pt>
                <c:pt idx="36">
                  <c:v>71.665284389952888</c:v>
                </c:pt>
                <c:pt idx="37">
                  <c:v>72.647361351095554</c:v>
                </c:pt>
                <c:pt idx="38">
                  <c:v>73.603510237032765</c:v>
                </c:pt>
                <c:pt idx="39">
                  <c:v>74.535247737357906</c:v>
                </c:pt>
                <c:pt idx="40">
                  <c:v>75.443997760291168</c:v>
                </c:pt>
                <c:pt idx="41">
                  <c:v>76.331097345368562</c:v>
                </c:pt>
                <c:pt idx="42">
                  <c:v>77.19780231606012</c:v>
                </c:pt>
                <c:pt idx="43">
                  <c:v>78.045292651586038</c:v>
                </c:pt>
                <c:pt idx="44">
                  <c:v>78.874677567385334</c:v>
                </c:pt>
                <c:pt idx="45">
                  <c:v>79.687000301357344</c:v>
                </c:pt>
                <c:pt idx="46">
                  <c:v>80.48324260867372</c:v>
                </c:pt>
                <c:pt idx="47">
                  <c:v>81.264328972071112</c:v>
                </c:pt>
                <c:pt idx="48">
                  <c:v>82.031130537426307</c:v>
                </c:pt>
                <c:pt idx="49">
                  <c:v>82.78446878636214</c:v>
                </c:pt>
                <c:pt idx="50">
                  <c:v>83.52511895885236</c:v>
                </c:pt>
                <c:pt idx="51">
                  <c:v>84.253813239459788</c:v>
                </c:pt>
                <c:pt idx="52">
                  <c:v>84.971243721094154</c:v>
                </c:pt>
                <c:pt idx="53">
                  <c:v>85.678065160117939</c:v>
                </c:pt>
                <c:pt idx="54">
                  <c:v>86.374897536349408</c:v>
                </c:pt>
                <c:pt idx="55">
                  <c:v>87.062328431072615</c:v>
                </c:pt>
                <c:pt idx="56">
                  <c:v>87.740915235618701</c:v>
                </c:pt>
                <c:pt idx="57">
                  <c:v>88.411187202468184</c:v>
                </c:pt>
                <c:pt idx="58">
                  <c:v>89.073647350170745</c:v>
                </c:pt>
                <c:pt idx="59">
                  <c:v>89.728774232707508</c:v>
                </c:pt>
                <c:pt idx="60">
                  <c:v>90.377023583250988</c:v>
                </c:pt>
                <c:pt idx="61">
                  <c:v>91.018829841617659</c:v>
                </c:pt>
                <c:pt idx="62">
                  <c:v>91.654607574068137</c:v>
                </c:pt>
                <c:pt idx="63">
                  <c:v>92.284752793497262</c:v>
                </c:pt>
                <c:pt idx="64">
                  <c:v>92.909644187470334</c:v>
                </c:pt>
                <c:pt idx="65">
                  <c:v>93.529644261010446</c:v>
                </c:pt>
                <c:pt idx="66">
                  <c:v>94.145100400520647</c:v>
                </c:pt>
                <c:pt idx="67">
                  <c:v>94.756345864738122</c:v>
                </c:pt>
                <c:pt idx="68">
                  <c:v>95.363700708161915</c:v>
                </c:pt>
                <c:pt idx="69">
                  <c:v>95.967472641972577</c:v>
                </c:pt>
                <c:pt idx="70">
                  <c:v>96.567957837067993</c:v>
                </c:pt>
                <c:pt idx="71">
                  <c:v>97.165441673475613</c:v>
                </c:pt>
                <c:pt idx="72">
                  <c:v>97.760199440061896</c:v>
                </c:pt>
                <c:pt idx="73">
                  <c:v>98.352496988149085</c:v>
                </c:pt>
                <c:pt idx="74">
                  <c:v>98.942591342359194</c:v>
                </c:pt>
                <c:pt idx="75">
                  <c:v>99.530731271739242</c:v>
                </c:pt>
                <c:pt idx="76">
                  <c:v>100.11715782397576</c:v>
                </c:pt>
                <c:pt idx="77">
                  <c:v>100.70210482527884</c:v>
                </c:pt>
                <c:pt idx="78">
                  <c:v>101.28579934830731</c:v>
                </c:pt>
                <c:pt idx="79">
                  <c:v>101.86846215031299</c:v>
                </c:pt>
                <c:pt idx="80">
                  <c:v>102.45030808350309</c:v>
                </c:pt>
                <c:pt idx="81">
                  <c:v>103.03154647945588</c:v>
                </c:pt>
                <c:pt idx="82">
                  <c:v>103.61238150927194</c:v>
                </c:pt>
                <c:pt idx="83">
                  <c:v>104.19301252100308</c:v>
                </c:pt>
                <c:pt idx="84">
                  <c:v>104.77363435577023</c:v>
                </c:pt>
                <c:pt idx="85">
                  <c:v>105.35443764386193</c:v>
                </c:pt>
                <c:pt idx="86">
                  <c:v>105.93560908199277</c:v>
                </c:pt>
                <c:pt idx="87">
                  <c:v>106.51733169279753</c:v>
                </c:pt>
                <c:pt idx="88">
                  <c:v>107.09978506754079</c:v>
                </c:pt>
                <c:pt idx="89">
                  <c:v>107.68314559293212</c:v>
                </c:pt>
                <c:pt idx="90">
                  <c:v>108.26758666285335</c:v>
                </c:pt>
                <c:pt idx="91">
                  <c:v>108.8532788757267</c:v>
                </c:pt>
                <c:pt idx="92">
                  <c:v>109.44039021818013</c:v>
                </c:pt>
                <c:pt idx="93">
                  <c:v>110.02908623559742</c:v>
                </c:pt>
                <c:pt idx="94">
                  <c:v>110.61953019007791</c:v>
                </c:pt>
                <c:pt idx="95">
                  <c:v>111.21188320626956</c:v>
                </c:pt>
                <c:pt idx="96">
                  <c:v>111.8063044054838</c:v>
                </c:pt>
                <c:pt idx="97">
                  <c:v>112.40295102844676</c:v>
                </c:pt>
                <c:pt idx="98">
                  <c:v>113.00197854699236</c:v>
                </c:pt>
                <c:pt idx="99">
                  <c:v>113.60354076495409</c:v>
                </c:pt>
                <c:pt idx="100">
                  <c:v>114.20778990846931</c:v>
                </c:pt>
                <c:pt idx="101">
                  <c:v>114.81487670586623</c:v>
                </c:pt>
                <c:pt idx="102">
                  <c:v>115.42495045726469</c:v>
                </c:pt>
                <c:pt idx="103">
                  <c:v>116.03815909398328</c:v>
                </c:pt>
                <c:pt idx="104">
                  <c:v>116.65464922781041</c:v>
                </c:pt>
                <c:pt idx="105">
                  <c:v>117.27456619016218</c:v>
                </c:pt>
                <c:pt idx="106">
                  <c:v>117.89805406111864</c:v>
                </c:pt>
                <c:pt idx="107">
                  <c:v>118.52525568830031</c:v>
                </c:pt>
                <c:pt idx="108">
                  <c:v>119.15631269551814</c:v>
                </c:pt>
                <c:pt idx="109">
                  <c:v>119.79136548110462</c:v>
                </c:pt>
                <c:pt idx="110">
                  <c:v>120.43055320580943</c:v>
                </c:pt>
                <c:pt idx="111">
                  <c:v>121.07401377012177</c:v>
                </c:pt>
                <c:pt idx="112">
                  <c:v>121.72188378086094</c:v>
                </c:pt>
                <c:pt idx="113">
                  <c:v>122.37429850686038</c:v>
                </c:pt>
                <c:pt idx="114">
                  <c:v>123.03139182355487</c:v>
                </c:pt>
                <c:pt idx="115">
                  <c:v>123.69329614626908</c:v>
                </c:pt>
                <c:pt idx="116">
                  <c:v>124.36014235199674</c:v>
                </c:pt>
                <c:pt idx="117">
                  <c:v>125.03205968945294</c:v>
                </c:pt>
                <c:pt idx="118">
                  <c:v>125.70917567718031</c:v>
                </c:pt>
                <c:pt idx="119">
                  <c:v>126.39161598949117</c:v>
                </c:pt>
                <c:pt idx="120">
                  <c:v>127.07950433003251</c:v>
                </c:pt>
              </c:numCache>
            </c:numRef>
          </c:xVal>
          <c:yVal>
            <c:numRef>
              <c:f>TraySol!$D$191:$D$311</c:f>
              <c:numCache>
                <c:formatCode>0.00</c:formatCode>
                <c:ptCount val="121"/>
                <c:pt idx="0">
                  <c:v>72.999999979162595</c:v>
                </c:pt>
                <c:pt idx="1">
                  <c:v>72.979175516053232</c:v>
                </c:pt>
                <c:pt idx="2">
                  <c:v>72.916856189892371</c:v>
                </c:pt>
                <c:pt idx="3">
                  <c:v>72.813498817786282</c:v>
                </c:pt>
                <c:pt idx="4">
                  <c:v>72.669846590265536</c:v>
                </c:pt>
                <c:pt idx="5">
                  <c:v>72.486903449432646</c:v>
                </c:pt>
                <c:pt idx="6">
                  <c:v>72.265901081663372</c:v>
                </c:pt>
                <c:pt idx="7">
                  <c:v>72.00826094919627</c:v>
                </c:pt>
                <c:pt idx="8">
                  <c:v>71.715553870047017</c:v>
                </c:pt>
                <c:pt idx="9">
                  <c:v>71.389459493909868</c:v>
                </c:pt>
                <c:pt idx="10">
                  <c:v>71.031727658781108</c:v>
                </c:pt>
                <c:pt idx="11">
                  <c:v>70.644143133345494</c:v>
                </c:pt>
                <c:pt idx="12">
                  <c:v>70.22849473611609</c:v>
                </c:pt>
                <c:pt idx="13">
                  <c:v>69.78654934027243</c:v>
                </c:pt>
                <c:pt idx="14">
                  <c:v>69.320030866760547</c:v>
                </c:pt>
                <c:pt idx="15">
                  <c:v>68.830604058393178</c:v>
                </c:pt>
                <c:pt idx="16">
                  <c:v>68.319862616757675</c:v>
                </c:pt>
                <c:pt idx="17">
                  <c:v>67.789321161505086</c:v>
                </c:pt>
                <c:pt idx="18">
                  <c:v>67.240410421222862</c:v>
                </c:pt>
                <c:pt idx="19">
                  <c:v>66.674475067810377</c:v>
                </c:pt>
                <c:pt idx="20">
                  <c:v>66.092773644480275</c:v>
                </c:pt>
                <c:pt idx="21">
                  <c:v>65.496480096458143</c:v>
                </c:pt>
                <c:pt idx="22">
                  <c:v>64.886686481846823</c:v>
                </c:pt>
                <c:pt idx="23">
                  <c:v>64.264406509984042</c:v>
                </c:pt>
                <c:pt idx="24">
                  <c:v>63.630579620800368</c:v>
                </c:pt>
                <c:pt idx="25">
                  <c:v>62.986075378252323</c:v>
                </c:pt>
                <c:pt idx="26">
                  <c:v>62.331698002516966</c:v>
                </c:pt>
                <c:pt idx="27">
                  <c:v>61.668190909043432</c:v>
                </c:pt>
                <c:pt idx="28">
                  <c:v>60.996241158164715</c:v>
                </c:pt>
                <c:pt idx="29">
                  <c:v>60.316483747562017</c:v>
                </c:pt>
                <c:pt idx="30">
                  <c:v>59.629505702376541</c:v>
                </c:pt>
                <c:pt idx="31">
                  <c:v>58.9358499351424</c:v>
                </c:pt>
                <c:pt idx="32">
                  <c:v>58.2360188608763</c:v>
                </c:pt>
                <c:pt idx="33">
                  <c:v>57.530477762419785</c:v>
                </c:pt>
                <c:pt idx="34">
                  <c:v>56.819657908188425</c:v>
                </c:pt>
                <c:pt idx="35">
                  <c:v>56.103959429432564</c:v>
                </c:pt>
                <c:pt idx="36">
                  <c:v>55.383753967437343</c:v>
                </c:pt>
                <c:pt idx="37">
                  <c:v>54.659387103181146</c:v>
                </c:pt>
                <c:pt idx="38">
                  <c:v>53.931180583142002</c:v>
                </c:pt>
                <c:pt idx="39">
                  <c:v>53.19943435543555</c:v>
                </c:pt>
                <c:pt idx="40">
                  <c:v>52.464428430478058</c:v>
                </c:pt>
                <c:pt idx="41">
                  <c:v>51.726424580038426</c:v>
                </c:pt>
                <c:pt idx="42">
                  <c:v>50.985667887985556</c:v>
                </c:pt>
                <c:pt idx="43">
                  <c:v>50.242388165336067</c:v>
                </c:pt>
                <c:pt idx="44">
                  <c:v>49.496801241421842</c:v>
                </c:pt>
                <c:pt idx="45">
                  <c:v>48.749110142173883</c:v>
                </c:pt>
                <c:pt idx="46">
                  <c:v>47.999506165689652</c:v>
                </c:pt>
                <c:pt idx="47">
                  <c:v>47.248169864437365</c:v>
                </c:pt>
                <c:pt idx="48">
                  <c:v>46.495271942668708</c:v>
                </c:pt>
                <c:pt idx="49">
                  <c:v>45.740974076869669</c:v>
                </c:pt>
                <c:pt idx="50">
                  <c:v>44.98542966638378</c:v>
                </c:pt>
                <c:pt idx="51">
                  <c:v>44.228784520695029</c:v>
                </c:pt>
                <c:pt idx="52">
                  <c:v>43.471177489260761</c:v>
                </c:pt>
                <c:pt idx="53">
                  <c:v>42.712741039235873</c:v>
                </c:pt>
                <c:pt idx="54">
                  <c:v>41.953601785927432</c:v>
                </c:pt>
                <c:pt idx="55">
                  <c:v>41.193880980361769</c:v>
                </c:pt>
                <c:pt idx="56">
                  <c:v>40.43369495792885</c:v>
                </c:pt>
                <c:pt idx="57">
                  <c:v>39.673155551692474</c:v>
                </c:pt>
                <c:pt idx="58">
                  <c:v>38.912370473611482</c:v>
                </c:pt>
                <c:pt idx="59">
                  <c:v>38.151443666609623</c:v>
                </c:pt>
                <c:pt idx="60">
                  <c:v>37.390475630150441</c:v>
                </c:pt>
                <c:pt idx="61">
                  <c:v>36.629563721722946</c:v>
                </c:pt>
                <c:pt idx="62">
                  <c:v>35.868802436415365</c:v>
                </c:pt>
                <c:pt idx="63">
                  <c:v>35.108283666549099</c:v>
                </c:pt>
                <c:pt idx="64">
                  <c:v>34.348096943160314</c:v>
                </c:pt>
                <c:pt idx="65">
                  <c:v>33.588329660949263</c:v>
                </c:pt>
                <c:pt idx="66">
                  <c:v>32.82906728816711</c:v>
                </c:pt>
                <c:pt idx="67">
                  <c:v>32.070393562774335</c:v>
                </c:pt>
                <c:pt idx="68">
                  <c:v>31.312390676082131</c:v>
                </c:pt>
                <c:pt idx="69">
                  <c:v>30.555139444977662</c:v>
                </c:pt>
                <c:pt idx="70">
                  <c:v>29.798719473734465</c:v>
                </c:pt>
                <c:pt idx="71">
                  <c:v>29.04320930631841</c:v>
                </c:pt>
                <c:pt idx="72">
                  <c:v>28.288686570018896</c:v>
                </c:pt>
                <c:pt idx="73">
                  <c:v>27.535228111160286</c:v>
                </c:pt>
                <c:pt idx="74">
                  <c:v>26.782910123582177</c:v>
                </c:pt>
                <c:pt idx="75">
                  <c:v>26.031808270516386</c:v>
                </c:pt>
                <c:pt idx="76">
                  <c:v>25.281997800433359</c:v>
                </c:pt>
                <c:pt idx="77">
                  <c:v>24.533553657380722</c:v>
                </c:pt>
                <c:pt idx="78">
                  <c:v>23.786550586291412</c:v>
                </c:pt>
                <c:pt idx="79">
                  <c:v>23.041063233696789</c:v>
                </c:pt>
                <c:pt idx="80">
                  <c:v>22.297166244243073</c:v>
                </c:pt>
                <c:pt idx="81">
                  <c:v>21.554934353374108</c:v>
                </c:pt>
                <c:pt idx="82">
                  <c:v>20.814442476512085</c:v>
                </c:pt>
                <c:pt idx="83">
                  <c:v>20.075765795038805</c:v>
                </c:pt>
                <c:pt idx="84">
                  <c:v>19.338979839352987</c:v>
                </c:pt>
                <c:pt idx="85">
                  <c:v>18.604160569254631</c:v>
                </c:pt>
                <c:pt idx="86">
                  <c:v>17.871384451884524</c:v>
                </c:pt>
                <c:pt idx="87">
                  <c:v>17.140728537425304</c:v>
                </c:pt>
                <c:pt idx="88">
                  <c:v>16.412270532751563</c:v>
                </c:pt>
                <c:pt idx="89">
                  <c:v>15.686088873196823</c:v>
                </c:pt>
                <c:pt idx="90">
                  <c:v>14.962262792588504</c:v>
                </c:pt>
                <c:pt idx="91">
                  <c:v>14.2408723916855</c:v>
                </c:pt>
                <c:pt idx="92">
                  <c:v>13.521998705136923</c:v>
                </c:pt>
                <c:pt idx="93">
                  <c:v>12.80572376706624</c:v>
                </c:pt>
                <c:pt idx="94">
                  <c:v>12.092130675370186</c:v>
                </c:pt>
                <c:pt idx="95">
                  <c:v>11.381303654808576</c:v>
                </c:pt>
                <c:pt idx="96">
                  <c:v>10.673328118947481</c:v>
                </c:pt>
                <c:pt idx="97">
                  <c:v>9.9682907310052542</c:v>
                </c:pt>
                <c:pt idx="98">
                  <c:v>9.2662794636380994</c:v>
                </c:pt>
                <c:pt idx="99">
                  <c:v>8.5673836576896036</c:v>
                </c:pt>
                <c:pt idx="100">
                  <c:v>7.8716940799156419</c:v>
                </c:pt>
                <c:pt idx="101">
                  <c:v>7.179302979683797</c:v>
                </c:pt>
                <c:pt idx="102">
                  <c:v>6.4903041446345497</c:v>
                </c:pt>
                <c:pt idx="103">
                  <c:v>5.8047929552779323</c:v>
                </c:pt>
                <c:pt idx="104">
                  <c:v>5.1228664384874918</c:v>
                </c:pt>
                <c:pt idx="105">
                  <c:v>4.444623319840403</c:v>
                </c:pt>
                <c:pt idx="106">
                  <c:v>3.7701640747393554</c:v>
                </c:pt>
                <c:pt idx="107">
                  <c:v>3.0995909782386946</c:v>
                </c:pt>
                <c:pt idx="108">
                  <c:v>2.4330081534840104</c:v>
                </c:pt>
                <c:pt idx="109">
                  <c:v>1.7705216186599841</c:v>
                </c:pt>
                <c:pt idx="110">
                  <c:v>1.1122393323278743</c:v>
                </c:pt>
                <c:pt idx="111">
                  <c:v>0.45827123701879202</c:v>
                </c:pt>
                <c:pt idx="112">
                  <c:v>-0.19127069906508609</c:v>
                </c:pt>
                <c:pt idx="113">
                  <c:v>-0.83627244240523169</c:v>
                </c:pt>
                <c:pt idx="114">
                  <c:v>-1.4766178567556807</c:v>
                </c:pt>
                <c:pt idx="115">
                  <c:v>-2.1121886681613375</c:v>
                </c:pt>
                <c:pt idx="116">
                  <c:v>-2.7428644326159741</c:v>
                </c:pt>
                <c:pt idx="117">
                  <c:v>-3.3685225065867854</c:v>
                </c:pt>
                <c:pt idx="118">
                  <c:v>-3.989038020649275</c:v>
                </c:pt>
                <c:pt idx="119">
                  <c:v>-4.6042838564919464</c:v>
                </c:pt>
                <c:pt idx="120">
                  <c:v>-5.2141306275678403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15B1-40BC-8CF6-99CE3A9C6707}"/>
            </c:ext>
          </c:extLst>
        </c:ser>
        <c:ser>
          <c:idx val="23"/>
          <c:order val="23"/>
          <c:tx>
            <c:strRef>
              <c:f>TraySol!$G$7</c:f>
              <c:strCache>
                <c:ptCount val="1"/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TraySol!$H$191:$H$311</c:f>
              <c:numCache>
                <c:formatCode>0.00</c:formatCode>
                <c:ptCount val="121"/>
                <c:pt idx="0">
                  <c:v>2.0372914124334421E-3</c:v>
                </c:pt>
                <c:pt idx="1">
                  <c:v>2.0367385709851633</c:v>
                </c:pt>
                <c:pt idx="2">
                  <c:v>4.0701752325224332</c:v>
                </c:pt>
                <c:pt idx="3">
                  <c:v>6.0970456941544278</c:v>
                </c:pt>
                <c:pt idx="4">
                  <c:v>8.1141598481488728</c:v>
                </c:pt>
                <c:pt idx="5">
                  <c:v>10.118436277573247</c:v>
                </c:pt>
                <c:pt idx="6">
                  <c:v>12.106933813455912</c:v>
                </c:pt>
                <c:pt idx="7">
                  <c:v>14.076879392710099</c:v>
                </c:pt>
                <c:pt idx="8">
                  <c:v>16.025691645688113</c:v>
                </c:pt>
                <c:pt idx="9">
                  <c:v>17.950999836443017</c:v>
                </c:pt>
                <c:pt idx="10">
                  <c:v>19.850657976505463</c:v>
                </c:pt>
                <c:pt idx="11">
                  <c:v>21.722754121706924</c:v>
                </c:pt>
                <c:pt idx="12">
                  <c:v>23.565615030816673</c:v>
                </c:pt>
                <c:pt idx="13">
                  <c:v>25.377806506797167</c:v>
                </c:pt>
                <c:pt idx="14">
                  <c:v>27.158129851605167</c:v>
                </c:pt>
                <c:pt idx="15">
                  <c:v>28.90561494195439</c:v>
                </c:pt>
                <c:pt idx="16">
                  <c:v>30.619510477195615</c:v>
                </c:pt>
                <c:pt idx="17">
                  <c:v>32.299271964406309</c:v>
                </c:pt>
                <c:pt idx="18">
                  <c:v>33.94454799429527</c:v>
                </c:pt>
                <c:pt idx="19">
                  <c:v>35.555165329783293</c:v>
                </c:pt>
                <c:pt idx="20">
                  <c:v>37.131113282511883</c:v>
                </c:pt>
                <c:pt idx="21">
                  <c:v>38.672527796233027</c:v>
                </c:pt>
                <c:pt idx="22">
                  <c:v>40.179675594656885</c:v>
                </c:pt>
                <c:pt idx="23">
                  <c:v>41.652938688764571</c:v>
                </c:pt>
                <c:pt idx="24">
                  <c:v>43.092799477885585</c:v>
                </c:pt>
                <c:pt idx="25">
                  <c:v>44.499826622222287</c:v>
                </c:pt>
                <c:pt idx="26">
                  <c:v>45.874661813467519</c:v>
                </c:pt>
                <c:pt idx="27">
                  <c:v>47.218007525531583</c:v>
                </c:pt>
                <c:pt idx="28">
                  <c:v>48.530615789491399</c:v>
                </c:pt>
                <c:pt idx="29">
                  <c:v>49.813278005591705</c:v>
                </c:pt>
                <c:pt idx="30">
                  <c:v>51.066815780102715</c:v>
                </c:pt>
                <c:pt idx="31">
                  <c:v>52.292072755491759</c:v>
                </c:pt>
                <c:pt idx="32">
                  <c:v>53.489907388040173</c:v>
                </c:pt>
                <c:pt idx="33">
                  <c:v>54.661186617017584</c:v>
                </c:pt>
                <c:pt idx="34">
                  <c:v>55.806780363114143</c:v>
                </c:pt>
                <c:pt idx="35">
                  <c:v>56.927556790366715</c:v>
                </c:pt>
                <c:pt idx="36">
                  <c:v>58.024378264693127</c:v>
                </c:pt>
                <c:pt idx="37">
                  <c:v>59.098097942841612</c:v>
                </c:pt>
                <c:pt idx="38">
                  <c:v>60.149556927609737</c:v>
                </c:pt>
                <c:pt idx="39">
                  <c:v>61.179581928204243</c:v>
                </c:pt>
                <c:pt idx="40">
                  <c:v>62.188983368286451</c:v>
                </c:pt>
                <c:pt idx="41">
                  <c:v>63.178553888316685</c:v>
                </c:pt>
                <c:pt idx="42">
                  <c:v>64.149067193080484</c:v>
                </c:pt>
                <c:pt idx="43">
                  <c:v>65.101277199589376</c:v>
                </c:pt>
                <c:pt idx="44">
                  <c:v>66.035917444788055</c:v>
                </c:pt>
                <c:pt idx="45">
                  <c:v>66.953700716581693</c:v>
                </c:pt>
                <c:pt idx="46">
                  <c:v>67.855318875567022</c:v>
                </c:pt>
                <c:pt idx="47">
                  <c:v>68.741442838470093</c:v>
                </c:pt>
                <c:pt idx="48">
                  <c:v>69.612722697643434</c:v>
                </c:pt>
                <c:pt idx="49">
                  <c:v>70.469787954047163</c:v>
                </c:pt>
                <c:pt idx="50">
                  <c:v>71.313247843932487</c:v>
                </c:pt>
                <c:pt idx="51">
                  <c:v>72.143691741972219</c:v>
                </c:pt>
                <c:pt idx="52">
                  <c:v>72.961689625851491</c:v>
                </c:pt>
                <c:pt idx="53">
                  <c:v>73.767792589358109</c:v>
                </c:pt>
                <c:pt idx="54">
                  <c:v>74.56253339281615</c:v>
                </c:pt>
                <c:pt idx="55">
                  <c:v>75.346427041301126</c:v>
                </c:pt>
                <c:pt idx="56">
                  <c:v>76.119971382483911</c:v>
                </c:pt>
                <c:pt idx="57">
                  <c:v>76.883647717186761</c:v>
                </c:pt>
                <c:pt idx="58">
                  <c:v>77.637921416818216</c:v>
                </c:pt>
                <c:pt idx="59">
                  <c:v>78.383242542797845</c:v>
                </c:pt>
                <c:pt idx="60">
                  <c:v>79.120046463905013</c:v>
                </c:pt>
                <c:pt idx="61">
                  <c:v>79.84875446819693</c:v>
                </c:pt>
                <c:pt idx="62">
                  <c:v>80.569774366757642</c:v>
                </c:pt>
                <c:pt idx="63">
                  <c:v>81.283501087070206</c:v>
                </c:pt>
                <c:pt idx="64">
                  <c:v>81.990317254258656</c:v>
                </c:pt>
                <c:pt idx="65">
                  <c:v>82.690593758836016</c:v>
                </c:pt>
                <c:pt idx="66">
                  <c:v>83.384690309926242</c:v>
                </c:pt>
                <c:pt idx="67">
                  <c:v>84.072955973208508</c:v>
                </c:pt>
                <c:pt idx="68">
                  <c:v>84.755729693070563</c:v>
                </c:pt>
                <c:pt idx="69">
                  <c:v>85.433340798655991</c:v>
                </c:pt>
                <c:pt idx="70">
                  <c:v>86.106109493656874</c:v>
                </c:pt>
                <c:pt idx="71">
                  <c:v>86.774347329841333</c:v>
                </c:pt>
                <c:pt idx="72">
                  <c:v>87.438357664417083</c:v>
                </c:pt>
                <c:pt idx="73">
                  <c:v>88.098436101424852</c:v>
                </c:pt>
                <c:pt idx="74">
                  <c:v>88.754870917427851</c:v>
                </c:pt>
                <c:pt idx="75">
                  <c:v>89.407943471821554</c:v>
                </c:pt>
                <c:pt idx="76">
                  <c:v>90.057928602130957</c:v>
                </c:pt>
                <c:pt idx="77">
                  <c:v>90.705095004696418</c:v>
                </c:pt>
                <c:pt idx="78">
                  <c:v>91.349705601169788</c:v>
                </c:pt>
                <c:pt idx="79">
                  <c:v>91.99201789125803</c:v>
                </c:pt>
                <c:pt idx="80">
                  <c:v>92.632284292157465</c:v>
                </c:pt>
                <c:pt idx="81">
                  <c:v>93.270752465122911</c:v>
                </c:pt>
                <c:pt idx="82">
                  <c:v>93.907665629611017</c:v>
                </c:pt>
                <c:pt idx="83">
                  <c:v>94.543262865428431</c:v>
                </c:pt>
                <c:pt idx="84">
                  <c:v>95.177779403302608</c:v>
                </c:pt>
                <c:pt idx="85">
                  <c:v>95.811446904276366</c:v>
                </c:pt>
                <c:pt idx="86">
                  <c:v>96.444493728309567</c:v>
                </c:pt>
                <c:pt idx="87">
                  <c:v>97.077145192448739</c:v>
                </c:pt>
                <c:pt idx="88">
                  <c:v>97.709623818903154</c:v>
                </c:pt>
                <c:pt idx="89">
                  <c:v>98.342149573339796</c:v>
                </c:pt>
                <c:pt idx="90">
                  <c:v>98.974940093683216</c:v>
                </c:pt>
                <c:pt idx="91">
                  <c:v>99.608210909678121</c:v>
                </c:pt>
                <c:pt idx="92">
                  <c:v>100.24217565344168</c:v>
                </c:pt>
                <c:pt idx="93">
                  <c:v>100.87704626120296</c:v>
                </c:pt>
                <c:pt idx="94">
                  <c:v>101.51303316639357</c:v>
                </c:pt>
                <c:pt idx="95">
                  <c:v>102.15034548421997</c:v>
                </c:pt>
                <c:pt idx="96">
                  <c:v>102.7891911878143</c:v>
                </c:pt>
                <c:pt idx="97">
                  <c:v>103.4297772760232</c:v>
                </c:pt>
                <c:pt idx="98">
                  <c:v>104.07230993285792</c:v>
                </c:pt>
                <c:pt idx="99">
                  <c:v>104.71699467859004</c:v>
                </c:pt>
                <c:pt idx="100">
                  <c:v>105.36403651243791</c:v>
                </c:pt>
                <c:pt idx="101">
                  <c:v>106.01364004674681</c:v>
                </c:pt>
                <c:pt idx="102">
                  <c:v>106.66600963252432</c:v>
                </c:pt>
                <c:pt idx="103">
                  <c:v>107.3213494761478</c:v>
                </c:pt>
                <c:pt idx="104">
                  <c:v>107.97986374701517</c:v>
                </c:pt>
                <c:pt idx="105">
                  <c:v>108.64175667586379</c:v>
                </c:pt>
                <c:pt idx="106">
                  <c:v>109.30723264343261</c:v>
                </c:pt>
                <c:pt idx="107">
                  <c:v>109.97649625909327</c:v>
                </c:pt>
                <c:pt idx="108">
                  <c:v>110.64975242902329</c:v>
                </c:pt>
                <c:pt idx="109">
                  <c:v>111.32720641344166</c:v>
                </c:pt>
                <c:pt idx="110">
                  <c:v>112.00906387237104</c:v>
                </c:pt>
                <c:pt idx="111">
                  <c:v>112.69553089933557</c:v>
                </c:pt>
                <c:pt idx="112">
                  <c:v>113.38681404234407</c:v>
                </c:pt>
                <c:pt idx="113">
                  <c:v>114.08312031145054</c:v>
                </c:pt>
                <c:pt idx="114">
                  <c:v>114.78465717212292</c:v>
                </c:pt>
                <c:pt idx="115">
                  <c:v>115.49163252359072</c:v>
                </c:pt>
                <c:pt idx="116">
                  <c:v>116.20425466128111</c:v>
                </c:pt>
                <c:pt idx="117">
                  <c:v>116.92273222239137</c:v>
                </c:pt>
                <c:pt idx="118">
                  <c:v>117.64727411358622</c:v>
                </c:pt>
                <c:pt idx="119">
                  <c:v>118.37808941974751</c:v>
                </c:pt>
                <c:pt idx="120">
                  <c:v>119.1153872926478</c:v>
                </c:pt>
              </c:numCache>
            </c:numRef>
          </c:xVal>
          <c:yVal>
            <c:numRef>
              <c:f>TraySol!$G$191:$G$311</c:f>
              <c:numCache>
                <c:formatCode>0.00</c:formatCode>
                <c:ptCount val="121"/>
                <c:pt idx="0">
                  <c:v>61.274999986470881</c:v>
                </c:pt>
                <c:pt idx="1">
                  <c:v>61.261474147957607</c:v>
                </c:pt>
                <c:pt idx="2">
                  <c:v>61.220935595326267</c:v>
                </c:pt>
                <c:pt idx="3">
                  <c:v>61.153500805292005</c:v>
                </c:pt>
                <c:pt idx="4">
                  <c:v>61.059362076748585</c:v>
                </c:pt>
                <c:pt idx="5">
                  <c:v>60.938784896351507</c:v>
                </c:pt>
                <c:pt idx="6">
                  <c:v>60.792104351070144</c:v>
                </c:pt>
                <c:pt idx="7">
                  <c:v>60.61972071266527</c:v>
                </c:pt>
                <c:pt idx="8">
                  <c:v>60.422094326395722</c:v>
                </c:pt>
                <c:pt idx="9">
                  <c:v>60.199739950246197</c:v>
                </c:pt>
                <c:pt idx="10">
                  <c:v>59.95322069780778</c:v>
                </c:pt>
                <c:pt idx="11">
                  <c:v>59.683141737891177</c:v>
                </c:pt>
                <c:pt idx="12">
                  <c:v>59.390143897703709</c:v>
                </c:pt>
                <c:pt idx="13">
                  <c:v>59.074897304998032</c:v>
                </c:pt>
                <c:pt idx="14">
                  <c:v>58.738095189227806</c:v>
                </c:pt>
                <c:pt idx="15">
                  <c:v>58.380447943724477</c:v>
                </c:pt>
                <c:pt idx="16">
                  <c:v>58.002677531501114</c:v>
                </c:pt>
                <c:pt idx="17">
                  <c:v>57.605512297635528</c:v>
                </c:pt>
                <c:pt idx="18">
                  <c:v>57.189682232236578</c:v>
                </c:pt>
                <c:pt idx="19">
                  <c:v>56.755914710494601</c:v>
                </c:pt>
                <c:pt idx="20">
                  <c:v>56.304930720772063</c:v>
                </c:pt>
                <c:pt idx="21">
                  <c:v>55.837441578408715</c:v>
                </c:pt>
                <c:pt idx="22">
                  <c:v>55.354146112018157</c:v>
                </c:pt>
                <c:pt idx="23">
                  <c:v>54.855728300512396</c:v>
                </c:pt>
                <c:pt idx="24">
                  <c:v>54.342855332767371</c:v>
                </c:pt>
                <c:pt idx="25">
                  <c:v>53.816176057520728</c:v>
                </c:pt>
                <c:pt idx="26">
                  <c:v>53.276319788511309</c:v>
                </c:pt>
                <c:pt idx="27">
                  <c:v>52.723895428750374</c:v>
                </c:pt>
                <c:pt idx="28">
                  <c:v>52.15949087787542</c:v>
                </c:pt>
                <c:pt idx="29">
                  <c:v>51.583672687522416</c:v>
                </c:pt>
                <c:pt idx="30">
                  <c:v>50.996985931317411</c:v>
                </c:pt>
                <c:pt idx="31">
                  <c:v>50.399954258233464</c:v>
                </c:pt>
                <c:pt idx="32">
                  <c:v>49.793080100505584</c:v>
                </c:pt>
                <c:pt idx="33">
                  <c:v>49.176845009904028</c:v>
                </c:pt>
                <c:pt idx="34">
                  <c:v>48.551710098822554</c:v>
                </c:pt>
                <c:pt idx="35">
                  <c:v>47.918116565255829</c:v>
                </c:pt>
                <c:pt idx="36">
                  <c:v>47.276486283257753</c:v>
                </c:pt>
                <c:pt idx="37">
                  <c:v>46.62722244284425</c:v>
                </c:pt>
                <c:pt idx="38">
                  <c:v>45.970710225504099</c:v>
                </c:pt>
                <c:pt idx="39">
                  <c:v>45.307317503492946</c:v>
                </c:pt>
                <c:pt idx="40">
                  <c:v>44.637395552903655</c:v>
                </c:pt>
                <c:pt idx="41">
                  <c:v>43.961279772131732</c:v>
                </c:pt>
                <c:pt idx="42">
                  <c:v>43.279290398794878</c:v>
                </c:pt>
                <c:pt idx="43">
                  <c:v>42.591733219430509</c:v>
                </c:pt>
                <c:pt idx="44">
                  <c:v>41.898900267397423</c:v>
                </c:pt>
                <c:pt idx="45">
                  <c:v>41.20107050536074</c:v>
                </c:pt>
                <c:pt idx="46">
                  <c:v>40.498510489557454</c:v>
                </c:pt>
                <c:pt idx="47">
                  <c:v>39.791475013737276</c:v>
                </c:pt>
                <c:pt idx="48">
                  <c:v>39.080207731263037</c:v>
                </c:pt>
                <c:pt idx="49">
                  <c:v>38.364941754350646</c:v>
                </c:pt>
                <c:pt idx="50">
                  <c:v>37.645900229840862</c:v>
                </c:pt>
                <c:pt idx="51">
                  <c:v>36.923296891235687</c:v>
                </c:pt>
                <c:pt idx="52">
                  <c:v>36.197336587010795</c:v>
                </c:pt>
                <c:pt idx="53">
                  <c:v>35.46821578544052</c:v>
                </c:pt>
                <c:pt idx="54">
                  <c:v>34.736123056351282</c:v>
                </c:pt>
                <c:pt idx="55">
                  <c:v>34.001239530360273</c:v>
                </c:pt>
                <c:pt idx="56">
                  <c:v>33.263739336264386</c:v>
                </c:pt>
                <c:pt idx="57">
                  <c:v>32.523790017325119</c:v>
                </c:pt>
                <c:pt idx="58">
                  <c:v>31.78155292725269</c:v>
                </c:pt>
                <c:pt idx="59">
                  <c:v>31.037183606732114</c:v>
                </c:pt>
                <c:pt idx="60">
                  <c:v>30.290832141356375</c:v>
                </c:pt>
                <c:pt idx="61">
                  <c:v>29.542643501843095</c:v>
                </c:pt>
                <c:pt idx="62">
                  <c:v>28.792757867410977</c:v>
                </c:pt>
                <c:pt idx="63">
                  <c:v>28.041310933184072</c:v>
                </c:pt>
                <c:pt idx="64">
                  <c:v>27.288434202477802</c:v>
                </c:pt>
                <c:pt idx="65">
                  <c:v>26.534255264800805</c:v>
                </c:pt>
                <c:pt idx="66">
                  <c:v>25.778898060383725</c:v>
                </c:pt>
                <c:pt idx="67">
                  <c:v>25.022483132019289</c:v>
                </c:pt>
                <c:pt idx="68">
                  <c:v>24.26512786497058</c:v>
                </c:pt>
                <c:pt idx="69">
                  <c:v>23.506946715674744</c:v>
                </c:pt>
                <c:pt idx="70">
                  <c:v>22.748051429939323</c:v>
                </c:pt>
                <c:pt idx="71">
                  <c:v>21.988551251298119</c:v>
                </c:pt>
                <c:pt idx="72">
                  <c:v>21.228553120163355</c:v>
                </c:pt>
                <c:pt idx="73">
                  <c:v>20.468161864381088</c:v>
                </c:pt>
                <c:pt idx="74">
                  <c:v>19.707480381767411</c:v>
                </c:pt>
                <c:pt idx="75">
                  <c:v>18.946609815174924</c:v>
                </c:pt>
                <c:pt idx="76">
                  <c:v>18.185649720611266</c:v>
                </c:pt>
                <c:pt idx="77">
                  <c:v>17.424698228904589</c:v>
                </c:pt>
                <c:pt idx="78">
                  <c:v>16.663852201386263</c:v>
                </c:pt>
                <c:pt idx="79">
                  <c:v>15.903207380035639</c:v>
                </c:pt>
                <c:pt idx="80">
                  <c:v>15.142858532509067</c:v>
                </c:pt>
                <c:pt idx="81">
                  <c:v>14.38289959245283</c:v>
                </c:pt>
                <c:pt idx="82">
                  <c:v>13.623423795478274</c:v>
                </c:pt>
                <c:pt idx="83">
                  <c:v>12.864523811157568</c:v>
                </c:pt>
                <c:pt idx="84">
                  <c:v>12.106291871378801</c:v>
                </c:pt>
                <c:pt idx="85">
                  <c:v>11.34881989538134</c:v>
                </c:pt>
                <c:pt idx="86">
                  <c:v>10.592199611774291</c:v>
                </c:pt>
                <c:pt idx="87">
                  <c:v>9.8365226778249024</c:v>
                </c:pt>
                <c:pt idx="88">
                  <c:v>9.0818807962871801</c:v>
                </c:pt>
                <c:pt idx="89">
                  <c:v>8.3283658300265415</c:v>
                </c:pt>
                <c:pt idx="90">
                  <c:v>7.5760699146809571</c:v>
                </c:pt>
                <c:pt idx="91">
                  <c:v>6.8250855695852266</c:v>
                </c:pt>
                <c:pt idx="92">
                  <c:v>6.0755058071720214</c:v>
                </c:pt>
                <c:pt idx="93">
                  <c:v>5.3274242410489165</c:v>
                </c:pt>
                <c:pt idx="94">
                  <c:v>4.5809351929388811</c:v>
                </c:pt>
                <c:pt idx="95">
                  <c:v>3.8361337986585511</c:v>
                </c:pt>
                <c:pt idx="96">
                  <c:v>3.0931161132957499</c:v>
                </c:pt>
                <c:pt idx="97">
                  <c:v>2.351979215736236</c:v>
                </c:pt>
                <c:pt idx="98">
                  <c:v>1.6128213126762461</c:v>
                </c:pt>
                <c:pt idx="99">
                  <c:v>0.8757418422456027</c:v>
                </c:pt>
                <c:pt idx="100">
                  <c:v>0.14084157735281622</c:v>
                </c:pt>
                <c:pt idx="101">
                  <c:v>-0.59177727114867196</c:v>
                </c:pt>
                <c:pt idx="102">
                  <c:v>-1.3220109513879379</c:v>
                </c:pt>
                <c:pt idx="103">
                  <c:v>-2.0497540674261927</c:v>
                </c:pt>
                <c:pt idx="104">
                  <c:v>-2.7748994761710435</c:v>
                </c:pt>
                <c:pt idx="105">
                  <c:v>-3.4973381842137456</c:v>
                </c:pt>
                <c:pt idx="106">
                  <c:v>-4.2169592445628439</c:v>
                </c:pt>
                <c:pt idx="107">
                  <c:v>-4.9336496532648511</c:v>
                </c:pt>
                <c:pt idx="108">
                  <c:v>-5.64729424592025</c:v>
                </c:pt>
                <c:pt idx="109">
                  <c:v>-6.3577755941218044</c:v>
                </c:pt>
                <c:pt idx="110">
                  <c:v>-7.0649739018626008</c:v>
                </c:pt>
                <c:pt idx="111">
                  <c:v>-7.768766901982417</c:v>
                </c:pt>
                <c:pt idx="112">
                  <c:v>-8.4690297527441203</c:v>
                </c:pt>
                <c:pt idx="113">
                  <c:v>-9.1656349346565662</c:v>
                </c:pt>
                <c:pt idx="114">
                  <c:v>-9.8584521476862932</c:v>
                </c:pt>
                <c:pt idx="115">
                  <c:v>-10.547348209028954</c:v>
                </c:pt>
                <c:pt idx="116">
                  <c:v>-11.232186951641495</c:v>
                </c:pt>
                <c:pt idx="117">
                  <c:v>-11.912829123767835</c:v>
                </c:pt>
                <c:pt idx="118">
                  <c:v>-12.589132289726095</c:v>
                </c:pt>
                <c:pt idx="119">
                  <c:v>-13.260950732261179</c:v>
                </c:pt>
                <c:pt idx="120">
                  <c:v>-13.92813535680645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15B1-40BC-8CF6-99CE3A9C6707}"/>
            </c:ext>
          </c:extLst>
        </c:ser>
        <c:ser>
          <c:idx val="24"/>
          <c:order val="24"/>
          <c:tx>
            <c:strRef>
              <c:f>TraySol!$J$7</c:f>
              <c:strCache>
                <c:ptCount val="1"/>
                <c:pt idx="0">
                  <c:v>ESEP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TraySol!$K$191:$K$311</c:f>
              <c:numCache>
                <c:formatCode>0.00</c:formatCode>
                <c:ptCount val="121"/>
                <c:pt idx="0">
                  <c:v>1.5413447353594351E-3</c:v>
                </c:pt>
                <c:pt idx="1">
                  <c:v>1.5411292666668182</c:v>
                </c:pt>
                <c:pt idx="2">
                  <c:v>3.0809686692833047</c:v>
                </c:pt>
                <c:pt idx="3">
                  <c:v>4.6182363737591707</c:v>
                </c:pt>
                <c:pt idx="4">
                  <c:v>6.1516664841947666</c:v>
                </c:pt>
                <c:pt idx="5">
                  <c:v>7.6800167111045026</c:v>
                </c:pt>
                <c:pt idx="6">
                  <c:v>9.2020756880470653</c:v>
                </c:pt>
                <c:pt idx="7">
                  <c:v>10.716669834794835</c:v>
                </c:pt>
                <c:pt idx="8">
                  <c:v>12.222669677417878</c:v>
                </c:pt>
                <c:pt idx="9">
                  <c:v>13.718995549944374</c:v>
                </c:pt>
                <c:pt idx="10">
                  <c:v>15.20462261798572</c:v>
                </c:pt>
                <c:pt idx="11">
                  <c:v>16.678585181266207</c:v>
                </c:pt>
                <c:pt idx="12">
                  <c:v>18.139980228747671</c:v>
                </c:pt>
                <c:pt idx="13">
                  <c:v>19.587970236412133</c:v>
                </c:pt>
                <c:pt idx="14">
                  <c:v>21.021785213241433</c:v>
                </c:pt>
                <c:pt idx="15">
                  <c:v>22.440724015068746</c:v>
                </c:pt>
                <c:pt idx="16">
                  <c:v>23.844154958431638</c:v>
                </c:pt>
                <c:pt idx="17">
                  <c:v>25.231515777097272</c:v>
                </c:pt>
                <c:pt idx="18">
                  <c:v>26.602312972414374</c:v>
                </c:pt>
                <c:pt idx="19">
                  <c:v>27.95612061503272</c:v>
                </c:pt>
                <c:pt idx="20">
                  <c:v>29.292578659872721</c:v>
                </c:pt>
                <c:pt idx="21">
                  <c:v>30.61139083862939</c:v>
                </c:pt>
                <c:pt idx="22">
                  <c:v>31.912322194741147</c:v>
                </c:pt>
                <c:pt idx="23">
                  <c:v>33.195196324846698</c:v>
                </c:pt>
                <c:pt idx="24">
                  <c:v>34.459892388536041</c:v>
                </c:pt>
                <c:pt idx="25">
                  <c:v>35.706341944918158</c:v>
                </c:pt>
                <c:pt idx="26">
                  <c:v>36.934525670421507</c:v>
                </c:pt>
                <c:pt idx="27">
                  <c:v>38.144470007550417</c:v>
                </c:pt>
                <c:pt idx="28">
                  <c:v>39.336243789250901</c:v>
                </c:pt>
                <c:pt idx="29">
                  <c:v>40.509954878287154</c:v>
                </c:pt>
                <c:pt idx="30">
                  <c:v>41.665746855752879</c:v>
                </c:pt>
                <c:pt idx="31">
                  <c:v>42.803795787680201</c:v>
                </c:pt>
                <c:pt idx="32">
                  <c:v>43.92430709376525</c:v>
                </c:pt>
                <c:pt idx="33">
                  <c:v>45.027512537588109</c:v>
                </c:pt>
                <c:pt idx="34">
                  <c:v>46.113667353422798</c:v>
                </c:pt>
                <c:pt idx="35">
                  <c:v>47.183047520843807</c:v>
                </c:pt>
                <c:pt idx="36">
                  <c:v>48.235947194862078</c:v>
                </c:pt>
                <c:pt idx="37">
                  <c:v>49.272676296266461</c:v>
                </c:pt>
                <c:pt idx="38">
                  <c:v>50.293558264197195</c:v>
                </c:pt>
                <c:pt idx="39">
                  <c:v>51.298927970723433</c:v>
                </c:pt>
                <c:pt idx="40">
                  <c:v>52.289129795306422</c:v>
                </c:pt>
                <c:pt idx="41">
                  <c:v>53.264515855481719</c:v>
                </c:pt>
                <c:pt idx="42">
                  <c:v>54.225444388853411</c:v>
                </c:pt>
                <c:pt idx="43">
                  <c:v>55.172278280527308</c:v>
                </c:pt>
                <c:pt idx="44">
                  <c:v>56.105383729391718</c:v>
                </c:pt>
                <c:pt idx="45">
                  <c:v>57.025129046143419</c:v>
                </c:pt>
                <c:pt idx="46">
                  <c:v>57.931883575634238</c:v>
                </c:pt>
                <c:pt idx="47">
                  <c:v>58.826016735940712</c:v>
                </c:pt>
                <c:pt idx="48">
                  <c:v>59.707897166520169</c:v>
                </c:pt>
                <c:pt idx="49">
                  <c:v>60.577891977881563</c:v>
                </c:pt>
                <c:pt idx="50">
                  <c:v>61.436366095350223</c:v>
                </c:pt>
                <c:pt idx="51">
                  <c:v>62.283681689726301</c:v>
                </c:pt>
                <c:pt idx="52">
                  <c:v>63.120197687905922</c:v>
                </c:pt>
                <c:pt idx="53">
                  <c:v>63.946269356844923</c:v>
                </c:pt>
                <c:pt idx="54">
                  <c:v>64.762247954579621</c:v>
                </c:pt>
                <c:pt idx="55">
                  <c:v>65.568480442373186</c:v>
                </c:pt>
                <c:pt idx="56">
                  <c:v>66.365309252417248</c:v>
                </c:pt>
                <c:pt idx="57">
                  <c:v>67.153072105881947</c:v>
                </c:pt>
                <c:pt idx="58">
                  <c:v>67.932101876469645</c:v>
                </c:pt>
                <c:pt idx="59">
                  <c:v>68.702726494979316</c:v>
                </c:pt>
                <c:pt idx="60">
                  <c:v>69.465268890732489</c:v>
                </c:pt>
                <c:pt idx="61">
                  <c:v>70.220046966040769</c:v>
                </c:pt>
                <c:pt idx="62">
                  <c:v>70.967373600209257</c:v>
                </c:pt>
                <c:pt idx="63">
                  <c:v>71.707556679869313</c:v>
                </c:pt>
                <c:pt idx="64">
                  <c:v>72.440899152715417</c:v>
                </c:pt>
                <c:pt idx="65">
                  <c:v>73.167699101985633</c:v>
                </c:pt>
                <c:pt idx="66">
                  <c:v>73.888249839272106</c:v>
                </c:pt>
                <c:pt idx="67">
                  <c:v>74.602840013478996</c:v>
                </c:pt>
                <c:pt idx="68">
                  <c:v>75.311753733958568</c:v>
                </c:pt>
                <c:pt idx="69">
                  <c:v>76.01527070605384</c:v>
                </c:pt>
                <c:pt idx="70">
                  <c:v>76.71366637745939</c:v>
                </c:pt>
                <c:pt idx="71">
                  <c:v>77.407212093978046</c:v>
                </c:pt>
                <c:pt idx="72">
                  <c:v>78.096175263407233</c:v>
                </c:pt>
                <c:pt idx="73">
                  <c:v>78.780819526427152</c:v>
                </c:pt>
                <c:pt idx="74">
                  <c:v>79.461404933493668</c:v>
                </c:pt>
                <c:pt idx="75">
                  <c:v>80.138188126853791</c:v>
                </c:pt>
                <c:pt idx="76">
                  <c:v>80.811422526909467</c:v>
                </c:pt>
                <c:pt idx="77">
                  <c:v>81.481358522250432</c:v>
                </c:pt>
                <c:pt idx="78">
                  <c:v>82.148243662764926</c:v>
                </c:pt>
                <c:pt idx="79">
                  <c:v>82.812322855314093</c:v>
                </c:pt>
                <c:pt idx="80">
                  <c:v>83.473838561527728</c:v>
                </c:pt>
                <c:pt idx="81">
                  <c:v>84.133030997340924</c:v>
                </c:pt>
                <c:pt idx="82">
                  <c:v>84.790138333947411</c:v>
                </c:pt>
                <c:pt idx="83">
                  <c:v>85.44539689989567</c:v>
                </c:pt>
                <c:pt idx="84">
                  <c:v>86.099041384097163</c:v>
                </c:pt>
                <c:pt idx="85">
                  <c:v>86.751305039554367</c:v>
                </c:pt>
                <c:pt idx="86">
                  <c:v>87.402419887649685</c:v>
                </c:pt>
                <c:pt idx="87">
                  <c:v>88.052616922864786</c:v>
                </c:pt>
                <c:pt idx="88">
                  <c:v>88.70212631782276</c:v>
                </c:pt>
                <c:pt idx="89">
                  <c:v>89.351177628566433</c:v>
                </c:pt>
                <c:pt idx="90">
                  <c:v>90</c:v>
                </c:pt>
                <c:pt idx="91">
                  <c:v>90.648822371433553</c:v>
                </c:pt>
                <c:pt idx="92">
                  <c:v>91.29787368217724</c:v>
                </c:pt>
                <c:pt idx="93">
                  <c:v>91.947383077135214</c:v>
                </c:pt>
                <c:pt idx="94">
                  <c:v>92.597580112350315</c:v>
                </c:pt>
                <c:pt idx="95">
                  <c:v>93.248694960445661</c:v>
                </c:pt>
                <c:pt idx="96">
                  <c:v>93.900958615902852</c:v>
                </c:pt>
                <c:pt idx="97">
                  <c:v>94.55460310010433</c:v>
                </c:pt>
                <c:pt idx="98">
                  <c:v>95.209861666052589</c:v>
                </c:pt>
                <c:pt idx="99">
                  <c:v>95.866969002659062</c:v>
                </c:pt>
                <c:pt idx="100">
                  <c:v>96.526161438472258</c:v>
                </c:pt>
                <c:pt idx="101">
                  <c:v>97.187677144685907</c:v>
                </c:pt>
                <c:pt idx="102">
                  <c:v>97.851756337235074</c:v>
                </c:pt>
                <c:pt idx="103">
                  <c:v>98.518641477749568</c:v>
                </c:pt>
                <c:pt idx="104">
                  <c:v>99.188577473090547</c:v>
                </c:pt>
                <c:pt idx="105">
                  <c:v>99.861811873146223</c:v>
                </c:pt>
                <c:pt idx="106">
                  <c:v>100.53859506650633</c:v>
                </c:pt>
                <c:pt idx="107">
                  <c:v>101.21918047357285</c:v>
                </c:pt>
                <c:pt idx="108">
                  <c:v>101.90382473659277</c:v>
                </c:pt>
                <c:pt idx="109">
                  <c:v>102.59278790602195</c:v>
                </c:pt>
                <c:pt idx="110">
                  <c:v>103.28633362254061</c:v>
                </c:pt>
                <c:pt idx="111">
                  <c:v>103.98472929394615</c:v>
                </c:pt>
                <c:pt idx="112">
                  <c:v>104.68824626604145</c:v>
                </c:pt>
                <c:pt idx="113">
                  <c:v>105.397159986521</c:v>
                </c:pt>
                <c:pt idx="114">
                  <c:v>106.11175016072789</c:v>
                </c:pt>
                <c:pt idx="115">
                  <c:v>106.83230089801437</c:v>
                </c:pt>
                <c:pt idx="116">
                  <c:v>107.55910084728458</c:v>
                </c:pt>
                <c:pt idx="117">
                  <c:v>108.29244332013069</c:v>
                </c:pt>
                <c:pt idx="118">
                  <c:v>109.03262639979074</c:v>
                </c:pt>
                <c:pt idx="119">
                  <c:v>109.77995303395922</c:v>
                </c:pt>
                <c:pt idx="120">
                  <c:v>110.5347311092675</c:v>
                </c:pt>
              </c:numCache>
            </c:numRef>
          </c:xVal>
          <c:yVal>
            <c:numRef>
              <c:f>TraySol!$J$191:$J$311</c:f>
              <c:numCache>
                <c:formatCode>0.00</c:formatCode>
                <c:ptCount val="121"/>
                <c:pt idx="0">
                  <c:v>49.549999989764338</c:v>
                </c:pt>
                <c:pt idx="1">
                  <c:v>49.539765668063559</c:v>
                </c:pt>
                <c:pt idx="2">
                  <c:v>49.509078638609118</c:v>
                </c:pt>
                <c:pt idx="3">
                  <c:v>49.457986690195796</c:v>
                </c:pt>
                <c:pt idx="4">
                  <c:v>49.386569054205779</c:v>
                </c:pt>
                <c:pt idx="5">
                  <c:v>49.294935822924373</c:v>
                </c:pt>
                <c:pt idx="6">
                  <c:v>49.183227135421028</c:v>
                </c:pt>
                <c:pt idx="7">
                  <c:v>49.051612155250567</c:v>
                </c:pt>
                <c:pt idx="8">
                  <c:v>48.900287857244422</c:v>
                </c:pt>
                <c:pt idx="9">
                  <c:v>48.729477643397075</c:v>
                </c:pt>
                <c:pt idx="10">
                  <c:v>48.539429810009942</c:v>
                </c:pt>
                <c:pt idx="11">
                  <c:v>48.330415889796676</c:v>
                </c:pt>
                <c:pt idx="12">
                  <c:v>48.102728893569015</c:v>
                </c:pt>
                <c:pt idx="13">
                  <c:v>47.856681476423809</c:v>
                </c:pt>
                <c:pt idx="14">
                  <c:v>47.592604053074794</c:v>
                </c:pt>
                <c:pt idx="15">
                  <c:v>47.310842886169894</c:v>
                </c:pt>
                <c:pt idx="16">
                  <c:v>47.011758170175227</c:v>
                </c:pt>
                <c:pt idx="17">
                  <c:v>46.695722131766949</c:v>
                </c:pt>
                <c:pt idx="18">
                  <c:v>46.363117165734288</c:v>
                </c:pt>
                <c:pt idx="19">
                  <c:v>46.014334023247052</c:v>
                </c:pt>
                <c:pt idx="20">
                  <c:v>45.649770067057382</c:v>
                </c:pt>
                <c:pt idx="21">
                  <c:v>45.269827605867107</c:v>
                </c:pt>
                <c:pt idx="22">
                  <c:v>44.874912317763396</c:v>
                </c:pt>
                <c:pt idx="23">
                  <c:v>44.465431770367623</c:v>
                </c:pt>
                <c:pt idx="24">
                  <c:v>44.041794043201243</c:v>
                </c:pt>
                <c:pt idx="25">
                  <c:v>43.604406455786012</c:v>
                </c:pt>
                <c:pt idx="26">
                  <c:v>43.153674403191005</c:v>
                </c:pt>
                <c:pt idx="27">
                  <c:v>42.690000299132713</c:v>
                </c:pt>
                <c:pt idx="28">
                  <c:v>42.213782625336002</c:v>
                </c:pt>
                <c:pt idx="29">
                  <c:v>41.725415084673031</c:v>
                </c:pt>
                <c:pt idx="30">
                  <c:v>41.225285854611791</c:v>
                </c:pt>
                <c:pt idx="31">
                  <c:v>40.713776936713202</c:v>
                </c:pt>
                <c:pt idx="32">
                  <c:v>40.191263597304768</c:v>
                </c:pt>
                <c:pt idx="33">
                  <c:v>39.658113894012601</c:v>
                </c:pt>
                <c:pt idx="34">
                  <c:v>39.114688282534487</c:v>
                </c:pt>
                <c:pt idx="35">
                  <c:v>38.561339297868315</c:v>
                </c:pt>
                <c:pt idx="36">
                  <c:v>37.998411304152661</c:v>
                </c:pt>
                <c:pt idx="37">
                  <c:v>37.426240307313002</c:v>
                </c:pt>
                <c:pt idx="38">
                  <c:v>36.845153824822546</c:v>
                </c:pt>
                <c:pt idx="39">
                  <c:v>36.255470807063197</c:v>
                </c:pt>
                <c:pt idx="40">
                  <c:v>35.657501604998821</c:v>
                </c:pt>
                <c:pt idx="41">
                  <c:v>35.051547979135727</c:v>
                </c:pt>
                <c:pt idx="42">
                  <c:v>34.43790314503287</c:v>
                </c:pt>
                <c:pt idx="43">
                  <c:v>33.816851850930227</c:v>
                </c:pt>
                <c:pt idx="44">
                  <c:v>33.188670483375894</c:v>
                </c:pt>
                <c:pt idx="45">
                  <c:v>32.553627197049394</c:v>
                </c:pt>
                <c:pt idx="46">
                  <c:v>31.911982065289664</c:v>
                </c:pt>
                <c:pt idx="47">
                  <c:v>31.263987248142172</c:v>
                </c:pt>
                <c:pt idx="48">
                  <c:v>30.609887175033165</c:v>
                </c:pt>
                <c:pt idx="49">
                  <c:v>29.949918739460188</c:v>
                </c:pt>
                <c:pt idx="50">
                  <c:v>29.284311503354871</c:v>
                </c:pt>
                <c:pt idx="51">
                  <c:v>28.613287909023093</c:v>
                </c:pt>
                <c:pt idx="52">
                  <c:v>27.937063496802381</c:v>
                </c:pt>
                <c:pt idx="53">
                  <c:v>27.255847126792254</c:v>
                </c:pt>
                <c:pt idx="54">
                  <c:v>26.569841203213969</c:v>
                </c:pt>
                <c:pt idx="55">
                  <c:v>25.879241900139206</c:v>
                </c:pt>
                <c:pt idx="56">
                  <c:v>25.184239387495126</c:v>
                </c:pt>
                <c:pt idx="57">
                  <c:v>24.485018056406304</c:v>
                </c:pt>
                <c:pt idx="58">
                  <c:v>23.781756743071426</c:v>
                </c:pt>
                <c:pt idx="59">
                  <c:v>23.074628950498337</c:v>
                </c:pt>
                <c:pt idx="60">
                  <c:v>22.363803067532643</c:v>
                </c:pt>
                <c:pt idx="61">
                  <c:v>21.649442584715388</c:v>
                </c:pt>
                <c:pt idx="62">
                  <c:v>20.931706306595743</c:v>
                </c:pt>
                <c:pt idx="63">
                  <c:v>20.210748560203385</c:v>
                </c:pt>
                <c:pt idx="64">
                  <c:v>19.486719399456817</c:v>
                </c:pt>
                <c:pt idx="65">
                  <c:v>18.759764805345668</c:v>
                </c:pt>
                <c:pt idx="66">
                  <c:v>18.030026881780515</c:v>
                </c:pt>
                <c:pt idx="67">
                  <c:v>17.297644047051435</c:v>
                </c:pt>
                <c:pt idx="68">
                  <c:v>16.562751220879164</c:v>
                </c:pt>
                <c:pt idx="69">
                  <c:v>15.825480007079065</c:v>
                </c:pt>
                <c:pt idx="70">
                  <c:v>15.085958871889858</c:v>
                </c:pt>
                <c:pt idx="71">
                  <c:v>14.344313318047384</c:v>
                </c:pt>
                <c:pt idx="72">
                  <c:v>13.600666054705769</c:v>
                </c:pt>
                <c:pt idx="73">
                  <c:v>12.855137163330497</c:v>
                </c:pt>
                <c:pt idx="74">
                  <c:v>12.107844259703342</c:v>
                </c:pt>
                <c:pt idx="75">
                  <c:v>11.358902652195297</c:v>
                </c:pt>
                <c:pt idx="76">
                  <c:v>10.608425496474894</c:v>
                </c:pt>
                <c:pt idx="77">
                  <c:v>9.8565239468300518</c:v>
                </c:pt>
                <c:pt idx="78">
                  <c:v>9.1033073042901833</c:v>
                </c:pt>
                <c:pt idx="79">
                  <c:v>8.3488831617426627</c:v>
                </c:pt>
                <c:pt idx="80">
                  <c:v>7.5933575462427569</c:v>
                </c:pt>
                <c:pt idx="81">
                  <c:v>6.8368350587218742</c:v>
                </c:pt>
                <c:pt idx="82">
                  <c:v>6.0794190113021926</c:v>
                </c:pt>
                <c:pt idx="83">
                  <c:v>5.3212115624287577</c:v>
                </c:pt>
                <c:pt idx="84">
                  <c:v>4.5623138500328793</c:v>
                </c:pt>
                <c:pt idx="85">
                  <c:v>3.8028261229421929</c:v>
                </c:pt>
                <c:pt idx="86">
                  <c:v>3.0428478707544002</c:v>
                </c:pt>
                <c:pt idx="87">
                  <c:v>2.2824779523925116</c:v>
                </c:pt>
                <c:pt idx="88">
                  <c:v>1.5218147235605954</c:v>
                </c:pt>
                <c:pt idx="89">
                  <c:v>0.76095616331915039</c:v>
                </c:pt>
                <c:pt idx="90">
                  <c:v>0</c:v>
                </c:pt>
                <c:pt idx="91">
                  <c:v>-0.76095616331913618</c:v>
                </c:pt>
                <c:pt idx="92">
                  <c:v>-1.5218147235605954</c:v>
                </c:pt>
                <c:pt idx="93">
                  <c:v>-2.2824779523925116</c:v>
                </c:pt>
                <c:pt idx="94">
                  <c:v>-3.0428478707544002</c:v>
                </c:pt>
                <c:pt idx="95">
                  <c:v>-3.8028261229422071</c:v>
                </c:pt>
                <c:pt idx="96">
                  <c:v>-4.5623138500328935</c:v>
                </c:pt>
                <c:pt idx="97">
                  <c:v>-5.3212115624287577</c:v>
                </c:pt>
                <c:pt idx="98">
                  <c:v>-6.0794190113021926</c:v>
                </c:pt>
                <c:pt idx="99">
                  <c:v>-6.83683505872186</c:v>
                </c:pt>
                <c:pt idx="100">
                  <c:v>-7.5933575462427427</c:v>
                </c:pt>
                <c:pt idx="101">
                  <c:v>-8.3488831617426484</c:v>
                </c:pt>
                <c:pt idx="102">
                  <c:v>-9.1033073042901833</c:v>
                </c:pt>
                <c:pt idx="103">
                  <c:v>-9.8565239468300518</c:v>
                </c:pt>
                <c:pt idx="104">
                  <c:v>-10.608425496474908</c:v>
                </c:pt>
                <c:pt idx="105">
                  <c:v>-11.358902652195312</c:v>
                </c:pt>
                <c:pt idx="106">
                  <c:v>-12.107844259703327</c:v>
                </c:pt>
                <c:pt idx="107">
                  <c:v>-12.855137163330497</c:v>
                </c:pt>
                <c:pt idx="108">
                  <c:v>-13.600666054705769</c:v>
                </c:pt>
                <c:pt idx="109">
                  <c:v>-14.344313318047384</c:v>
                </c:pt>
                <c:pt idx="110">
                  <c:v>-15.085958871889858</c:v>
                </c:pt>
                <c:pt idx="111">
                  <c:v>-15.825480007079051</c:v>
                </c:pt>
                <c:pt idx="112">
                  <c:v>-16.562751220879179</c:v>
                </c:pt>
                <c:pt idx="113">
                  <c:v>-17.297644047051435</c:v>
                </c:pt>
                <c:pt idx="114">
                  <c:v>-18.030026881780515</c:v>
                </c:pt>
                <c:pt idx="115">
                  <c:v>-18.759764805345668</c:v>
                </c:pt>
                <c:pt idx="116">
                  <c:v>-19.486719399456817</c:v>
                </c:pt>
                <c:pt idx="117">
                  <c:v>-20.210748560203385</c:v>
                </c:pt>
                <c:pt idx="118">
                  <c:v>-20.931706306595743</c:v>
                </c:pt>
                <c:pt idx="119">
                  <c:v>-21.649442584715388</c:v>
                </c:pt>
                <c:pt idx="120">
                  <c:v>-22.363803067532629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15B1-40BC-8CF6-99CE3A9C6707}"/>
            </c:ext>
          </c:extLst>
        </c:ser>
        <c:ser>
          <c:idx val="25"/>
          <c:order val="25"/>
          <c:tx>
            <c:strRef>
              <c:f>TraySol!$M$7</c:f>
              <c:strCache>
                <c:ptCount val="1"/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TraySol!$N$191:$N$311</c:f>
              <c:numCache>
                <c:formatCode>0.00</c:formatCode>
                <c:ptCount val="121"/>
                <c:pt idx="0">
                  <c:v>1.2395870151954635E-3</c:v>
                </c:pt>
                <c:pt idx="1">
                  <c:v>1.2394824590905875</c:v>
                </c:pt>
                <c:pt idx="2">
                  <c:v>2.4783385422886233</c:v>
                </c:pt>
                <c:pt idx="3">
                  <c:v>3.7159443494472151</c:v>
                </c:pt>
                <c:pt idx="4">
                  <c:v>4.9516809085330387</c:v>
                </c:pt>
                <c:pt idx="5">
                  <c:v>6.1849365816495974</c:v>
                </c:pt>
                <c:pt idx="6">
                  <c:v>7.4151094025643536</c:v>
                </c:pt>
                <c:pt idx="7">
                  <c:v>8.641609324784552</c:v>
                </c:pt>
                <c:pt idx="8">
                  <c:v>9.8638603607619402</c:v>
                </c:pt>
                <c:pt idx="9">
                  <c:v>11.081302594650388</c:v>
                </c:pt>
                <c:pt idx="10">
                  <c:v>12.293394053136455</c:v>
                </c:pt>
                <c:pt idx="11">
                  <c:v>13.499612421159807</c:v>
                </c:pt>
                <c:pt idx="12">
                  <c:v>14.699456591774208</c:v>
                </c:pt>
                <c:pt idx="13">
                  <c:v>15.892448041921787</c:v>
                </c:pt>
                <c:pt idx="14">
                  <c:v>17.078132028435672</c:v>
                </c:pt>
                <c:pt idx="15">
                  <c:v>18.256078601092888</c:v>
                </c:pt>
                <c:pt idx="16">
                  <c:v>19.425883431971748</c:v>
                </c:pt>
                <c:pt idx="17">
                  <c:v>20.587168462661108</c:v>
                </c:pt>
                <c:pt idx="18">
                  <c:v>21.739582373001991</c:v>
                </c:pt>
                <c:pt idx="19">
                  <c:v>22.882800876966307</c:v>
                </c:pt>
                <c:pt idx="20">
                  <c:v>24.016526852987489</c:v>
                </c:pt>
                <c:pt idx="21">
                  <c:v>25.14049031751777</c:v>
                </c:pt>
                <c:pt idx="22">
                  <c:v>26.254448251805723</c:v>
                </c:pt>
                <c:pt idx="23">
                  <c:v>27.358184292847202</c:v>
                </c:pt>
                <c:pt idx="24">
                  <c:v>28.451508300184653</c:v>
                </c:pt>
                <c:pt idx="25">
                  <c:v>29.534255810706785</c:v>
                </c:pt>
                <c:pt idx="26">
                  <c:v>30.606287393860786</c:v>
                </c:pt>
                <c:pt idx="27">
                  <c:v>31.667487919741522</c:v>
                </c:pt>
                <c:pt idx="28">
                  <c:v>32.717765752394257</c:v>
                </c:pt>
                <c:pt idx="29">
                  <c:v>33.757051880375521</c:v>
                </c:pt>
                <c:pt idx="30">
                  <c:v>34.785298996187692</c:v>
                </c:pt>
                <c:pt idx="31">
                  <c:v>35.802480535660493</c:v>
                </c:pt>
                <c:pt idx="32">
                  <c:v>36.808589687717102</c:v>
                </c:pt>
                <c:pt idx="33">
                  <c:v>37.803638384257589</c:v>
                </c:pt>
                <c:pt idx="34">
                  <c:v>38.787656279139348</c:v>
                </c:pt>
                <c:pt idx="35">
                  <c:v>39.760689724448433</c:v>
                </c:pt>
                <c:pt idx="36">
                  <c:v>40.722800751457854</c:v>
                </c:pt>
                <c:pt idx="37">
                  <c:v>41.674066062870615</c:v>
                </c:pt>
                <c:pt idx="38">
                  <c:v>42.614576042161097</c:v>
                </c:pt>
                <c:pt idx="39">
                  <c:v>43.544433785066474</c:v>
                </c:pt>
                <c:pt idx="40">
                  <c:v>44.463754157552714</c:v>
                </c:pt>
                <c:pt idx="41">
                  <c:v>45.372662883888161</c:v>
                </c:pt>
                <c:pt idx="42">
                  <c:v>46.271295667812829</c:v>
                </c:pt>
                <c:pt idx="43">
                  <c:v>47.159797349192267</c:v>
                </c:pt>
                <c:pt idx="44">
                  <c:v>48.038321097994611</c:v>
                </c:pt>
                <c:pt idx="45">
                  <c:v>48.907027646930629</c:v>
                </c:pt>
                <c:pt idx="46">
                  <c:v>49.766084563645563</c:v>
                </c:pt>
                <c:pt idx="47">
                  <c:v>50.615665562951605</c:v>
                </c:pt>
                <c:pt idx="48">
                  <c:v>51.455949859235574</c:v>
                </c:pt>
                <c:pt idx="49">
                  <c:v>52.2871215588684</c:v>
                </c:pt>
                <c:pt idx="50">
                  <c:v>53.109369092176252</c:v>
                </c:pt>
                <c:pt idx="51">
                  <c:v>53.922884684308528</c:v>
                </c:pt>
                <c:pt idx="52">
                  <c:v>54.727863864147388</c:v>
                </c:pt>
                <c:pt idx="53">
                  <c:v>55.524505010249449</c:v>
                </c:pt>
                <c:pt idx="54">
                  <c:v>56.313008932684987</c:v>
                </c:pt>
                <c:pt idx="55">
                  <c:v>57.09357848954371</c:v>
                </c:pt>
                <c:pt idx="56">
                  <c:v>57.86641823680462</c:v>
                </c:pt>
                <c:pt idx="57">
                  <c:v>58.631734110216996</c:v>
                </c:pt>
                <c:pt idx="58">
                  <c:v>59.389733137810367</c:v>
                </c:pt>
                <c:pt idx="59">
                  <c:v>60.140623181636947</c:v>
                </c:pt>
                <c:pt idx="60">
                  <c:v>60.884612707352176</c:v>
                </c:pt>
                <c:pt idx="61">
                  <c:v>61.621910580252461</c:v>
                </c:pt>
                <c:pt idx="62">
                  <c:v>62.352725886413772</c:v>
                </c:pt>
                <c:pt idx="63">
                  <c:v>63.077267777608625</c:v>
                </c:pt>
                <c:pt idx="64">
                  <c:v>63.795745338718902</c:v>
                </c:pt>
                <c:pt idx="65">
                  <c:v>64.508367476409262</c:v>
                </c:pt>
                <c:pt idx="66">
                  <c:v>65.21534282787708</c:v>
                </c:pt>
                <c:pt idx="67">
                  <c:v>65.916879688549443</c:v>
                </c:pt>
                <c:pt idx="68">
                  <c:v>66.613185957655929</c:v>
                </c:pt>
                <c:pt idx="69">
                  <c:v>67.304469100664434</c:v>
                </c:pt>
                <c:pt idx="70">
                  <c:v>67.990936127628942</c:v>
                </c:pt>
                <c:pt idx="71">
                  <c:v>68.672793586558342</c:v>
                </c:pt>
                <c:pt idx="72">
                  <c:v>69.350247570976705</c:v>
                </c:pt>
                <c:pt idx="73">
                  <c:v>70.023503740906747</c:v>
                </c:pt>
                <c:pt idx="74">
                  <c:v>70.692767356567387</c:v>
                </c:pt>
                <c:pt idx="75">
                  <c:v>71.358243324136211</c:v>
                </c:pt>
                <c:pt idx="76">
                  <c:v>72.020136252984827</c:v>
                </c:pt>
                <c:pt idx="77">
                  <c:v>72.678650523852198</c:v>
                </c:pt>
                <c:pt idx="78">
                  <c:v>73.333990367475664</c:v>
                </c:pt>
                <c:pt idx="79">
                  <c:v>73.986359953253185</c:v>
                </c:pt>
                <c:pt idx="80">
                  <c:v>74.635963487562066</c:v>
                </c:pt>
                <c:pt idx="81">
                  <c:v>75.283005321409959</c:v>
                </c:pt>
                <c:pt idx="82">
                  <c:v>75.92769006714208</c:v>
                </c:pt>
                <c:pt idx="83">
                  <c:v>76.570222723976798</c:v>
                </c:pt>
                <c:pt idx="84">
                  <c:v>77.210808812185704</c:v>
                </c:pt>
                <c:pt idx="85">
                  <c:v>77.849654515780031</c:v>
                </c:pt>
                <c:pt idx="86">
                  <c:v>78.486966833606445</c:v>
                </c:pt>
                <c:pt idx="87">
                  <c:v>79.122953738797023</c:v>
                </c:pt>
                <c:pt idx="88">
                  <c:v>79.757824346558309</c:v>
                </c:pt>
                <c:pt idx="89">
                  <c:v>80.391789090321879</c:v>
                </c:pt>
                <c:pt idx="90">
                  <c:v>81.02505990631677</c:v>
                </c:pt>
                <c:pt idx="91">
                  <c:v>81.657850426660204</c:v>
                </c:pt>
                <c:pt idx="92">
                  <c:v>82.290376181096832</c:v>
                </c:pt>
                <c:pt idx="93">
                  <c:v>82.922854807551246</c:v>
                </c:pt>
                <c:pt idx="94">
                  <c:v>83.555506271690433</c:v>
                </c:pt>
                <c:pt idx="95">
                  <c:v>84.188553095723648</c:v>
                </c:pt>
                <c:pt idx="96">
                  <c:v>84.822220596697392</c:v>
                </c:pt>
                <c:pt idx="97">
                  <c:v>85.456737134571554</c:v>
                </c:pt>
                <c:pt idx="98">
                  <c:v>86.092334370388983</c:v>
                </c:pt>
                <c:pt idx="99">
                  <c:v>86.729247534877089</c:v>
                </c:pt>
                <c:pt idx="100">
                  <c:v>87.367715707842535</c:v>
                </c:pt>
                <c:pt idx="101">
                  <c:v>88.007982108741956</c:v>
                </c:pt>
                <c:pt idx="102">
                  <c:v>88.650294398830212</c:v>
                </c:pt>
                <c:pt idx="103">
                  <c:v>89.294904995303582</c:v>
                </c:pt>
                <c:pt idx="104">
                  <c:v>89.942071397869043</c:v>
                </c:pt>
                <c:pt idx="105">
                  <c:v>90.59205652817846</c:v>
                </c:pt>
                <c:pt idx="106">
                  <c:v>91.245129082572134</c:v>
                </c:pt>
                <c:pt idx="107">
                  <c:v>91.901563898575148</c:v>
                </c:pt>
                <c:pt idx="108">
                  <c:v>92.561642335582917</c:v>
                </c:pt>
                <c:pt idx="109">
                  <c:v>93.225652670158667</c:v>
                </c:pt>
                <c:pt idx="110">
                  <c:v>93.893890506343126</c:v>
                </c:pt>
                <c:pt idx="111">
                  <c:v>94.566659201344009</c:v>
                </c:pt>
                <c:pt idx="112">
                  <c:v>95.244270306929437</c:v>
                </c:pt>
                <c:pt idx="113">
                  <c:v>95.927044026791492</c:v>
                </c:pt>
                <c:pt idx="114">
                  <c:v>96.615309690073772</c:v>
                </c:pt>
                <c:pt idx="115">
                  <c:v>97.30940624116397</c:v>
                </c:pt>
                <c:pt idx="116">
                  <c:v>98.009682745741344</c:v>
                </c:pt>
                <c:pt idx="117">
                  <c:v>98.716498912929794</c:v>
                </c:pt>
                <c:pt idx="118">
                  <c:v>99.430225633242358</c:v>
                </c:pt>
                <c:pt idx="119">
                  <c:v>100.15124553180306</c:v>
                </c:pt>
                <c:pt idx="120">
                  <c:v>100.87995353609496</c:v>
                </c:pt>
              </c:numCache>
            </c:numRef>
          </c:xVal>
          <c:yVal>
            <c:numRef>
              <c:f>TraySol!$M$191:$M$311</c:f>
              <c:numCache>
                <c:formatCode>0.00</c:formatCode>
                <c:ptCount val="121"/>
                <c:pt idx="0">
                  <c:v>37.82499999176823</c:v>
                </c:pt>
                <c:pt idx="1">
                  <c:v>37.816768896893876</c:v>
                </c:pt>
                <c:pt idx="2">
                  <c:v>37.792083598026721</c:v>
                </c:pt>
                <c:pt idx="3">
                  <c:v>37.750968097071734</c:v>
                </c:pt>
                <c:pt idx="4">
                  <c:v>37.693462258300293</c:v>
                </c:pt>
                <c:pt idx="5">
                  <c:v>37.619621630258969</c:v>
                </c:pt>
                <c:pt idx="6">
                  <c:v>37.529517187793694</c:v>
                </c:pt>
                <c:pt idx="7">
                  <c:v>37.42323500522938</c:v>
                </c:pt>
                <c:pt idx="8">
                  <c:v>37.300875864220345</c:v>
                </c:pt>
                <c:pt idx="9">
                  <c:v>37.162554800427365</c:v>
                </c:pt>
                <c:pt idx="10">
                  <c:v>37.008400593739218</c:v>
                </c:pt>
                <c:pt idx="11">
                  <c:v>36.838555207232297</c:v>
                </c:pt>
                <c:pt idx="12">
                  <c:v>36.653173180445698</c:v>
                </c:pt>
                <c:pt idx="13">
                  <c:v>36.4524209828365</c:v>
                </c:pt>
                <c:pt idx="14">
                  <c:v>36.236476333470939</c:v>
                </c:pt>
                <c:pt idx="15">
                  <c:v>36.005527493102079</c:v>
                </c:pt>
                <c:pt idx="16">
                  <c:v>35.759772534788098</c:v>
                </c:pt>
                <c:pt idx="17">
                  <c:v>35.499418599121427</c:v>
                </c:pt>
                <c:pt idx="18">
                  <c:v>35.22468113997602</c:v>
                </c:pt>
                <c:pt idx="19">
                  <c:v>34.9357831664462</c:v>
                </c:pt>
                <c:pt idx="20">
                  <c:v>34.632954486354095</c:v>
                </c:pt>
                <c:pt idx="21">
                  <c:v>34.316430956355234</c:v>
                </c:pt>
                <c:pt idx="22">
                  <c:v>33.986453743282141</c:v>
                </c:pt>
                <c:pt idx="23">
                  <c:v>33.643268600945341</c:v>
                </c:pt>
                <c:pt idx="24">
                  <c:v>33.287125166168614</c:v>
                </c:pt>
                <c:pt idx="25">
                  <c:v>32.918276277381409</c:v>
                </c:pt>
                <c:pt idx="26">
                  <c:v>32.536977318633276</c:v>
                </c:pt>
                <c:pt idx="27">
                  <c:v>32.143485591442612</c:v>
                </c:pt>
                <c:pt idx="28">
                  <c:v>31.738059716449847</c:v>
                </c:pt>
                <c:pt idx="29">
                  <c:v>31.320959066420798</c:v>
                </c:pt>
                <c:pt idx="30">
                  <c:v>30.892443231743741</c:v>
                </c:pt>
                <c:pt idx="31">
                  <c:v>30.452771519187046</c:v>
                </c:pt>
                <c:pt idx="32">
                  <c:v>30.002202484336692</c:v>
                </c:pt>
                <c:pt idx="33">
                  <c:v>29.540993497816352</c:v>
                </c:pt>
                <c:pt idx="34">
                  <c:v>29.069400345107134</c:v>
                </c:pt>
                <c:pt idx="35">
                  <c:v>28.587676859532259</c:v>
                </c:pt>
                <c:pt idx="36">
                  <c:v>28.096074587750593</c:v>
                </c:pt>
                <c:pt idx="37">
                  <c:v>27.594842486914033</c:v>
                </c:pt>
                <c:pt idx="38">
                  <c:v>27.084226652484226</c:v>
                </c:pt>
                <c:pt idx="39">
                  <c:v>26.564470075573482</c:v>
                </c:pt>
                <c:pt idx="40">
                  <c:v>26.035812428570026</c:v>
                </c:pt>
                <c:pt idx="41">
                  <c:v>25.498489877728744</c:v>
                </c:pt>
                <c:pt idx="42">
                  <c:v>24.952734921350824</c:v>
                </c:pt>
                <c:pt idx="43">
                  <c:v>24.398776252138916</c:v>
                </c:pt>
                <c:pt idx="44">
                  <c:v>23.836838642295533</c:v>
                </c:pt>
                <c:pt idx="45">
                  <c:v>23.267142849929328</c:v>
                </c:pt>
                <c:pt idx="46">
                  <c:v>22.689905545344757</c:v>
                </c:pt>
                <c:pt idx="47">
                  <c:v>22.105339255812964</c:v>
                </c:pt>
                <c:pt idx="48">
                  <c:v>21.513652327454764</c:v>
                </c:pt>
                <c:pt idx="49">
                  <c:v>20.915048902906662</c:v>
                </c:pt>
                <c:pt idx="50">
                  <c:v>20.30972891348938</c:v>
                </c:pt>
                <c:pt idx="51">
                  <c:v>19.697888084649875</c:v>
                </c:pt>
                <c:pt idx="52">
                  <c:v>19.079717953505593</c:v>
                </c:pt>
                <c:pt idx="53">
                  <c:v>18.455405897378313</c:v>
                </c:pt>
                <c:pt idx="54">
                  <c:v>17.82513517226694</c:v>
                </c:pt>
                <c:pt idx="55">
                  <c:v>17.189084960270492</c:v>
                </c:pt>
                <c:pt idx="56">
                  <c:v>16.547430425034705</c:v>
                </c:pt>
                <c:pt idx="57">
                  <c:v>15.90034277435862</c:v>
                </c:pt>
                <c:pt idx="58">
                  <c:v>15.247989329157519</c:v>
                </c:pt>
                <c:pt idx="59">
                  <c:v>14.590533598038959</c:v>
                </c:pt>
                <c:pt idx="60">
                  <c:v>13.928135356806465</c:v>
                </c:pt>
                <c:pt idx="61">
                  <c:v>13.260950732261193</c:v>
                </c:pt>
                <c:pt idx="62">
                  <c:v>12.589132289726095</c:v>
                </c:pt>
                <c:pt idx="63">
                  <c:v>11.912829123767835</c:v>
                </c:pt>
                <c:pt idx="64">
                  <c:v>11.232186951641495</c:v>
                </c:pt>
                <c:pt idx="65">
                  <c:v>10.547348209028954</c:v>
                </c:pt>
                <c:pt idx="66">
                  <c:v>9.858452147686279</c:v>
                </c:pt>
                <c:pt idx="67">
                  <c:v>9.1656349346565662</c:v>
                </c:pt>
                <c:pt idx="68">
                  <c:v>8.4690297527441203</c:v>
                </c:pt>
                <c:pt idx="69">
                  <c:v>7.768766901982417</c:v>
                </c:pt>
                <c:pt idx="70">
                  <c:v>7.064973901862615</c:v>
                </c:pt>
                <c:pt idx="71">
                  <c:v>6.3577755941218044</c:v>
                </c:pt>
                <c:pt idx="72">
                  <c:v>5.64729424592025</c:v>
                </c:pt>
                <c:pt idx="73">
                  <c:v>4.9336496532648511</c:v>
                </c:pt>
                <c:pt idx="74">
                  <c:v>4.2169592445628439</c:v>
                </c:pt>
                <c:pt idx="75">
                  <c:v>3.4973381842137456</c:v>
                </c:pt>
                <c:pt idx="76">
                  <c:v>2.7748994761710435</c:v>
                </c:pt>
                <c:pt idx="77">
                  <c:v>2.0497540674261927</c:v>
                </c:pt>
                <c:pt idx="78">
                  <c:v>1.3220109513879521</c:v>
                </c:pt>
                <c:pt idx="79">
                  <c:v>0.59177727114867196</c:v>
                </c:pt>
                <c:pt idx="80">
                  <c:v>-0.14084157735280201</c:v>
                </c:pt>
                <c:pt idx="81">
                  <c:v>-0.8757418422456027</c:v>
                </c:pt>
                <c:pt idx="82">
                  <c:v>-1.6128213126762461</c:v>
                </c:pt>
                <c:pt idx="83">
                  <c:v>-2.351979215736236</c:v>
                </c:pt>
                <c:pt idx="84">
                  <c:v>-3.0931161132957499</c:v>
                </c:pt>
                <c:pt idx="85">
                  <c:v>-3.8361337986585511</c:v>
                </c:pt>
                <c:pt idx="86">
                  <c:v>-4.5809351929388953</c:v>
                </c:pt>
                <c:pt idx="87">
                  <c:v>-5.3274242410489023</c:v>
                </c:pt>
                <c:pt idx="88">
                  <c:v>-6.0755058071720072</c:v>
                </c:pt>
                <c:pt idx="89">
                  <c:v>-6.8250855695852266</c:v>
                </c:pt>
                <c:pt idx="90">
                  <c:v>-7.5760699146809429</c:v>
                </c:pt>
                <c:pt idx="91">
                  <c:v>-8.3283658300265415</c:v>
                </c:pt>
                <c:pt idx="92">
                  <c:v>-9.0818807962871659</c:v>
                </c:pt>
                <c:pt idx="93">
                  <c:v>-9.8365226778248882</c:v>
                </c:pt>
                <c:pt idx="94">
                  <c:v>-10.592199611774291</c:v>
                </c:pt>
                <c:pt idx="95">
                  <c:v>-11.348819895381354</c:v>
                </c:pt>
                <c:pt idx="96">
                  <c:v>-12.106291871378801</c:v>
                </c:pt>
                <c:pt idx="97">
                  <c:v>-12.864523811157554</c:v>
                </c:pt>
                <c:pt idx="98">
                  <c:v>-13.623423795478274</c:v>
                </c:pt>
                <c:pt idx="99">
                  <c:v>-14.38289959245283</c:v>
                </c:pt>
                <c:pt idx="100">
                  <c:v>-15.142858532509067</c:v>
                </c:pt>
                <c:pt idx="101">
                  <c:v>-15.903207380035624</c:v>
                </c:pt>
                <c:pt idx="102">
                  <c:v>-16.663852201386263</c:v>
                </c:pt>
                <c:pt idx="103">
                  <c:v>-17.424698228904589</c:v>
                </c:pt>
                <c:pt idx="104">
                  <c:v>-18.185649720611266</c:v>
                </c:pt>
                <c:pt idx="105">
                  <c:v>-18.946609815174938</c:v>
                </c:pt>
                <c:pt idx="106">
                  <c:v>-19.707480381767397</c:v>
                </c:pt>
                <c:pt idx="107">
                  <c:v>-20.468161864381074</c:v>
                </c:pt>
                <c:pt idx="108">
                  <c:v>-21.228553120163355</c:v>
                </c:pt>
                <c:pt idx="109">
                  <c:v>-21.988551251298119</c:v>
                </c:pt>
                <c:pt idx="110">
                  <c:v>-22.748051429939323</c:v>
                </c:pt>
                <c:pt idx="111">
                  <c:v>-23.506946715674744</c:v>
                </c:pt>
                <c:pt idx="112">
                  <c:v>-24.26512786497058</c:v>
                </c:pt>
                <c:pt idx="113">
                  <c:v>-25.022483132019289</c:v>
                </c:pt>
                <c:pt idx="114">
                  <c:v>-25.778898060383739</c:v>
                </c:pt>
                <c:pt idx="115">
                  <c:v>-26.534255264800805</c:v>
                </c:pt>
                <c:pt idx="116">
                  <c:v>-27.288434202477802</c:v>
                </c:pt>
                <c:pt idx="117">
                  <c:v>-28.041310933184079</c:v>
                </c:pt>
                <c:pt idx="118">
                  <c:v>-28.79275786741097</c:v>
                </c:pt>
                <c:pt idx="119">
                  <c:v>-29.542643501843074</c:v>
                </c:pt>
                <c:pt idx="120">
                  <c:v>-30.290832141356347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15B1-40BC-8CF6-99CE3A9C6707}"/>
            </c:ext>
          </c:extLst>
        </c:ser>
        <c:ser>
          <c:idx val="26"/>
          <c:order val="26"/>
          <c:tx>
            <c:strRef>
              <c:f>TraySol!$P$7</c:f>
              <c:strCache>
                <c:ptCount val="1"/>
                <c:pt idx="0">
                  <c:v>SDIC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TraySol!$Q$191:$Q$311</c:f>
              <c:numCache>
                <c:formatCode>0.00</c:formatCode>
                <c:ptCount val="121"/>
                <c:pt idx="0">
                  <c:v>1.0215814641510717E-3</c:v>
                </c:pt>
                <c:pt idx="1">
                  <c:v>1.0215237798052461</c:v>
                </c:pt>
                <c:pt idx="2">
                  <c:v>2.0427058229372999</c:v>
                </c:pt>
                <c:pt idx="3">
                  <c:v>3.063205314733775</c:v>
                </c:pt>
                <c:pt idx="4">
                  <c:v>4.0826832787299825</c:v>
                </c:pt>
                <c:pt idx="5">
                  <c:v>5.1008034812478664</c:v>
                </c:pt>
                <c:pt idx="6">
                  <c:v>6.1172333187750887</c:v>
                </c:pt>
                <c:pt idx="7">
                  <c:v>7.1316446827073863</c:v>
                </c:pt>
                <c:pt idx="8">
                  <c:v>8.1437147963056979</c:v>
                </c:pt>
                <c:pt idx="9">
                  <c:v>9.153127019028803</c:v>
                </c:pt>
                <c:pt idx="10">
                  <c:v>10.159571613785886</c:v>
                </c:pt>
                <c:pt idx="11">
                  <c:v>11.162746473064507</c:v>
                </c:pt>
                <c:pt idx="12">
                  <c:v>12.162357800344591</c:v>
                </c:pt>
                <c:pt idx="13">
                  <c:v>13.158120743689055</c:v>
                </c:pt>
                <c:pt idx="14">
                  <c:v>14.149759978911742</c:v>
                </c:pt>
                <c:pt idx="15">
                  <c:v>15.137010240230827</c:v>
                </c:pt>
                <c:pt idx="16">
                  <c:v>16.119616796843101</c:v>
                </c:pt>
                <c:pt idx="17">
                  <c:v>17.097335874369328</c:v>
                </c:pt>
                <c:pt idx="18">
                  <c:v>18.069935020626488</c:v>
                </c:pt>
                <c:pt idx="19">
                  <c:v>19.037193415676953</c:v>
                </c:pt>
                <c:pt idx="20">
                  <c:v>19.998902126566726</c:v>
                </c:pt>
                <c:pt idx="21">
                  <c:v>20.954864307605071</c:v>
                </c:pt>
                <c:pt idx="22">
                  <c:v>21.904895347443631</c:v>
                </c:pt>
                <c:pt idx="23">
                  <c:v>22.848822964579785</c:v>
                </c:pt>
                <c:pt idx="24">
                  <c:v>23.786487253242122</c:v>
                </c:pt>
                <c:pt idx="25">
                  <c:v>24.717740681899052</c:v>
                </c:pt>
                <c:pt idx="26">
                  <c:v>25.642448046884358</c:v>
                </c:pt>
                <c:pt idx="27">
                  <c:v>26.560486383833311</c:v>
                </c:pt>
                <c:pt idx="28">
                  <c:v>27.471744839787981</c:v>
                </c:pt>
                <c:pt idx="29">
                  <c:v>28.37612450895233</c:v>
                </c:pt>
                <c:pt idx="30">
                  <c:v>29.273538235161276</c:v>
                </c:pt>
                <c:pt idx="31">
                  <c:v>30.163910384174883</c:v>
                </c:pt>
                <c:pt idx="32">
                  <c:v>31.047176588920873</c:v>
                </c:pt>
                <c:pt idx="33">
                  <c:v>31.923283470792565</c:v>
                </c:pt>
                <c:pt idx="34">
                  <c:v>32.792188340060179</c:v>
                </c:pt>
                <c:pt idx="35">
                  <c:v>33.653858878383978</c:v>
                </c:pt>
                <c:pt idx="36">
                  <c:v>34.50827280632393</c:v>
                </c:pt>
                <c:pt idx="37">
                  <c:v>35.355417538628167</c:v>
                </c:pt>
                <c:pt idx="38">
                  <c:v>36.195289829956778</c:v>
                </c:pt>
                <c:pt idx="39">
                  <c:v>37.027895413556443</c:v>
                </c:pt>
                <c:pt idx="40">
                  <c:v>37.853248635254126</c:v>
                </c:pt>
                <c:pt idx="41">
                  <c:v>38.671372084980504</c:v>
                </c:pt>
                <c:pt idx="42">
                  <c:v>39.482296227875871</c:v>
                </c:pt>
                <c:pt idx="43">
                  <c:v>40.286059036866874</c:v>
                </c:pt>
                <c:pt idx="44">
                  <c:v>41.08270562844271</c:v>
                </c:pt>
                <c:pt idx="45">
                  <c:v>41.872287903197325</c:v>
                </c:pt>
                <c:pt idx="46">
                  <c:v>42.654864192548267</c:v>
                </c:pt>
                <c:pt idx="47">
                  <c:v>43.430498912889846</c:v>
                </c:pt>
                <c:pt idx="48">
                  <c:v>44.199262228292064</c:v>
                </c:pt>
                <c:pt idx="49">
                  <c:v>44.961229722717434</c:v>
                </c:pt>
                <c:pt idx="50">
                  <c:v>45.716482082593124</c:v>
                </c:pt>
                <c:pt idx="51">
                  <c:v>46.465104790454376</c:v>
                </c:pt>
                <c:pt idx="52">
                  <c:v>47.207187830255577</c:v>
                </c:pt>
                <c:pt idx="53">
                  <c:v>47.942825404839517</c:v>
                </c:pt>
                <c:pt idx="54">
                  <c:v>48.672115665955133</c:v>
                </c:pt>
                <c:pt idx="55">
                  <c:v>49.395160457122799</c:v>
                </c:pt>
                <c:pt idx="56">
                  <c:v>50.112065069565197</c:v>
                </c:pt>
                <c:pt idx="57">
                  <c:v>50.822938011345904</c:v>
                </c:pt>
                <c:pt idx="58">
                  <c:v>51.527890789793538</c:v>
                </c:pt>
                <c:pt idx="59">
                  <c:v>52.227037707229478</c:v>
                </c:pt>
                <c:pt idx="60">
                  <c:v>52.92049566996748</c:v>
                </c:pt>
                <c:pt idx="61">
                  <c:v>53.608384010508821</c:v>
                </c:pt>
                <c:pt idx="62">
                  <c:v>54.290824322819688</c:v>
                </c:pt>
                <c:pt idx="63">
                  <c:v>54.967940310547071</c:v>
                </c:pt>
                <c:pt idx="64">
                  <c:v>55.639857648003279</c:v>
                </c:pt>
                <c:pt idx="65">
                  <c:v>56.306703853730937</c:v>
                </c:pt>
                <c:pt idx="66">
                  <c:v>56.968608176445123</c:v>
                </c:pt>
                <c:pt idx="67">
                  <c:v>57.625701493139601</c:v>
                </c:pt>
                <c:pt idx="68">
                  <c:v>58.278116219139051</c:v>
                </c:pt>
                <c:pt idx="69">
                  <c:v>58.925986229878234</c:v>
                </c:pt>
                <c:pt idx="70">
                  <c:v>59.569446794190583</c:v>
                </c:pt>
                <c:pt idx="71">
                  <c:v>60.208634518895373</c:v>
                </c:pt>
                <c:pt idx="72">
                  <c:v>60.843687304481833</c:v>
                </c:pt>
                <c:pt idx="73">
                  <c:v>61.474744311699702</c:v>
                </c:pt>
                <c:pt idx="74">
                  <c:v>62.101945938881371</c:v>
                </c:pt>
                <c:pt idx="75">
                  <c:v>62.725433809837817</c:v>
                </c:pt>
                <c:pt idx="76">
                  <c:v>63.345350772189569</c:v>
                </c:pt>
                <c:pt idx="77">
                  <c:v>63.961840906016711</c:v>
                </c:pt>
                <c:pt idx="78">
                  <c:v>64.575049542735314</c:v>
                </c:pt>
                <c:pt idx="79">
                  <c:v>65.185123294133774</c:v>
                </c:pt>
                <c:pt idx="80">
                  <c:v>65.792210091530677</c:v>
                </c:pt>
                <c:pt idx="81">
                  <c:v>66.396459235045896</c:v>
                </c:pt>
                <c:pt idx="82">
                  <c:v>66.998021453007624</c:v>
                </c:pt>
                <c:pt idx="83">
                  <c:v>67.597048971553235</c:v>
                </c:pt>
                <c:pt idx="84">
                  <c:v>68.193695594516214</c:v>
                </c:pt>
                <c:pt idx="85">
                  <c:v>68.788116793730438</c:v>
                </c:pt>
                <c:pt idx="86">
                  <c:v>69.38046980992209</c:v>
                </c:pt>
                <c:pt idx="87">
                  <c:v>69.970913764402567</c:v>
                </c:pt>
                <c:pt idx="88">
                  <c:v>70.559609781819873</c:v>
                </c:pt>
                <c:pt idx="89">
                  <c:v>71.146721124273284</c:v>
                </c:pt>
                <c:pt idx="90">
                  <c:v>71.732413337146653</c:v>
                </c:pt>
                <c:pt idx="91">
                  <c:v>72.316854407067865</c:v>
                </c:pt>
                <c:pt idx="92">
                  <c:v>72.900214932459207</c:v>
                </c:pt>
                <c:pt idx="93">
                  <c:v>73.482668307202459</c:v>
                </c:pt>
                <c:pt idx="94">
                  <c:v>74.064390918007234</c:v>
                </c:pt>
                <c:pt idx="95">
                  <c:v>74.645562356138072</c:v>
                </c:pt>
                <c:pt idx="96">
                  <c:v>75.226365644229773</c:v>
                </c:pt>
                <c:pt idx="97">
                  <c:v>75.806987478996916</c:v>
                </c:pt>
                <c:pt idx="98">
                  <c:v>76.387618490728045</c:v>
                </c:pt>
                <c:pt idx="99">
                  <c:v>76.968453520544116</c:v>
                </c:pt>
                <c:pt idx="100">
                  <c:v>77.549691916496897</c:v>
                </c:pt>
                <c:pt idx="101">
                  <c:v>78.131537849686993</c:v>
                </c:pt>
                <c:pt idx="102">
                  <c:v>78.714200651692693</c:v>
                </c:pt>
                <c:pt idx="103">
                  <c:v>79.297895174721162</c:v>
                </c:pt>
                <c:pt idx="104">
                  <c:v>79.882842176024226</c:v>
                </c:pt>
                <c:pt idx="105">
                  <c:v>80.469268728260758</c:v>
                </c:pt>
                <c:pt idx="106">
                  <c:v>81.057408657640792</c:v>
                </c:pt>
                <c:pt idx="107">
                  <c:v>81.647503011850915</c:v>
                </c:pt>
                <c:pt idx="108">
                  <c:v>82.239800559938104</c:v>
                </c:pt>
                <c:pt idx="109">
                  <c:v>82.834558326524387</c:v>
                </c:pt>
                <c:pt idx="110">
                  <c:v>83.432042162932007</c:v>
                </c:pt>
                <c:pt idx="111">
                  <c:v>84.032527358027437</c:v>
                </c:pt>
                <c:pt idx="112">
                  <c:v>84.636299291838085</c:v>
                </c:pt>
                <c:pt idx="113">
                  <c:v>85.243654135261863</c:v>
                </c:pt>
                <c:pt idx="114">
                  <c:v>85.854899599479353</c:v>
                </c:pt>
                <c:pt idx="115">
                  <c:v>86.470355738989568</c:v>
                </c:pt>
                <c:pt idx="116">
                  <c:v>87.090355812529666</c:v>
                </c:pt>
                <c:pt idx="117">
                  <c:v>87.715247206502724</c:v>
                </c:pt>
                <c:pt idx="118">
                  <c:v>88.345392425931863</c:v>
                </c:pt>
                <c:pt idx="119">
                  <c:v>88.981170158382341</c:v>
                </c:pt>
                <c:pt idx="120">
                  <c:v>89.622976416748969</c:v>
                </c:pt>
              </c:numCache>
            </c:numRef>
          </c:xVal>
          <c:yVal>
            <c:numRef>
              <c:f>TraySol!$P$191:$P$311</c:f>
              <c:numCache>
                <c:formatCode>0.00</c:formatCode>
                <c:ptCount val="121"/>
                <c:pt idx="0">
                  <c:v>26.099999993215945</c:v>
                </c:pt>
                <c:pt idx="1">
                  <c:v>26.093216319550955</c:v>
                </c:pt>
                <c:pt idx="2">
                  <c:v>26.07286970347846</c:v>
                </c:pt>
                <c:pt idx="3">
                  <c:v>26.038973413591947</c:v>
                </c:pt>
                <c:pt idx="4">
                  <c:v>25.991549506296309</c:v>
                </c:pt>
                <c:pt idx="5">
                  <c:v>25.930628763040346</c:v>
                </c:pt>
                <c:pt idx="6">
                  <c:v>25.856250593668761</c:v>
                </c:pt>
                <c:pt idx="7">
                  <c:v>25.768462913390351</c:v>
                </c:pt>
                <c:pt idx="8">
                  <c:v>25.667321994262224</c:v>
                </c:pt>
                <c:pt idx="9">
                  <c:v>25.552892292265781</c:v>
                </c:pt>
                <c:pt idx="10">
                  <c:v>25.425246251211618</c:v>
                </c:pt>
                <c:pt idx="11">
                  <c:v>25.284464084856637</c:v>
                </c:pt>
                <c:pt idx="12">
                  <c:v>25.130633538745585</c:v>
                </c:pt>
                <c:pt idx="13">
                  <c:v>24.963849633399988</c:v>
                </c:pt>
                <c:pt idx="14">
                  <c:v>24.784214390567854</c:v>
                </c:pt>
                <c:pt idx="15">
                  <c:v>24.591836544320088</c:v>
                </c:pt>
                <c:pt idx="16">
                  <c:v>24.386831238830112</c:v>
                </c:pt>
                <c:pt idx="17">
                  <c:v>24.169319714705679</c:v>
                </c:pt>
                <c:pt idx="18">
                  <c:v>23.939428985754262</c:v>
                </c:pt>
                <c:pt idx="19">
                  <c:v>23.697291508057063</c:v>
                </c:pt>
                <c:pt idx="20">
                  <c:v>23.44304484320368</c:v>
                </c:pt>
                <c:pt idx="21">
                  <c:v>23.176831317499548</c:v>
                </c:pt>
                <c:pt idx="22">
                  <c:v>22.898797678903492</c:v>
                </c:pt>
                <c:pt idx="23">
                  <c:v>22.609094753385008</c:v>
                </c:pt>
                <c:pt idx="24">
                  <c:v>22.307877102310755</c:v>
                </c:pt>
                <c:pt idx="25">
                  <c:v>21.995302682381151</c:v>
                </c:pt>
                <c:pt idx="26">
                  <c:v>21.671532509538594</c:v>
                </c:pt>
                <c:pt idx="27">
                  <c:v>21.3367303281658</c:v>
                </c:pt>
                <c:pt idx="28">
                  <c:v>20.991062286782707</c:v>
                </c:pt>
                <c:pt idx="29">
                  <c:v>20.634696621338165</c:v>
                </c:pt>
                <c:pt idx="30">
                  <c:v>20.267803347078484</c:v>
                </c:pt>
                <c:pt idx="31">
                  <c:v>19.890553959860227</c:v>
                </c:pt>
                <c:pt idx="32">
                  <c:v>19.503121147661915</c:v>
                </c:pt>
                <c:pt idx="33">
                  <c:v>19.105678512936919</c:v>
                </c:pt>
                <c:pt idx="34">
                  <c:v>18.69840030634299</c:v>
                </c:pt>
                <c:pt idx="35">
                  <c:v>18.281461172279094</c:v>
                </c:pt>
                <c:pt idx="36">
                  <c:v>17.855035906561582</c:v>
                </c:pt>
                <c:pt idx="37">
                  <c:v>17.419299226477975</c:v>
                </c:pt>
                <c:pt idx="38">
                  <c:v>16.974425553368818</c:v>
                </c:pt>
                <c:pt idx="39">
                  <c:v>16.520588807806803</c:v>
                </c:pt>
                <c:pt idx="40">
                  <c:v>16.057962217367219</c:v>
                </c:pt>
                <c:pt idx="41">
                  <c:v>15.586718136915522</c:v>
                </c:pt>
                <c:pt idx="42">
                  <c:v>15.107027881276025</c:v>
                </c:pt>
                <c:pt idx="43">
                  <c:v>14.619061570090977</c:v>
                </c:pt>
                <c:pt idx="44">
                  <c:v>14.122987984629759</c:v>
                </c:pt>
                <c:pt idx="45">
                  <c:v>13.618974436266711</c:v>
                </c:pt>
                <c:pt idx="46">
                  <c:v>13.107186646308477</c:v>
                </c:pt>
                <c:pt idx="47">
                  <c:v>12.587788636822182</c:v>
                </c:pt>
                <c:pt idx="48">
                  <c:v>12.060942632089777</c:v>
                </c:pt>
                <c:pt idx="49">
                  <c:v>11.526808970293615</c:v>
                </c:pt>
                <c:pt idx="50">
                  <c:v>10.985546025023979</c:v>
                </c:pt>
                <c:pt idx="51">
                  <c:v>10.437310136186113</c:v>
                </c:pt>
                <c:pt idx="52">
                  <c:v>9.8822555498793463</c:v>
                </c:pt>
                <c:pt idx="53">
                  <c:v>9.3205343668156218</c:v>
                </c:pt>
                <c:pt idx="54">
                  <c:v>8.7522964988450838</c:v>
                </c:pt>
                <c:pt idx="55">
                  <c:v>8.1776896331593036</c:v>
                </c:pt>
                <c:pt idx="56">
                  <c:v>7.5968592037467317</c:v>
                </c:pt>
                <c:pt idx="57">
                  <c:v>7.0099483696835563</c:v>
                </c:pt>
                <c:pt idx="58">
                  <c:v>6.4170979998515492</c:v>
                </c:pt>
                <c:pt idx="59">
                  <c:v>5.8184466636858474</c:v>
                </c:pt>
                <c:pt idx="60">
                  <c:v>5.2141306275678545</c:v>
                </c:pt>
                <c:pt idx="61">
                  <c:v>4.6042838564919464</c:v>
                </c:pt>
                <c:pt idx="62">
                  <c:v>3.989038020649275</c:v>
                </c:pt>
                <c:pt idx="63">
                  <c:v>3.3685225065867854</c:v>
                </c:pt>
                <c:pt idx="64">
                  <c:v>2.7428644326159599</c:v>
                </c:pt>
                <c:pt idx="65">
                  <c:v>2.1121886681613375</c:v>
                </c:pt>
                <c:pt idx="66">
                  <c:v>1.4766178567556807</c:v>
                </c:pt>
                <c:pt idx="67">
                  <c:v>0.83627244240523169</c:v>
                </c:pt>
                <c:pt idx="68">
                  <c:v>0.19127069906508609</c:v>
                </c:pt>
                <c:pt idx="69">
                  <c:v>-0.45827123701879202</c:v>
                </c:pt>
                <c:pt idx="70">
                  <c:v>-1.1122393323278743</c:v>
                </c:pt>
                <c:pt idx="71">
                  <c:v>-1.7705216186599841</c:v>
                </c:pt>
                <c:pt idx="72">
                  <c:v>-2.4330081534839962</c:v>
                </c:pt>
                <c:pt idx="73">
                  <c:v>-3.0995909782386946</c:v>
                </c:pt>
                <c:pt idx="74">
                  <c:v>-3.7701640747393554</c:v>
                </c:pt>
                <c:pt idx="75">
                  <c:v>-4.444623319840403</c:v>
                </c:pt>
                <c:pt idx="76">
                  <c:v>-5.1228664384874918</c:v>
                </c:pt>
                <c:pt idx="77">
                  <c:v>-5.8047929552779323</c:v>
                </c:pt>
                <c:pt idx="78">
                  <c:v>-6.4903041446345497</c:v>
                </c:pt>
                <c:pt idx="79">
                  <c:v>-7.179302979683797</c:v>
                </c:pt>
                <c:pt idx="80">
                  <c:v>-7.8716940799156276</c:v>
                </c:pt>
                <c:pt idx="81">
                  <c:v>-8.5673836576896036</c:v>
                </c:pt>
                <c:pt idx="82">
                  <c:v>-9.2662794636380852</c:v>
                </c:pt>
                <c:pt idx="83">
                  <c:v>-9.9682907310052542</c:v>
                </c:pt>
                <c:pt idx="84">
                  <c:v>-10.673328118947495</c:v>
                </c:pt>
                <c:pt idx="85">
                  <c:v>-11.381303654808576</c:v>
                </c:pt>
                <c:pt idx="86">
                  <c:v>-12.092130675370186</c:v>
                </c:pt>
                <c:pt idx="87">
                  <c:v>-12.805723767066226</c:v>
                </c:pt>
                <c:pt idx="88">
                  <c:v>-13.521998705136923</c:v>
                </c:pt>
                <c:pt idx="89">
                  <c:v>-14.240872391685485</c:v>
                </c:pt>
                <c:pt idx="90">
                  <c:v>-14.962262792588504</c:v>
                </c:pt>
                <c:pt idx="91">
                  <c:v>-15.686088873196809</c:v>
                </c:pt>
                <c:pt idx="92">
                  <c:v>-16.412270532751563</c:v>
                </c:pt>
                <c:pt idx="93">
                  <c:v>-17.140728537425289</c:v>
                </c:pt>
                <c:pt idx="94">
                  <c:v>-17.871384451884524</c:v>
                </c:pt>
                <c:pt idx="95">
                  <c:v>-18.604160569254645</c:v>
                </c:pt>
                <c:pt idx="96">
                  <c:v>-19.338979839352987</c:v>
                </c:pt>
                <c:pt idx="97">
                  <c:v>-20.075765795038791</c:v>
                </c:pt>
                <c:pt idx="98">
                  <c:v>-20.814442476512085</c:v>
                </c:pt>
                <c:pt idx="99">
                  <c:v>-21.554934353374108</c:v>
                </c:pt>
                <c:pt idx="100">
                  <c:v>-22.297166244243058</c:v>
                </c:pt>
                <c:pt idx="101">
                  <c:v>-23.041063233696775</c:v>
                </c:pt>
                <c:pt idx="102">
                  <c:v>-23.786550586291412</c:v>
                </c:pt>
                <c:pt idx="103">
                  <c:v>-24.533553657380722</c:v>
                </c:pt>
                <c:pt idx="104">
                  <c:v>-25.281997800433345</c:v>
                </c:pt>
                <c:pt idx="105">
                  <c:v>-26.031808270516393</c:v>
                </c:pt>
                <c:pt idx="106">
                  <c:v>-26.78291012358217</c:v>
                </c:pt>
                <c:pt idx="107">
                  <c:v>-27.535228111160293</c:v>
                </c:pt>
                <c:pt idx="108">
                  <c:v>-28.288686570018896</c:v>
                </c:pt>
                <c:pt idx="109">
                  <c:v>-29.043209306318403</c:v>
                </c:pt>
                <c:pt idx="110">
                  <c:v>-29.798719473734465</c:v>
                </c:pt>
                <c:pt idx="111">
                  <c:v>-30.555139444977669</c:v>
                </c:pt>
                <c:pt idx="112">
                  <c:v>-31.312390676082131</c:v>
                </c:pt>
                <c:pt idx="113">
                  <c:v>-32.070393562774328</c:v>
                </c:pt>
                <c:pt idx="114">
                  <c:v>-32.829067288167096</c:v>
                </c:pt>
                <c:pt idx="115">
                  <c:v>-33.58832966094927</c:v>
                </c:pt>
                <c:pt idx="116">
                  <c:v>-34.348096943160314</c:v>
                </c:pt>
                <c:pt idx="117">
                  <c:v>-35.108283666549085</c:v>
                </c:pt>
                <c:pt idx="118">
                  <c:v>-35.868802436415365</c:v>
                </c:pt>
                <c:pt idx="119">
                  <c:v>-36.629563721722931</c:v>
                </c:pt>
                <c:pt idx="120">
                  <c:v>-37.390475630150405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15B1-40BC-8CF6-99CE3A9C6707}"/>
            </c:ext>
          </c:extLst>
        </c:ser>
        <c:ser>
          <c:idx val="27"/>
          <c:order val="27"/>
          <c:spPr>
            <a:ln w="50800">
              <a:solidFill>
                <a:srgbClr val="CC0099"/>
              </a:solidFill>
            </a:ln>
          </c:spPr>
          <c:marker>
            <c:symbol val="none"/>
          </c:marker>
          <c:xVal>
            <c:numRef>
              <c:f>PSombras_ej!$A$5:$A$246</c:f>
              <c:numCache>
                <c:formatCode>0.0</c:formatCode>
                <c:ptCount val="242"/>
              </c:numCache>
            </c:numRef>
          </c:xVal>
          <c:yVal>
            <c:numRef>
              <c:f>PSombras_ej!$B$5:$B$246</c:f>
              <c:numCache>
                <c:formatCode>0.0</c:formatCode>
                <c:ptCount val="24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15B1-40BC-8CF6-99CE3A9C6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330368"/>
        <c:axId val="252331904"/>
      </c:scatterChart>
      <c:valAx>
        <c:axId val="252318464"/>
        <c:scaling>
          <c:orientation val="minMax"/>
          <c:max val="180"/>
          <c:min val="-180"/>
        </c:scaling>
        <c:delete val="0"/>
        <c:axPos val="b"/>
        <c:title>
          <c:tx>
            <c:rich>
              <a:bodyPr/>
              <a:lstStyle/>
              <a:p>
                <a:pPr>
                  <a:defRPr sz="1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Acimut (º)</a:t>
                </a:r>
              </a:p>
            </c:rich>
          </c:tx>
          <c:layout>
            <c:manualLayout>
              <c:xMode val="edge"/>
              <c:yMode val="edge"/>
              <c:x val="0.44496259297227736"/>
              <c:y val="0.93826954415997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52320384"/>
        <c:crosses val="autoZero"/>
        <c:crossBetween val="midCat"/>
        <c:majorUnit val="30"/>
      </c:valAx>
      <c:valAx>
        <c:axId val="252320384"/>
        <c:scaling>
          <c:orientation val="minMax"/>
          <c:max val="9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52318464"/>
        <c:crossesAt val="0"/>
        <c:crossBetween val="midCat"/>
        <c:majorUnit val="10"/>
      </c:valAx>
      <c:valAx>
        <c:axId val="25233036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52331904"/>
        <c:crosses val="autoZero"/>
        <c:crossBetween val="midCat"/>
      </c:valAx>
      <c:valAx>
        <c:axId val="252331904"/>
        <c:scaling>
          <c:orientation val="minMax"/>
          <c:max val="90"/>
          <c:min val="0"/>
        </c:scaling>
        <c:delete val="0"/>
        <c:axPos val="l"/>
        <c:numFmt formatCode="0.00" sourceLinked="1"/>
        <c:majorTickMark val="none"/>
        <c:minorTickMark val="none"/>
        <c:tickLblPos val="none"/>
        <c:spPr>
          <a:noFill/>
          <a:ln>
            <a:noFill/>
          </a:ln>
        </c:spPr>
        <c:txPr>
          <a:bodyPr/>
          <a:lstStyle/>
          <a:p>
            <a:pPr>
              <a:defRPr sz="1330"/>
            </a:pPr>
            <a:endParaRPr lang="es-ES"/>
          </a:p>
        </c:txPr>
        <c:crossAx val="252330368"/>
        <c:crosses val="autoZero"/>
        <c:crossBetween val="midCat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 verticalDpi="36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image" Target="../media/image6.jpeg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4.xml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113772</xdr:colOff>
      <xdr:row>32</xdr:row>
      <xdr:rowOff>62633</xdr:rowOff>
    </xdr:from>
    <xdr:to>
      <xdr:col>6</xdr:col>
      <xdr:colOff>359834</xdr:colOff>
      <xdr:row>50</xdr:row>
      <xdr:rowOff>8884</xdr:rowOff>
    </xdr:to>
    <xdr:graphicFrame macro="">
      <xdr:nvGraphicFramePr>
        <xdr:cNvPr id="26321" name="Chart 3">
          <a:extLst>
            <a:ext uri="{FF2B5EF4-FFF2-40B4-BE49-F238E27FC236}">
              <a16:creationId xmlns:a16="http://schemas.microsoft.com/office/drawing/2014/main" id="{00000000-0008-0000-0100-0000D16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423333</xdr:colOff>
      <xdr:row>32</xdr:row>
      <xdr:rowOff>26723</xdr:rowOff>
    </xdr:from>
    <xdr:to>
      <xdr:col>18</xdr:col>
      <xdr:colOff>772584</xdr:colOff>
      <xdr:row>49</xdr:row>
      <xdr:rowOff>150773</xdr:rowOff>
    </xdr:to>
    <xdr:graphicFrame macro="">
      <xdr:nvGraphicFramePr>
        <xdr:cNvPr id="26322" name="Chart 4">
          <a:extLst>
            <a:ext uri="{FF2B5EF4-FFF2-40B4-BE49-F238E27FC236}">
              <a16:creationId xmlns:a16="http://schemas.microsoft.com/office/drawing/2014/main" id="{00000000-0008-0000-0100-0000D26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532875</xdr:colOff>
      <xdr:row>32</xdr:row>
      <xdr:rowOff>66675</xdr:rowOff>
    </xdr:from>
    <xdr:to>
      <xdr:col>13</xdr:col>
      <xdr:colOff>359835</xdr:colOff>
      <xdr:row>50</xdr:row>
      <xdr:rowOff>2379</xdr:rowOff>
    </xdr:to>
    <xdr:graphicFrame macro="">
      <xdr:nvGraphicFramePr>
        <xdr:cNvPr id="26323" name="Chart 2">
          <a:extLst>
            <a:ext uri="{FF2B5EF4-FFF2-40B4-BE49-F238E27FC236}">
              <a16:creationId xmlns:a16="http://schemas.microsoft.com/office/drawing/2014/main" id="{00000000-0008-0000-0100-0000D36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365941</xdr:colOff>
      <xdr:row>23</xdr:row>
      <xdr:rowOff>53002</xdr:rowOff>
    </xdr:from>
    <xdr:to>
      <xdr:col>22</xdr:col>
      <xdr:colOff>119391</xdr:colOff>
      <xdr:row>44</xdr:row>
      <xdr:rowOff>25153</xdr:rowOff>
    </xdr:to>
    <xdr:pic>
      <xdr:nvPicPr>
        <xdr:cNvPr id="332842" name="2 Imagen">
          <a:extLst>
            <a:ext uri="{FF2B5EF4-FFF2-40B4-BE49-F238E27FC236}">
              <a16:creationId xmlns:a16="http://schemas.microsoft.com/office/drawing/2014/main" id="{00000000-0008-0000-0300-00002A14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98168" y="4319047"/>
          <a:ext cx="5006632" cy="3684015"/>
        </a:xfrm>
        <a:prstGeom prst="rect">
          <a:avLst/>
        </a:prstGeom>
        <a:solidFill>
          <a:srgbClr val="FFFFFF"/>
        </a:solidFill>
        <a:ln w="9525">
          <a:solidFill>
            <a:srgbClr val="7F7F7F"/>
          </a:solidFill>
          <a:miter lim="800000"/>
          <a:headEnd/>
          <a:tailEnd/>
        </a:ln>
      </xdr:spPr>
    </xdr:pic>
    <xdr:clientData/>
  </xdr:twoCellAnchor>
  <xdr:twoCellAnchor editAs="oneCell">
    <xdr:from>
      <xdr:col>7</xdr:col>
      <xdr:colOff>396671</xdr:colOff>
      <xdr:row>23</xdr:row>
      <xdr:rowOff>178861</xdr:rowOff>
    </xdr:from>
    <xdr:to>
      <xdr:col>13</xdr:col>
      <xdr:colOff>710460</xdr:colOff>
      <xdr:row>44</xdr:row>
      <xdr:rowOff>29788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3D46A4B-D363-8026-4495-AD1B07E99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7489" y="4444906"/>
          <a:ext cx="5168653" cy="35627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149576</xdr:colOff>
      <xdr:row>46</xdr:row>
      <xdr:rowOff>122362</xdr:rowOff>
    </xdr:from>
    <xdr:to>
      <xdr:col>18</xdr:col>
      <xdr:colOff>285145</xdr:colOff>
      <xdr:row>67</xdr:row>
      <xdr:rowOff>134266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4303" y="7465271"/>
          <a:ext cx="4707569" cy="3285040"/>
        </a:xfrm>
        <a:prstGeom prst="rect">
          <a:avLst/>
        </a:prstGeom>
      </xdr:spPr>
    </xdr:pic>
    <xdr:clientData/>
  </xdr:twoCellAnchor>
  <xdr:twoCellAnchor editAs="oneCell">
    <xdr:from>
      <xdr:col>12</xdr:col>
      <xdr:colOff>299729</xdr:colOff>
      <xdr:row>9</xdr:row>
      <xdr:rowOff>42881</xdr:rowOff>
    </xdr:from>
    <xdr:to>
      <xdr:col>18</xdr:col>
      <xdr:colOff>407729</xdr:colOff>
      <xdr:row>29</xdr:row>
      <xdr:rowOff>136958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15658" y="1603167"/>
          <a:ext cx="4897714" cy="3359791"/>
        </a:xfrm>
        <a:prstGeom prst="rect">
          <a:avLst/>
        </a:prstGeom>
      </xdr:spPr>
    </xdr:pic>
    <xdr:clientData/>
  </xdr:twoCellAnchor>
  <xdr:twoCellAnchor>
    <xdr:from>
      <xdr:col>23</xdr:col>
      <xdr:colOff>637022</xdr:colOff>
      <xdr:row>48</xdr:row>
      <xdr:rowOff>39402</xdr:rowOff>
    </xdr:from>
    <xdr:to>
      <xdr:col>35</xdr:col>
      <xdr:colOff>440316</xdr:colOff>
      <xdr:row>78</xdr:row>
      <xdr:rowOff>31174</xdr:rowOff>
    </xdr:to>
    <xdr:graphicFrame macro="">
      <xdr:nvGraphicFramePr>
        <xdr:cNvPr id="9" name="Gráfico 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176646</xdr:colOff>
      <xdr:row>46</xdr:row>
      <xdr:rowOff>149000</xdr:rowOff>
    </xdr:from>
    <xdr:to>
      <xdr:col>11</xdr:col>
      <xdr:colOff>750990</xdr:colOff>
      <xdr:row>76</xdr:row>
      <xdr:rowOff>130955</xdr:rowOff>
    </xdr:to>
    <xdr:graphicFrame macro="">
      <xdr:nvGraphicFramePr>
        <xdr:cNvPr id="8" name="Gráfico 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91597</xdr:colOff>
      <xdr:row>11</xdr:row>
      <xdr:rowOff>119584</xdr:rowOff>
    </xdr:from>
    <xdr:to>
      <xdr:col>11</xdr:col>
      <xdr:colOff>675801</xdr:colOff>
      <xdr:row>41</xdr:row>
      <xdr:rowOff>92697</xdr:rowOff>
    </xdr:to>
    <xdr:graphicFrame macro="">
      <xdr:nvGraphicFramePr>
        <xdr:cNvPr id="11" name="Gráfico 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616528</xdr:colOff>
      <xdr:row>10</xdr:row>
      <xdr:rowOff>90055</xdr:rowOff>
    </xdr:from>
    <xdr:to>
      <xdr:col>35</xdr:col>
      <xdr:colOff>419822</xdr:colOff>
      <xdr:row>40</xdr:row>
      <xdr:rowOff>51956</xdr:rowOff>
    </xdr:to>
    <xdr:graphicFrame macro="">
      <xdr:nvGraphicFramePr>
        <xdr:cNvPr id="7" name="Gráfico 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101</xdr:row>
      <xdr:rowOff>57150</xdr:rowOff>
    </xdr:from>
    <xdr:to>
      <xdr:col>5</xdr:col>
      <xdr:colOff>0</xdr:colOff>
      <xdr:row>117</xdr:row>
      <xdr:rowOff>114300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121</xdr:row>
      <xdr:rowOff>95250</xdr:rowOff>
    </xdr:from>
    <xdr:to>
      <xdr:col>5</xdr:col>
      <xdr:colOff>0</xdr:colOff>
      <xdr:row>140</xdr:row>
      <xdr:rowOff>123825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129</xdr:row>
      <xdr:rowOff>152400</xdr:rowOff>
    </xdr:from>
    <xdr:to>
      <xdr:col>5</xdr:col>
      <xdr:colOff>0</xdr:colOff>
      <xdr:row>130</xdr:row>
      <xdr:rowOff>152400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>
          <a:spLocks noChangeArrowheads="1"/>
        </xdr:cNvSpPr>
      </xdr:nvSpPr>
      <xdr:spPr bwMode="auto">
        <a:xfrm>
          <a:off x="3810000" y="11163300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Claraboya</a:t>
          </a:r>
          <a:endParaRPr lang="es-ES"/>
        </a:p>
      </xdr:txBody>
    </xdr:sp>
    <xdr:clientData/>
  </xdr:twoCellAnchor>
  <xdr:twoCellAnchor>
    <xdr:from>
      <xdr:col>2</xdr:col>
      <xdr:colOff>477274</xdr:colOff>
      <xdr:row>1</xdr:row>
      <xdr:rowOff>143553</xdr:rowOff>
    </xdr:from>
    <xdr:to>
      <xdr:col>6</xdr:col>
      <xdr:colOff>134375</xdr:colOff>
      <xdr:row>13</xdr:row>
      <xdr:rowOff>143553</xdr:rowOff>
    </xdr:to>
    <xdr:grpSp>
      <xdr:nvGrpSpPr>
        <xdr:cNvPr id="5" name="4 Grupo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3520738" y="306839"/>
          <a:ext cx="3326494" cy="1959428"/>
          <a:chOff x="4914904" y="323849"/>
          <a:chExt cx="3181350" cy="2000250"/>
        </a:xfrm>
      </xdr:grpSpPr>
      <xdr:grpSp>
        <xdr:nvGrpSpPr>
          <xdr:cNvPr id="25" name="24 Grupo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GrpSpPr/>
        </xdr:nvGrpSpPr>
        <xdr:grpSpPr>
          <a:xfrm>
            <a:off x="4914904" y="323849"/>
            <a:ext cx="3181350" cy="2000250"/>
            <a:chOff x="3974306" y="407193"/>
            <a:chExt cx="3181350" cy="2000250"/>
          </a:xfrm>
        </xdr:grpSpPr>
        <xdr:grpSp>
          <xdr:nvGrpSpPr>
            <xdr:cNvPr id="23" name="22 Grupo">
              <a:extLst>
                <a:ext uri="{FF2B5EF4-FFF2-40B4-BE49-F238E27FC236}">
                  <a16:creationId xmlns:a16="http://schemas.microsoft.com/office/drawing/2014/main" id="{00000000-0008-0000-0500-000017000000}"/>
                </a:ext>
              </a:extLst>
            </xdr:cNvPr>
            <xdr:cNvGrpSpPr/>
          </xdr:nvGrpSpPr>
          <xdr:grpSpPr>
            <a:xfrm>
              <a:off x="3974306" y="407193"/>
              <a:ext cx="3181350" cy="2000250"/>
              <a:chOff x="3200400" y="323850"/>
              <a:chExt cx="3181350" cy="2000250"/>
            </a:xfrm>
          </xdr:grpSpPr>
          <xdr:grpSp>
            <xdr:nvGrpSpPr>
              <xdr:cNvPr id="6" name="15 Grupo">
                <a:extLst>
                  <a:ext uri="{FF2B5EF4-FFF2-40B4-BE49-F238E27FC236}">
                    <a16:creationId xmlns:a16="http://schemas.microsoft.com/office/drawing/2014/main" id="{00000000-0008-0000-05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200400" y="323850"/>
                <a:ext cx="3181350" cy="2000250"/>
                <a:chOff x="0" y="0"/>
                <a:chExt cx="22894" cy="13227"/>
              </a:xfrm>
            </xdr:grpSpPr>
            <xdr:pic>
              <xdr:nvPicPr>
                <xdr:cNvPr id="7" name="Picture 2" descr="geomHor">
                  <a:extLst>
                    <a:ext uri="{FF2B5EF4-FFF2-40B4-BE49-F238E27FC236}">
                      <a16:creationId xmlns:a16="http://schemas.microsoft.com/office/drawing/2014/main" id="{00000000-0008-0000-0500-000007000000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3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t="16859" r="6108" b="28893"/>
                <a:stretch>
                  <a:fillRect/>
                </a:stretch>
              </xdr:blipFill>
              <xdr:spPr bwMode="auto">
                <a:xfrm>
                  <a:off x="0" y="0"/>
                  <a:ext cx="22894" cy="13227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pic>
            <xdr:sp macro="" textlink="">
              <xdr:nvSpPr>
                <xdr:cNvPr id="8" name="Freeform 47">
                  <a:extLst>
                    <a:ext uri="{FF2B5EF4-FFF2-40B4-BE49-F238E27FC236}">
                      <a16:creationId xmlns:a16="http://schemas.microsoft.com/office/drawing/2014/main" id="{00000000-0008-0000-0500-00000800000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169" y="7432"/>
                  <a:ext cx="548" cy="2582"/>
                </a:xfrm>
                <a:custGeom>
                  <a:avLst/>
                  <a:gdLst>
                    <a:gd name="T0" fmla="*/ 61912 w 41"/>
                    <a:gd name="T1" fmla="*/ 297552 h 113"/>
                    <a:gd name="T2" fmla="*/ 63500 w 41"/>
                    <a:gd name="T3" fmla="*/ 218556 h 113"/>
                    <a:gd name="T4" fmla="*/ 49212 w 41"/>
                    <a:gd name="T5" fmla="*/ 107961 h 113"/>
                    <a:gd name="T6" fmla="*/ 0 w 41"/>
                    <a:gd name="T7" fmla="*/ 0 h 113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0 w 41"/>
                    <a:gd name="T13" fmla="*/ 0 h 113"/>
                    <a:gd name="T14" fmla="*/ 41 w 41"/>
                    <a:gd name="T15" fmla="*/ 113 h 113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41" h="113">
                      <a:moveTo>
                        <a:pt x="39" y="113"/>
                      </a:moveTo>
                      <a:cubicBezTo>
                        <a:pt x="39" y="108"/>
                        <a:pt x="41" y="95"/>
                        <a:pt x="40" y="83"/>
                      </a:cubicBezTo>
                      <a:cubicBezTo>
                        <a:pt x="39" y="71"/>
                        <a:pt x="38" y="55"/>
                        <a:pt x="31" y="41"/>
                      </a:cubicBezTo>
                      <a:cubicBezTo>
                        <a:pt x="24" y="27"/>
                        <a:pt x="6" y="9"/>
                        <a:pt x="0" y="0"/>
                      </a:cubicBezTo>
                    </a:path>
                  </a:pathLst>
                </a:custGeom>
                <a:noFill/>
                <a:ln w="6350">
                  <a:solidFill>
                    <a:schemeClr val="tx1"/>
                  </a:solidFill>
                  <a:round/>
                  <a:headEnd/>
                  <a:tailEnd type="arrow" w="sm" len="sm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4F81BD"/>
                      </a:solidFill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EEECE1"/>
                        </a:outerShdw>
                      </a:effectLst>
                    </a14:hiddenEffects>
                  </a:ext>
                </a:extLst>
              </xdr:spPr>
              <xdr:txBody>
                <a:bodyPr vertOverflow="clip" wrap="square" lIns="91440" tIns="45720" rIns="91440" bIns="45720" anchor="t" upright="1"/>
                <a:lstStyle/>
                <a:p>
                  <a:pPr algn="l" rtl="0">
                    <a:defRPr sz="1000"/>
                  </a:pPr>
                  <a:r>
                    <a:rPr lang="es-ES" sz="1100" b="0" i="0" u="none" strike="noStrike" baseline="0">
                      <a:solidFill>
                        <a:srgbClr val="000000"/>
                      </a:solidFill>
                      <a:latin typeface="Calibri"/>
                    </a:rPr>
                    <a:t> </a:t>
                  </a:r>
                  <a:endParaRPr lang="es-ES"/>
                </a:p>
              </xdr:txBody>
            </xdr:sp>
            <xdr:sp macro="" textlink="">
              <xdr:nvSpPr>
                <xdr:cNvPr id="9" name="Text Box 53">
                  <a:extLst>
                    <a:ext uri="{FF2B5EF4-FFF2-40B4-BE49-F238E27FC236}">
                      <a16:creationId xmlns:a16="http://schemas.microsoft.com/office/drawing/2014/main" id="{00000000-0008-0000-0500-0000090000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649" y="8062"/>
                  <a:ext cx="2038" cy="2123"/>
                </a:xfrm>
                <a:prstGeom prst="rect">
                  <a:avLst/>
                </a:prstGeom>
                <a:noFill/>
                <a:ln w="9525">
                  <a:noFill/>
                  <a:miter lim="800000"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4F81BD"/>
                      </a:solidFill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EEECE1"/>
                        </a:outerShdw>
                      </a:effectLst>
                    </a14:hiddenEffects>
                  </a:ext>
                </a:extLst>
              </xdr:spPr>
              <xdr:txBody>
                <a:bodyPr wrap="none" lIns="91440" tIns="45720" rIns="91440" bIns="4572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s-ES" sz="1400" b="0" i="1" u="none" strike="noStrike" baseline="0">
                      <a:solidFill>
                        <a:srgbClr val="000000"/>
                      </a:solidFill>
                      <a:latin typeface="Symbol"/>
                    </a:rPr>
                    <a:t>b</a:t>
                  </a:r>
                  <a:endParaRPr lang="es-ES" sz="1400"/>
                </a:p>
              </xdr:txBody>
            </xdr:sp>
          </xdr:grpSp>
          <xdr:grpSp>
            <xdr:nvGrpSpPr>
              <xdr:cNvPr id="13" name="1 Grupo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360945" y="1042993"/>
                <a:ext cx="975195" cy="1107273"/>
                <a:chOff x="4207680" y="867838"/>
                <a:chExt cx="972559" cy="1077877"/>
              </a:xfrm>
            </xdr:grpSpPr>
            <xdr:sp macro="" textlink="">
              <xdr:nvSpPr>
                <xdr:cNvPr id="14" name="Freeform 71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4667250" y="1574346"/>
                  <a:ext cx="455839" cy="115661"/>
                </a:xfrm>
                <a:custGeom>
                  <a:avLst/>
                  <a:gdLst>
                    <a:gd name="T0" fmla="*/ 2147483647 w 48"/>
                    <a:gd name="T1" fmla="*/ 2147483647 h 12"/>
                    <a:gd name="T2" fmla="*/ 2147483647 w 48"/>
                    <a:gd name="T3" fmla="*/ 2147483647 h 12"/>
                    <a:gd name="T4" fmla="*/ 2147483647 w 48"/>
                    <a:gd name="T5" fmla="*/ 2147483647 h 12"/>
                    <a:gd name="T6" fmla="*/ 2147483647 w 48"/>
                    <a:gd name="T7" fmla="*/ 2147483647 h 12"/>
                    <a:gd name="T8" fmla="*/ 2147483647 w 48"/>
                    <a:gd name="T9" fmla="*/ 2147483647 h 12"/>
                    <a:gd name="T10" fmla="*/ 2147483647 w 48"/>
                    <a:gd name="T11" fmla="*/ 2147483647 h 12"/>
                    <a:gd name="T12" fmla="*/ 2147483647 w 48"/>
                    <a:gd name="T13" fmla="*/ 2147483647 h 12"/>
                    <a:gd name="T14" fmla="*/ 0 w 48"/>
                    <a:gd name="T15" fmla="*/ 2147483647 h 12"/>
                    <a:gd name="T16" fmla="*/ 2147483647 w 48"/>
                    <a:gd name="T17" fmla="*/ 0 h 12"/>
                    <a:gd name="T18" fmla="*/ 2147483647 w 48"/>
                    <a:gd name="T19" fmla="*/ 2147483647 h 12"/>
                    <a:gd name="T20" fmla="*/ 0 60000 65536"/>
                    <a:gd name="T21" fmla="*/ 0 60000 65536"/>
                    <a:gd name="T22" fmla="*/ 0 60000 65536"/>
                    <a:gd name="T23" fmla="*/ 0 60000 65536"/>
                    <a:gd name="T24" fmla="*/ 0 60000 65536"/>
                    <a:gd name="T25" fmla="*/ 0 60000 65536"/>
                    <a:gd name="T26" fmla="*/ 0 60000 65536"/>
                    <a:gd name="T27" fmla="*/ 0 60000 65536"/>
                    <a:gd name="T28" fmla="*/ 0 60000 65536"/>
                    <a:gd name="T29" fmla="*/ 0 60000 65536"/>
                  </a:gdLst>
                  <a:ahLst/>
                  <a:cxnLst>
                    <a:cxn ang="T20">
                      <a:pos x="T0" y="T1"/>
                    </a:cxn>
                    <a:cxn ang="T21">
                      <a:pos x="T2" y="T3"/>
                    </a:cxn>
                    <a:cxn ang="T22">
                      <a:pos x="T4" y="T5"/>
                    </a:cxn>
                    <a:cxn ang="T23">
                      <a:pos x="T6" y="T7"/>
                    </a:cxn>
                    <a:cxn ang="T24">
                      <a:pos x="T8" y="T9"/>
                    </a:cxn>
                    <a:cxn ang="T25">
                      <a:pos x="T10" y="T11"/>
                    </a:cxn>
                    <a:cxn ang="T26">
                      <a:pos x="T12" y="T13"/>
                    </a:cxn>
                    <a:cxn ang="T27">
                      <a:pos x="T14" y="T15"/>
                    </a:cxn>
                    <a:cxn ang="T28">
                      <a:pos x="T16" y="T17"/>
                    </a:cxn>
                    <a:cxn ang="T29">
                      <a:pos x="T18" y="T19"/>
                    </a:cxn>
                  </a:cxnLst>
                  <a:rect l="0" t="0" r="r" b="b"/>
                  <a:pathLst>
                    <a:path w="48" h="12">
                      <a:moveTo>
                        <a:pt x="48" y="8"/>
                      </a:moveTo>
                      <a:lnTo>
                        <a:pt x="8" y="8"/>
                      </a:lnTo>
                      <a:lnTo>
                        <a:pt x="8" y="4"/>
                      </a:lnTo>
                      <a:lnTo>
                        <a:pt x="48" y="4"/>
                      </a:lnTo>
                      <a:lnTo>
                        <a:pt x="48" y="8"/>
                      </a:lnTo>
                      <a:close/>
                      <a:moveTo>
                        <a:pt x="8" y="6"/>
                      </a:moveTo>
                      <a:lnTo>
                        <a:pt x="12" y="12"/>
                      </a:lnTo>
                      <a:lnTo>
                        <a:pt x="0" y="6"/>
                      </a:lnTo>
                      <a:lnTo>
                        <a:pt x="12" y="0"/>
                      </a:lnTo>
                      <a:lnTo>
                        <a:pt x="8" y="6"/>
                      </a:lnTo>
                      <a:close/>
                    </a:path>
                  </a:pathLst>
                </a:custGeom>
                <a:solidFill>
                  <a:srgbClr val="00CC00"/>
                </a:solidFill>
                <a:ln w="0" cap="flat">
                  <a:solidFill>
                    <a:srgbClr val="00CC00"/>
                  </a:solidFill>
                  <a:prstDash val="solid"/>
                  <a:bevel/>
                  <a:headEnd/>
                  <a:tailEnd/>
                </a:ln>
              </xdr:spPr>
            </xdr:sp>
            <xdr:sp macro="" textlink="">
              <xdr:nvSpPr>
                <xdr:cNvPr id="15" name="Rectangle 73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07680" y="1683488"/>
                  <a:ext cx="519179" cy="248228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  <a:extLs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wrap="none" lIns="0" tIns="0" rIns="36000" bIns="0" anchor="t">
                  <a:noAutofit/>
                </a:bodyPr>
                <a:lstStyle/>
                <a:p>
                  <a:pPr algn="r" rtl="0">
                    <a:defRPr sz="1000"/>
                  </a:pPr>
                  <a:r>
                    <a:rPr lang="es-ES" sz="1400" b="1" i="0" u="none" strike="noStrike" baseline="0">
                      <a:solidFill>
                        <a:srgbClr val="339933"/>
                      </a:solidFill>
                      <a:latin typeface="Times New Roman"/>
                      <a:cs typeface="Times New Roman"/>
                    </a:rPr>
                    <a:t>x = </a:t>
                  </a:r>
                  <a:r>
                    <a:rPr lang="es-ES" sz="1400" b="1" i="0" u="none" strike="noStrike" baseline="0">
                      <a:solidFill>
                        <a:srgbClr val="339933"/>
                      </a:solidFill>
                      <a:latin typeface="Symbol" panose="05050102010706020507" pitchFamily="18" charset="2"/>
                      <a:cs typeface="Times New Roman"/>
                    </a:rPr>
                    <a:t>a</a:t>
                  </a:r>
                </a:p>
                <a:p>
                  <a:pPr algn="r" rtl="0">
                    <a:defRPr sz="1000"/>
                  </a:pPr>
                  <a:endParaRPr lang="es-ES" sz="1200" b="0" i="0" u="none" strike="noStrike" baseline="0">
                    <a:solidFill>
                      <a:srgbClr val="339933"/>
                    </a:solidFill>
                    <a:latin typeface="Symbol" panose="05050102010706020507" pitchFamily="18" charset="2"/>
                    <a:cs typeface="Times New Roman"/>
                  </a:endParaRPr>
                </a:p>
              </xdr:txBody>
            </xdr:sp>
            <xdr:sp macro="" textlink="">
              <xdr:nvSpPr>
                <xdr:cNvPr id="16" name="Rectangle 74">
                  <a:extLst>
                    <a:ext uri="{FF2B5EF4-FFF2-40B4-BE49-F238E27FC236}">
                      <a16:creationId xmlns:a16="http://schemas.microsoft.com/office/drawing/2014/main" id="{00000000-0008-0000-0500-00001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71535" y="1697107"/>
                  <a:ext cx="94703" cy="248608"/>
                </a:xfrm>
                <a:prstGeom prst="rect">
                  <a:avLst/>
                </a:prstGeom>
                <a:solidFill>
                  <a:srgbClr val="FFFFFF"/>
                </a:solidFill>
                <a:ln>
                  <a:noFill/>
                </a:ln>
                <a:extLs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wrap="none" lIns="0" tIns="0" rIns="0" bIns="0" anchor="t">
                  <a:noAutofit/>
                </a:bodyPr>
                <a:lstStyle/>
                <a:p>
                  <a:pPr algn="l" rtl="0">
                    <a:defRPr sz="1000"/>
                  </a:pPr>
                  <a:r>
                    <a:rPr lang="es-ES" sz="1400" b="1" i="0" u="none" strike="noStrike" baseline="0">
                      <a:solidFill>
                        <a:srgbClr val="339933"/>
                      </a:solidFill>
                      <a:latin typeface="Times New Roman"/>
                      <a:cs typeface="Times New Roman"/>
                    </a:rPr>
                    <a:t>y</a:t>
                  </a:r>
                  <a:endParaRPr lang="es-ES"/>
                </a:p>
              </xdr:txBody>
            </xdr:sp>
            <xdr:sp macro="" textlink="">
              <xdr:nvSpPr>
                <xdr:cNvPr id="17" name="Freeform 76">
                  <a:extLst>
                    <a:ext uri="{FF2B5EF4-FFF2-40B4-BE49-F238E27FC236}">
                      <a16:creationId xmlns:a16="http://schemas.microsoft.com/office/drawing/2014/main" id="{00000000-0008-0000-0500-000011000000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5065939" y="1084489"/>
                  <a:ext cx="114300" cy="547007"/>
                </a:xfrm>
                <a:custGeom>
                  <a:avLst/>
                  <a:gdLst>
                    <a:gd name="T0" fmla="*/ 2147483647 w 12"/>
                    <a:gd name="T1" fmla="*/ 2147483647 h 57"/>
                    <a:gd name="T2" fmla="*/ 2147483647 w 12"/>
                    <a:gd name="T3" fmla="*/ 2147483647 h 57"/>
                    <a:gd name="T4" fmla="*/ 2147483647 w 12"/>
                    <a:gd name="T5" fmla="*/ 2147483647 h 57"/>
                    <a:gd name="T6" fmla="*/ 2147483647 w 12"/>
                    <a:gd name="T7" fmla="*/ 2147483647 h 57"/>
                    <a:gd name="T8" fmla="*/ 2147483647 w 12"/>
                    <a:gd name="T9" fmla="*/ 2147483647 h 57"/>
                    <a:gd name="T10" fmla="*/ 2147483647 w 12"/>
                    <a:gd name="T11" fmla="*/ 2147483647 h 57"/>
                    <a:gd name="T12" fmla="*/ 0 w 12"/>
                    <a:gd name="T13" fmla="*/ 2147483647 h 57"/>
                    <a:gd name="T14" fmla="*/ 2147483647 w 12"/>
                    <a:gd name="T15" fmla="*/ 0 h 57"/>
                    <a:gd name="T16" fmla="*/ 2147483647 w 12"/>
                    <a:gd name="T17" fmla="*/ 2147483647 h 57"/>
                    <a:gd name="T18" fmla="*/ 2147483647 w 12"/>
                    <a:gd name="T19" fmla="*/ 2147483647 h 57"/>
                    <a:gd name="T20" fmla="*/ 0 60000 65536"/>
                    <a:gd name="T21" fmla="*/ 0 60000 65536"/>
                    <a:gd name="T22" fmla="*/ 0 60000 65536"/>
                    <a:gd name="T23" fmla="*/ 0 60000 65536"/>
                    <a:gd name="T24" fmla="*/ 0 60000 65536"/>
                    <a:gd name="T25" fmla="*/ 0 60000 65536"/>
                    <a:gd name="T26" fmla="*/ 0 60000 65536"/>
                    <a:gd name="T27" fmla="*/ 0 60000 65536"/>
                    <a:gd name="T28" fmla="*/ 0 60000 65536"/>
                    <a:gd name="T29" fmla="*/ 0 60000 65536"/>
                  </a:gdLst>
                  <a:ahLst/>
                  <a:cxnLst>
                    <a:cxn ang="T20">
                      <a:pos x="T0" y="T1"/>
                    </a:cxn>
                    <a:cxn ang="T21">
                      <a:pos x="T2" y="T3"/>
                    </a:cxn>
                    <a:cxn ang="T22">
                      <a:pos x="T4" y="T5"/>
                    </a:cxn>
                    <a:cxn ang="T23">
                      <a:pos x="T6" y="T7"/>
                    </a:cxn>
                    <a:cxn ang="T24">
                      <a:pos x="T8" y="T9"/>
                    </a:cxn>
                    <a:cxn ang="T25">
                      <a:pos x="T10" y="T11"/>
                    </a:cxn>
                    <a:cxn ang="T26">
                      <a:pos x="T12" y="T13"/>
                    </a:cxn>
                    <a:cxn ang="T27">
                      <a:pos x="T14" y="T15"/>
                    </a:cxn>
                    <a:cxn ang="T28">
                      <a:pos x="T16" y="T17"/>
                    </a:cxn>
                    <a:cxn ang="T29">
                      <a:pos x="T18" y="T19"/>
                    </a:cxn>
                  </a:cxnLst>
                  <a:rect l="0" t="0" r="r" b="b"/>
                  <a:pathLst>
                    <a:path w="12" h="57">
                      <a:moveTo>
                        <a:pt x="4" y="57"/>
                      </a:moveTo>
                      <a:lnTo>
                        <a:pt x="4" y="8"/>
                      </a:lnTo>
                      <a:lnTo>
                        <a:pt x="8" y="8"/>
                      </a:lnTo>
                      <a:lnTo>
                        <a:pt x="8" y="57"/>
                      </a:lnTo>
                      <a:lnTo>
                        <a:pt x="4" y="57"/>
                      </a:lnTo>
                      <a:close/>
                      <a:moveTo>
                        <a:pt x="6" y="8"/>
                      </a:moveTo>
                      <a:lnTo>
                        <a:pt x="0" y="12"/>
                      </a:lnTo>
                      <a:lnTo>
                        <a:pt x="6" y="0"/>
                      </a:lnTo>
                      <a:lnTo>
                        <a:pt x="12" y="12"/>
                      </a:lnTo>
                      <a:lnTo>
                        <a:pt x="6" y="8"/>
                      </a:lnTo>
                      <a:close/>
                    </a:path>
                  </a:pathLst>
                </a:custGeom>
                <a:solidFill>
                  <a:srgbClr val="00CC00"/>
                </a:solidFill>
                <a:ln w="0" cap="flat">
                  <a:solidFill>
                    <a:srgbClr val="00CC00"/>
                  </a:solidFill>
                  <a:prstDash val="solid"/>
                  <a:bevel/>
                  <a:headEnd/>
                  <a:tailEnd/>
                </a:ln>
              </xdr:spPr>
            </xdr:sp>
            <xdr:sp macro="" textlink="">
              <xdr:nvSpPr>
                <xdr:cNvPr id="18" name="Rectangle 77">
                  <a:extLst>
                    <a:ext uri="{FF2B5EF4-FFF2-40B4-BE49-F238E27FC236}">
                      <a16:creationId xmlns:a16="http://schemas.microsoft.com/office/drawing/2014/main" id="{00000000-0008-0000-0500-00001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4272" y="867838"/>
                  <a:ext cx="75762" cy="219922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wrap="none" lIns="0" tIns="0" rIns="0" bIns="0" anchor="t">
                  <a:noAutofit/>
                </a:bodyPr>
                <a:lstStyle/>
                <a:p>
                  <a:pPr algn="l" rtl="0">
                    <a:defRPr sz="1000"/>
                  </a:pPr>
                  <a:r>
                    <a:rPr lang="es-ES" sz="1400" b="1" i="0" u="none" strike="noStrike" baseline="0">
                      <a:solidFill>
                        <a:srgbClr val="339933"/>
                      </a:solidFill>
                      <a:latin typeface="Times New Roman"/>
                      <a:cs typeface="Times New Roman"/>
                    </a:rPr>
                    <a:t>z</a:t>
                  </a:r>
                  <a:endParaRPr lang="es-ES"/>
                </a:p>
              </xdr:txBody>
            </xdr:sp>
          </xdr:grpSp>
        </xdr:grpSp>
        <xdr:sp macro="" textlink="">
          <xdr:nvSpPr>
            <xdr:cNvPr id="24" name="23 Elipse">
              <a:extLst>
                <a:ext uri="{FF2B5EF4-FFF2-40B4-BE49-F238E27FC236}">
                  <a16:creationId xmlns:a16="http://schemas.microsoft.com/office/drawing/2014/main" id="{00000000-0008-0000-0500-000018000000}"/>
                </a:ext>
              </a:extLst>
            </xdr:cNvPr>
            <xdr:cNvSpPr/>
          </xdr:nvSpPr>
          <xdr:spPr bwMode="auto">
            <a:xfrm>
              <a:off x="5167313" y="1000125"/>
              <a:ext cx="108000" cy="108000"/>
            </a:xfrm>
            <a:prstGeom prst="ellipse">
              <a:avLst/>
            </a:prstGeom>
            <a:solidFill>
              <a:srgbClr val="CC0099"/>
            </a:solidFill>
            <a:ln w="9525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lang="es-ES" sz="1100"/>
            </a:p>
          </xdr:txBody>
        </xdr:sp>
      </xdr:grpSp>
      <xdr:grpSp>
        <xdr:nvGrpSpPr>
          <xdr:cNvPr id="19" name="18 Grupo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pSpPr/>
        </xdr:nvGrpSpPr>
        <xdr:grpSpPr>
          <a:xfrm>
            <a:off x="6262687" y="761997"/>
            <a:ext cx="1357314" cy="321469"/>
            <a:chOff x="5893594" y="761997"/>
            <a:chExt cx="1357314" cy="321469"/>
          </a:xfrm>
        </xdr:grpSpPr>
        <xdr:cxnSp macro="">
          <xdr:nvCxnSpPr>
            <xdr:cNvPr id="10" name="9 Conector recto de flecha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 bwMode="auto">
            <a:xfrm flipV="1">
              <a:off x="5893594" y="869156"/>
              <a:ext cx="214312" cy="83343"/>
            </a:xfrm>
            <a:prstGeom prst="straightConnector1">
              <a:avLst/>
            </a:prstGeom>
            <a:solidFill>
              <a:srgbClr val="FFFFFF"/>
            </a:solidFill>
            <a:ln w="9525" cap="flat" cmpd="sng" algn="ctr">
              <a:solidFill>
                <a:srgbClr val="CC0099"/>
              </a:solidFill>
              <a:prstDash val="solid"/>
              <a:round/>
              <a:headEnd type="none" w="med" len="med"/>
              <a:tailEnd type="arrow"/>
            </a:ln>
            <a:effectLst/>
          </xdr:spPr>
        </xdr:cxnSp>
        <xdr:sp macro="" textlink="">
          <xdr:nvSpPr>
            <xdr:cNvPr id="11" name="10 CuadroTexto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SpPr txBox="1"/>
          </xdr:nvSpPr>
          <xdr:spPr>
            <a:xfrm>
              <a:off x="6060284" y="761997"/>
              <a:ext cx="1190624" cy="3214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ES" sz="1100">
                  <a:solidFill>
                    <a:srgbClr val="CC0099"/>
                  </a:solidFill>
                  <a:latin typeface="Arial Narrow" panose="020B0606020202030204" pitchFamily="34" charset="0"/>
                </a:rPr>
                <a:t>Perfil de obstáculos</a:t>
              </a:r>
            </a:p>
          </xdr:txBody>
        </xdr:sp>
      </xdr:grpSp>
    </xdr:grpSp>
    <xdr:clientData/>
  </xdr:twoCellAnchor>
  <xdr:twoCellAnchor>
    <xdr:from>
      <xdr:col>7</xdr:col>
      <xdr:colOff>956582</xdr:colOff>
      <xdr:row>10</xdr:row>
      <xdr:rowOff>22679</xdr:rowOff>
    </xdr:from>
    <xdr:to>
      <xdr:col>17</xdr:col>
      <xdr:colOff>76879</xdr:colOff>
      <xdr:row>39</xdr:row>
      <xdr:rowOff>159304</xdr:rowOff>
    </xdr:to>
    <xdr:graphicFrame macro="">
      <xdr:nvGraphicFramePr>
        <xdr:cNvPr id="26" name="Gráfico 1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553358</xdr:colOff>
      <xdr:row>40</xdr:row>
      <xdr:rowOff>140606</xdr:rowOff>
    </xdr:from>
    <xdr:to>
      <xdr:col>15</xdr:col>
      <xdr:colOff>43544</xdr:colOff>
      <xdr:row>70</xdr:row>
      <xdr:rowOff>141592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D43AD3C-079A-23A6-2EE2-4AF90456C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7215" y="6735535"/>
          <a:ext cx="7772400" cy="48995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114</xdr:row>
      <xdr:rowOff>57150</xdr:rowOff>
    </xdr:from>
    <xdr:to>
      <xdr:col>5</xdr:col>
      <xdr:colOff>0</xdr:colOff>
      <xdr:row>130</xdr:row>
      <xdr:rowOff>114300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134</xdr:row>
      <xdr:rowOff>95250</xdr:rowOff>
    </xdr:from>
    <xdr:to>
      <xdr:col>5</xdr:col>
      <xdr:colOff>0</xdr:colOff>
      <xdr:row>153</xdr:row>
      <xdr:rowOff>123825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142</xdr:row>
      <xdr:rowOff>152400</xdr:rowOff>
    </xdr:from>
    <xdr:to>
      <xdr:col>5</xdr:col>
      <xdr:colOff>0</xdr:colOff>
      <xdr:row>143</xdr:row>
      <xdr:rowOff>152400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4800600" y="11725275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Claraboya</a:t>
          </a:r>
          <a:endParaRPr lang="es-ES"/>
        </a:p>
      </xdr:txBody>
    </xdr:sp>
    <xdr:clientData/>
  </xdr:twoCellAnchor>
  <xdr:twoCellAnchor>
    <xdr:from>
      <xdr:col>15</xdr:col>
      <xdr:colOff>425223</xdr:colOff>
      <xdr:row>98</xdr:row>
      <xdr:rowOff>108857</xdr:rowOff>
    </xdr:from>
    <xdr:to>
      <xdr:col>24</xdr:col>
      <xdr:colOff>544967</xdr:colOff>
      <xdr:row>129</xdr:row>
      <xdr:rowOff>52729</xdr:rowOff>
    </xdr:to>
    <xdr:graphicFrame macro="">
      <xdr:nvGraphicFramePr>
        <xdr:cNvPr id="22" name="Gráfico 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3404</xdr:colOff>
      <xdr:row>1</xdr:row>
      <xdr:rowOff>58170</xdr:rowOff>
    </xdr:from>
    <xdr:to>
      <xdr:col>5</xdr:col>
      <xdr:colOff>293231</xdr:colOff>
      <xdr:row>17</xdr:row>
      <xdr:rowOff>83345</xdr:rowOff>
    </xdr:to>
    <xdr:grpSp>
      <xdr:nvGrpSpPr>
        <xdr:cNvPr id="29" name="28 Grupo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GrpSpPr/>
      </xdr:nvGrpSpPr>
      <xdr:grpSpPr>
        <a:xfrm>
          <a:off x="3958547" y="221456"/>
          <a:ext cx="1877327" cy="2637746"/>
          <a:chOff x="4639359" y="327591"/>
          <a:chExt cx="1805662" cy="2615974"/>
        </a:xfrm>
      </xdr:grpSpPr>
      <xdr:grpSp>
        <xdr:nvGrpSpPr>
          <xdr:cNvPr id="20" name="19 Grupo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GrpSpPr/>
        </xdr:nvGrpSpPr>
        <xdr:grpSpPr>
          <a:xfrm>
            <a:off x="4639359" y="327591"/>
            <a:ext cx="1805662" cy="2615974"/>
            <a:chOff x="3760679" y="301397"/>
            <a:chExt cx="1798519" cy="2692174"/>
          </a:xfrm>
        </xdr:grpSpPr>
        <xdr:grpSp>
          <xdr:nvGrpSpPr>
            <xdr:cNvPr id="6" name="5 Grupo">
              <a:extLst>
                <a:ext uri="{FF2B5EF4-FFF2-40B4-BE49-F238E27FC236}">
                  <a16:creationId xmlns:a16="http://schemas.microsoft.com/office/drawing/2014/main" id="{00000000-0008-0000-0600-000006000000}"/>
                </a:ext>
              </a:extLst>
            </xdr:cNvPr>
            <xdr:cNvGrpSpPr/>
          </xdr:nvGrpSpPr>
          <xdr:grpSpPr>
            <a:xfrm>
              <a:off x="3760679" y="301397"/>
              <a:ext cx="1798519" cy="2692174"/>
              <a:chOff x="4191005" y="0"/>
              <a:chExt cx="1800220" cy="2524125"/>
            </a:xfrm>
          </xdr:grpSpPr>
          <xdr:grpSp>
            <xdr:nvGrpSpPr>
              <xdr:cNvPr id="7" name="12 Grupo">
                <a:extLst>
                  <a:ext uri="{FF2B5EF4-FFF2-40B4-BE49-F238E27FC236}">
                    <a16:creationId xmlns:a16="http://schemas.microsoft.com/office/drawing/2014/main" id="{00000000-0008-0000-06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191005" y="0"/>
                <a:ext cx="1800220" cy="2524125"/>
                <a:chOff x="-1051" y="0"/>
                <a:chExt cx="14189" cy="24384"/>
              </a:xfrm>
            </xdr:grpSpPr>
            <xdr:pic>
              <xdr:nvPicPr>
                <xdr:cNvPr id="14" name="Picture 3" descr="geomVer">
                  <a:extLst>
                    <a:ext uri="{FF2B5EF4-FFF2-40B4-BE49-F238E27FC236}">
                      <a16:creationId xmlns:a16="http://schemas.microsoft.com/office/drawing/2014/main" id="{00000000-0008-0000-0600-00000E000000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4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17719" r="28398"/>
                <a:stretch>
                  <a:fillRect/>
                </a:stretch>
              </xdr:blipFill>
              <xdr:spPr bwMode="auto">
                <a:xfrm>
                  <a:off x="-1051" y="0"/>
                  <a:ext cx="14189" cy="2438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pic>
            <xdr:sp macro="" textlink="">
              <xdr:nvSpPr>
                <xdr:cNvPr id="15" name="10 Conector recto">
                  <a:extLst>
                    <a:ext uri="{FF2B5EF4-FFF2-40B4-BE49-F238E27FC236}">
                      <a16:creationId xmlns:a16="http://schemas.microsoft.com/office/drawing/2014/main" id="{00000000-0008-0000-0600-00000F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4320" y="9311"/>
                  <a:ext cx="4320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dash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6" name="Freeform 47">
                  <a:extLst>
                    <a:ext uri="{FF2B5EF4-FFF2-40B4-BE49-F238E27FC236}">
                      <a16:creationId xmlns:a16="http://schemas.microsoft.com/office/drawing/2014/main" id="{00000000-0008-0000-0600-000010000000}"/>
                    </a:ext>
                  </a:extLst>
                </xdr:cNvPr>
                <xdr:cNvSpPr>
                  <a:spLocks noChangeAspect="1"/>
                </xdr:cNvSpPr>
              </xdr:nvSpPr>
              <xdr:spPr bwMode="auto">
                <a:xfrm>
                  <a:off x="6306" y="6717"/>
                  <a:ext cx="450" cy="2300"/>
                </a:xfrm>
                <a:custGeom>
                  <a:avLst/>
                  <a:gdLst>
                    <a:gd name="T0" fmla="*/ 44943 w 41"/>
                    <a:gd name="T1" fmla="*/ 216000 h 113"/>
                    <a:gd name="T2" fmla="*/ 46096 w 41"/>
                    <a:gd name="T3" fmla="*/ 158655 h 113"/>
                    <a:gd name="T4" fmla="*/ 35724 w 41"/>
                    <a:gd name="T5" fmla="*/ 78372 h 113"/>
                    <a:gd name="T6" fmla="*/ 0 w 41"/>
                    <a:gd name="T7" fmla="*/ 0 h 113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0 w 41"/>
                    <a:gd name="T13" fmla="*/ 0 h 113"/>
                    <a:gd name="T14" fmla="*/ 41 w 41"/>
                    <a:gd name="T15" fmla="*/ 113 h 113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41" h="113">
                      <a:moveTo>
                        <a:pt x="39" y="113"/>
                      </a:moveTo>
                      <a:cubicBezTo>
                        <a:pt x="39" y="108"/>
                        <a:pt x="41" y="95"/>
                        <a:pt x="40" y="83"/>
                      </a:cubicBezTo>
                      <a:cubicBezTo>
                        <a:pt x="39" y="71"/>
                        <a:pt x="38" y="55"/>
                        <a:pt x="31" y="41"/>
                      </a:cubicBezTo>
                      <a:cubicBezTo>
                        <a:pt x="24" y="27"/>
                        <a:pt x="6" y="9"/>
                        <a:pt x="0" y="0"/>
                      </a:cubicBezTo>
                    </a:path>
                  </a:pathLst>
                </a:custGeom>
                <a:noFill/>
                <a:ln w="6350">
                  <a:solidFill>
                    <a:schemeClr val="tx1"/>
                  </a:solidFill>
                  <a:round/>
                  <a:headEnd/>
                  <a:tailEnd type="arrow" w="sm" len="sm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4F81BD"/>
                      </a:solidFill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EEECE1"/>
                        </a:outerShdw>
                      </a:effectLst>
                    </a14:hiddenEffects>
                  </a:ext>
                </a:extLst>
              </xdr:spPr>
              <xdr:txBody>
                <a:bodyPr vertOverflow="clip" wrap="square" lIns="91440" tIns="45720" rIns="91440" bIns="45720" anchor="t" upright="1"/>
                <a:lstStyle/>
                <a:p>
                  <a:pPr algn="l" rtl="0">
                    <a:defRPr sz="1000"/>
                  </a:pPr>
                  <a:r>
                    <a:rPr lang="es-ES" sz="1100" b="0" i="0" u="none" strike="noStrike" baseline="0">
                      <a:solidFill>
                        <a:srgbClr val="000000"/>
                      </a:solidFill>
                      <a:latin typeface="Calibri"/>
                    </a:rPr>
                    <a:t> </a:t>
                  </a:r>
                  <a:endParaRPr lang="es-ES"/>
                </a:p>
              </xdr:txBody>
            </xdr:sp>
            <xdr:sp macro="" textlink="">
              <xdr:nvSpPr>
                <xdr:cNvPr id="17" name="Text Box 53">
                  <a:extLst>
                    <a:ext uri="{FF2B5EF4-FFF2-40B4-BE49-F238E27FC236}">
                      <a16:creationId xmlns:a16="http://schemas.microsoft.com/office/drawing/2014/main" id="{00000000-0008-0000-0600-0000110000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456" y="6809"/>
                  <a:ext cx="2232" cy="3101"/>
                </a:xfrm>
                <a:prstGeom prst="rect">
                  <a:avLst/>
                </a:prstGeom>
                <a:noFill/>
                <a:ln w="9525">
                  <a:noFill/>
                  <a:miter lim="800000"/>
                  <a:headEnd/>
                  <a:tailEnd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4F81BD"/>
                      </a:solidFill>
                    </a14:hiddenFill>
                  </a:ex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EEECE1"/>
                        </a:outerShdw>
                      </a:effectLst>
                    </a14:hiddenEffects>
                  </a:ext>
                </a:extLst>
              </xdr:spPr>
              <xdr:txBody>
                <a:bodyPr wrap="none" lIns="91440" tIns="45720" rIns="91440" bIns="4572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s-ES" sz="1400" b="0" i="1" u="none" strike="noStrike" baseline="0">
                      <a:solidFill>
                        <a:srgbClr val="000000"/>
                      </a:solidFill>
                      <a:latin typeface="Symbol"/>
                    </a:rPr>
                    <a:t>b</a:t>
                  </a:r>
                  <a:endParaRPr lang="es-ES" sz="1400"/>
                </a:p>
              </xdr:txBody>
            </xdr:sp>
          </xdr:grpSp>
          <xdr:grpSp>
            <xdr:nvGrpSpPr>
              <xdr:cNvPr id="8" name="1 Grupo">
                <a:extLst>
                  <a:ext uri="{FF2B5EF4-FFF2-40B4-BE49-F238E27FC236}">
                    <a16:creationId xmlns:a16="http://schemas.microsoft.com/office/drawing/2014/main" id="{00000000-0008-0000-0600-00000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636636" y="1019180"/>
                <a:ext cx="961640" cy="1059645"/>
                <a:chOff x="4207190" y="879428"/>
                <a:chExt cx="959048" cy="1031513"/>
              </a:xfrm>
            </xdr:grpSpPr>
            <xdr:sp macro="" textlink="">
              <xdr:nvSpPr>
                <xdr:cNvPr id="9" name="Freeform 71">
                  <a:extLst>
                    <a:ext uri="{FF2B5EF4-FFF2-40B4-BE49-F238E27FC236}">
                      <a16:creationId xmlns:a16="http://schemas.microsoft.com/office/drawing/2014/main" id="{00000000-0008-0000-0600-000009000000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4631628" y="1574346"/>
                  <a:ext cx="455839" cy="115661"/>
                </a:xfrm>
                <a:custGeom>
                  <a:avLst/>
                  <a:gdLst>
                    <a:gd name="T0" fmla="*/ 2147483647 w 48"/>
                    <a:gd name="T1" fmla="*/ 2147483647 h 12"/>
                    <a:gd name="T2" fmla="*/ 2147483647 w 48"/>
                    <a:gd name="T3" fmla="*/ 2147483647 h 12"/>
                    <a:gd name="T4" fmla="*/ 2147483647 w 48"/>
                    <a:gd name="T5" fmla="*/ 2147483647 h 12"/>
                    <a:gd name="T6" fmla="*/ 2147483647 w 48"/>
                    <a:gd name="T7" fmla="*/ 2147483647 h 12"/>
                    <a:gd name="T8" fmla="*/ 2147483647 w 48"/>
                    <a:gd name="T9" fmla="*/ 2147483647 h 12"/>
                    <a:gd name="T10" fmla="*/ 2147483647 w 48"/>
                    <a:gd name="T11" fmla="*/ 2147483647 h 12"/>
                    <a:gd name="T12" fmla="*/ 2147483647 w 48"/>
                    <a:gd name="T13" fmla="*/ 2147483647 h 12"/>
                    <a:gd name="T14" fmla="*/ 0 w 48"/>
                    <a:gd name="T15" fmla="*/ 2147483647 h 12"/>
                    <a:gd name="T16" fmla="*/ 2147483647 w 48"/>
                    <a:gd name="T17" fmla="*/ 0 h 12"/>
                    <a:gd name="T18" fmla="*/ 2147483647 w 48"/>
                    <a:gd name="T19" fmla="*/ 2147483647 h 12"/>
                    <a:gd name="T20" fmla="*/ 0 60000 65536"/>
                    <a:gd name="T21" fmla="*/ 0 60000 65536"/>
                    <a:gd name="T22" fmla="*/ 0 60000 65536"/>
                    <a:gd name="T23" fmla="*/ 0 60000 65536"/>
                    <a:gd name="T24" fmla="*/ 0 60000 65536"/>
                    <a:gd name="T25" fmla="*/ 0 60000 65536"/>
                    <a:gd name="T26" fmla="*/ 0 60000 65536"/>
                    <a:gd name="T27" fmla="*/ 0 60000 65536"/>
                    <a:gd name="T28" fmla="*/ 0 60000 65536"/>
                    <a:gd name="T29" fmla="*/ 0 60000 65536"/>
                  </a:gdLst>
                  <a:ahLst/>
                  <a:cxnLst>
                    <a:cxn ang="T20">
                      <a:pos x="T0" y="T1"/>
                    </a:cxn>
                    <a:cxn ang="T21">
                      <a:pos x="T2" y="T3"/>
                    </a:cxn>
                    <a:cxn ang="T22">
                      <a:pos x="T4" y="T5"/>
                    </a:cxn>
                    <a:cxn ang="T23">
                      <a:pos x="T6" y="T7"/>
                    </a:cxn>
                    <a:cxn ang="T24">
                      <a:pos x="T8" y="T9"/>
                    </a:cxn>
                    <a:cxn ang="T25">
                      <a:pos x="T10" y="T11"/>
                    </a:cxn>
                    <a:cxn ang="T26">
                      <a:pos x="T12" y="T13"/>
                    </a:cxn>
                    <a:cxn ang="T27">
                      <a:pos x="T14" y="T15"/>
                    </a:cxn>
                    <a:cxn ang="T28">
                      <a:pos x="T16" y="T17"/>
                    </a:cxn>
                    <a:cxn ang="T29">
                      <a:pos x="T18" y="T19"/>
                    </a:cxn>
                  </a:cxnLst>
                  <a:rect l="0" t="0" r="r" b="b"/>
                  <a:pathLst>
                    <a:path w="48" h="12">
                      <a:moveTo>
                        <a:pt x="48" y="8"/>
                      </a:moveTo>
                      <a:lnTo>
                        <a:pt x="8" y="8"/>
                      </a:lnTo>
                      <a:lnTo>
                        <a:pt x="8" y="4"/>
                      </a:lnTo>
                      <a:lnTo>
                        <a:pt x="48" y="4"/>
                      </a:lnTo>
                      <a:lnTo>
                        <a:pt x="48" y="8"/>
                      </a:lnTo>
                      <a:close/>
                      <a:moveTo>
                        <a:pt x="8" y="6"/>
                      </a:moveTo>
                      <a:lnTo>
                        <a:pt x="12" y="12"/>
                      </a:lnTo>
                      <a:lnTo>
                        <a:pt x="0" y="6"/>
                      </a:lnTo>
                      <a:lnTo>
                        <a:pt x="12" y="0"/>
                      </a:lnTo>
                      <a:lnTo>
                        <a:pt x="8" y="6"/>
                      </a:lnTo>
                      <a:close/>
                    </a:path>
                  </a:pathLst>
                </a:custGeom>
                <a:solidFill>
                  <a:srgbClr val="00CC00"/>
                </a:solidFill>
                <a:ln w="0" cap="flat">
                  <a:solidFill>
                    <a:srgbClr val="00CC00"/>
                  </a:solidFill>
                  <a:prstDash val="solid"/>
                  <a:bevel/>
                  <a:headEnd/>
                  <a:tailEnd/>
                </a:ln>
              </xdr:spPr>
            </xdr:sp>
            <xdr:sp macro="" textlink="">
              <xdr:nvSpPr>
                <xdr:cNvPr id="10" name="Rectangle 73">
                  <a:extLst>
                    <a:ext uri="{FF2B5EF4-FFF2-40B4-BE49-F238E27FC236}">
                      <a16:creationId xmlns:a16="http://schemas.microsoft.com/office/drawing/2014/main" id="{00000000-0008-0000-0600-00000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07190" y="1532820"/>
                  <a:ext cx="386740" cy="226949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wrap="none" lIns="0" tIns="0" rIns="0" bIns="0" anchor="t">
                  <a:noAutofit/>
                </a:bodyPr>
                <a:lstStyle/>
                <a:p>
                  <a:pPr algn="r" rtl="0">
                    <a:defRPr sz="1000"/>
                  </a:pPr>
                  <a:r>
                    <a:rPr lang="es-ES" sz="1400" b="1" i="0" u="none" strike="noStrike" baseline="0">
                      <a:solidFill>
                        <a:srgbClr val="339933"/>
                      </a:solidFill>
                      <a:latin typeface="Times New Roman"/>
                      <a:cs typeface="Times New Roman"/>
                    </a:rPr>
                    <a:t>x = </a:t>
                  </a:r>
                  <a:r>
                    <a:rPr lang="es-ES" sz="1400" b="1" i="0" u="none" strike="noStrike" baseline="0">
                      <a:solidFill>
                        <a:srgbClr val="339933"/>
                      </a:solidFill>
                      <a:latin typeface="Symbol" panose="05050102010706020507" pitchFamily="18" charset="2"/>
                      <a:cs typeface="Times New Roman"/>
                    </a:rPr>
                    <a:t>a</a:t>
                  </a:r>
                </a:p>
              </xdr:txBody>
            </xdr:sp>
            <xdr:sp macro="" textlink="">
              <xdr:nvSpPr>
                <xdr:cNvPr id="11" name="Rectangle 74">
                  <a:extLst>
                    <a:ext uri="{FF2B5EF4-FFF2-40B4-BE49-F238E27FC236}">
                      <a16:creationId xmlns:a16="http://schemas.microsoft.com/office/drawing/2014/main" id="{00000000-0008-0000-0600-00000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71535" y="1662333"/>
                  <a:ext cx="94703" cy="248608"/>
                </a:xfrm>
                <a:prstGeom prst="rect">
                  <a:avLst/>
                </a:prstGeom>
                <a:solidFill>
                  <a:srgbClr val="FFFFFF"/>
                </a:solidFill>
                <a:ln>
                  <a:noFill/>
                </a:ln>
                <a:extLs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wrap="none" lIns="0" tIns="0" rIns="0" bIns="0" anchor="t">
                  <a:noAutofit/>
                </a:bodyPr>
                <a:lstStyle/>
                <a:p>
                  <a:pPr algn="l" rtl="0">
                    <a:defRPr sz="1000"/>
                  </a:pPr>
                  <a:r>
                    <a:rPr lang="es-ES" sz="1400" b="1" i="0" u="none" strike="noStrike" baseline="0">
                      <a:solidFill>
                        <a:srgbClr val="339933"/>
                      </a:solidFill>
                      <a:latin typeface="Times New Roman"/>
                      <a:cs typeface="Times New Roman"/>
                    </a:rPr>
                    <a:t>y</a:t>
                  </a:r>
                  <a:endParaRPr lang="es-ES"/>
                </a:p>
              </xdr:txBody>
            </xdr:sp>
            <xdr:sp macro="" textlink="">
              <xdr:nvSpPr>
                <xdr:cNvPr id="12" name="Freeform 76">
                  <a:extLst>
                    <a:ext uri="{FF2B5EF4-FFF2-40B4-BE49-F238E27FC236}">
                      <a16:creationId xmlns:a16="http://schemas.microsoft.com/office/drawing/2014/main" id="{00000000-0008-0000-0600-00000C000000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5030318" y="1084489"/>
                  <a:ext cx="114300" cy="547007"/>
                </a:xfrm>
                <a:custGeom>
                  <a:avLst/>
                  <a:gdLst>
                    <a:gd name="T0" fmla="*/ 2147483647 w 12"/>
                    <a:gd name="T1" fmla="*/ 2147483647 h 57"/>
                    <a:gd name="T2" fmla="*/ 2147483647 w 12"/>
                    <a:gd name="T3" fmla="*/ 2147483647 h 57"/>
                    <a:gd name="T4" fmla="*/ 2147483647 w 12"/>
                    <a:gd name="T5" fmla="*/ 2147483647 h 57"/>
                    <a:gd name="T6" fmla="*/ 2147483647 w 12"/>
                    <a:gd name="T7" fmla="*/ 2147483647 h 57"/>
                    <a:gd name="T8" fmla="*/ 2147483647 w 12"/>
                    <a:gd name="T9" fmla="*/ 2147483647 h 57"/>
                    <a:gd name="T10" fmla="*/ 2147483647 w 12"/>
                    <a:gd name="T11" fmla="*/ 2147483647 h 57"/>
                    <a:gd name="T12" fmla="*/ 0 w 12"/>
                    <a:gd name="T13" fmla="*/ 2147483647 h 57"/>
                    <a:gd name="T14" fmla="*/ 2147483647 w 12"/>
                    <a:gd name="T15" fmla="*/ 0 h 57"/>
                    <a:gd name="T16" fmla="*/ 2147483647 w 12"/>
                    <a:gd name="T17" fmla="*/ 2147483647 h 57"/>
                    <a:gd name="T18" fmla="*/ 2147483647 w 12"/>
                    <a:gd name="T19" fmla="*/ 2147483647 h 57"/>
                    <a:gd name="T20" fmla="*/ 0 60000 65536"/>
                    <a:gd name="T21" fmla="*/ 0 60000 65536"/>
                    <a:gd name="T22" fmla="*/ 0 60000 65536"/>
                    <a:gd name="T23" fmla="*/ 0 60000 65536"/>
                    <a:gd name="T24" fmla="*/ 0 60000 65536"/>
                    <a:gd name="T25" fmla="*/ 0 60000 65536"/>
                    <a:gd name="T26" fmla="*/ 0 60000 65536"/>
                    <a:gd name="T27" fmla="*/ 0 60000 65536"/>
                    <a:gd name="T28" fmla="*/ 0 60000 65536"/>
                    <a:gd name="T29" fmla="*/ 0 60000 65536"/>
                  </a:gdLst>
                  <a:ahLst/>
                  <a:cxnLst>
                    <a:cxn ang="T20">
                      <a:pos x="T0" y="T1"/>
                    </a:cxn>
                    <a:cxn ang="T21">
                      <a:pos x="T2" y="T3"/>
                    </a:cxn>
                    <a:cxn ang="T22">
                      <a:pos x="T4" y="T5"/>
                    </a:cxn>
                    <a:cxn ang="T23">
                      <a:pos x="T6" y="T7"/>
                    </a:cxn>
                    <a:cxn ang="T24">
                      <a:pos x="T8" y="T9"/>
                    </a:cxn>
                    <a:cxn ang="T25">
                      <a:pos x="T10" y="T11"/>
                    </a:cxn>
                    <a:cxn ang="T26">
                      <a:pos x="T12" y="T13"/>
                    </a:cxn>
                    <a:cxn ang="T27">
                      <a:pos x="T14" y="T15"/>
                    </a:cxn>
                    <a:cxn ang="T28">
                      <a:pos x="T16" y="T17"/>
                    </a:cxn>
                    <a:cxn ang="T29">
                      <a:pos x="T18" y="T19"/>
                    </a:cxn>
                  </a:cxnLst>
                  <a:rect l="0" t="0" r="r" b="b"/>
                  <a:pathLst>
                    <a:path w="12" h="57">
                      <a:moveTo>
                        <a:pt x="4" y="57"/>
                      </a:moveTo>
                      <a:lnTo>
                        <a:pt x="4" y="8"/>
                      </a:lnTo>
                      <a:lnTo>
                        <a:pt x="8" y="8"/>
                      </a:lnTo>
                      <a:lnTo>
                        <a:pt x="8" y="57"/>
                      </a:lnTo>
                      <a:lnTo>
                        <a:pt x="4" y="57"/>
                      </a:lnTo>
                      <a:close/>
                      <a:moveTo>
                        <a:pt x="6" y="8"/>
                      </a:moveTo>
                      <a:lnTo>
                        <a:pt x="0" y="12"/>
                      </a:lnTo>
                      <a:lnTo>
                        <a:pt x="6" y="0"/>
                      </a:lnTo>
                      <a:lnTo>
                        <a:pt x="12" y="12"/>
                      </a:lnTo>
                      <a:lnTo>
                        <a:pt x="6" y="8"/>
                      </a:lnTo>
                      <a:close/>
                    </a:path>
                  </a:pathLst>
                </a:custGeom>
                <a:solidFill>
                  <a:srgbClr val="00CC00"/>
                </a:solidFill>
                <a:ln w="0" cap="flat">
                  <a:solidFill>
                    <a:srgbClr val="00CC00"/>
                  </a:solidFill>
                  <a:prstDash val="solid"/>
                  <a:bevel/>
                  <a:headEnd/>
                  <a:tailEnd/>
                </a:ln>
              </xdr:spPr>
            </xdr:sp>
            <xdr:sp macro="" textlink="">
              <xdr:nvSpPr>
                <xdr:cNvPr id="13" name="Rectangle 77">
                  <a:extLst>
                    <a:ext uri="{FF2B5EF4-FFF2-40B4-BE49-F238E27FC236}">
                      <a16:creationId xmlns:a16="http://schemas.microsoft.com/office/drawing/2014/main" id="{00000000-0008-0000-06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69034" y="879428"/>
                  <a:ext cx="91002" cy="219922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  <a:extLs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wrap="none" lIns="0" tIns="0" rIns="0" bIns="0" anchor="t">
                  <a:noAutofit/>
                </a:bodyPr>
                <a:lstStyle/>
                <a:p>
                  <a:pPr algn="l" rtl="0">
                    <a:defRPr sz="1000"/>
                  </a:pPr>
                  <a:r>
                    <a:rPr lang="es-ES" sz="1400" b="1" i="0" u="none" strike="noStrike" baseline="0">
                      <a:solidFill>
                        <a:srgbClr val="339933"/>
                      </a:solidFill>
                      <a:latin typeface="Times New Roman"/>
                      <a:cs typeface="Times New Roman"/>
                    </a:rPr>
                    <a:t>z</a:t>
                  </a:r>
                  <a:endParaRPr lang="es-ES"/>
                </a:p>
              </xdr:txBody>
            </xdr:sp>
          </xdr:grpSp>
        </xdr:grpSp>
        <xdr:sp macro="" textlink="">
          <xdr:nvSpPr>
            <xdr:cNvPr id="19" name="18 Elipse">
              <a:extLst>
                <a:ext uri="{FF2B5EF4-FFF2-40B4-BE49-F238E27FC236}">
                  <a16:creationId xmlns:a16="http://schemas.microsoft.com/office/drawing/2014/main" id="{00000000-0008-0000-0600-000013000000}"/>
                </a:ext>
              </a:extLst>
            </xdr:cNvPr>
            <xdr:cNvSpPr/>
          </xdr:nvSpPr>
          <xdr:spPr bwMode="auto">
            <a:xfrm>
              <a:off x="4252906" y="1270548"/>
              <a:ext cx="108000" cy="111401"/>
            </a:xfrm>
            <a:prstGeom prst="ellipse">
              <a:avLst/>
            </a:prstGeom>
            <a:solidFill>
              <a:srgbClr val="CC0099"/>
            </a:solidFill>
            <a:ln w="9525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t" upright="1"/>
            <a:lstStyle/>
            <a:p>
              <a:pPr algn="l"/>
              <a:endParaRPr lang="es-ES" sz="1100"/>
            </a:p>
          </xdr:txBody>
        </xdr:sp>
      </xdr:grpSp>
      <xdr:grpSp>
        <xdr:nvGrpSpPr>
          <xdr:cNvPr id="21" name="20 Grupo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GrpSpPr/>
        </xdr:nvGrpSpPr>
        <xdr:grpSpPr>
          <a:xfrm>
            <a:off x="4832242" y="1400178"/>
            <a:ext cx="1149458" cy="444272"/>
            <a:chOff x="5820044" y="782208"/>
            <a:chExt cx="1147164" cy="456040"/>
          </a:xfrm>
        </xdr:grpSpPr>
        <xdr:cxnSp macro="">
          <xdr:nvCxnSpPr>
            <xdr:cNvPr id="23" name="22 Conector recto de flecha">
              <a:extLst>
                <a:ext uri="{FF2B5EF4-FFF2-40B4-BE49-F238E27FC236}">
                  <a16:creationId xmlns:a16="http://schemas.microsoft.com/office/drawing/2014/main" id="{00000000-0008-0000-0600-000017000000}"/>
                </a:ext>
              </a:extLst>
            </xdr:cNvPr>
            <xdr:cNvCxnSpPr/>
          </xdr:nvCxnSpPr>
          <xdr:spPr bwMode="auto">
            <a:xfrm flipH="1">
              <a:off x="6054633" y="782208"/>
              <a:ext cx="85554" cy="156436"/>
            </a:xfrm>
            <a:prstGeom prst="straightConnector1">
              <a:avLst/>
            </a:prstGeom>
            <a:solidFill>
              <a:srgbClr val="FFFFFF"/>
            </a:solidFill>
            <a:ln w="9525" cap="flat" cmpd="sng" algn="ctr">
              <a:solidFill>
                <a:srgbClr val="CC0099"/>
              </a:solidFill>
              <a:prstDash val="solid"/>
              <a:round/>
              <a:headEnd type="none" w="med" len="med"/>
              <a:tailEnd type="arrow"/>
            </a:ln>
            <a:effectLst/>
          </xdr:spPr>
        </xdr:cxnSp>
        <xdr:sp macro="" textlink="">
          <xdr:nvSpPr>
            <xdr:cNvPr id="24" name="23 CuadroTexto">
              <a:extLst>
                <a:ext uri="{FF2B5EF4-FFF2-40B4-BE49-F238E27FC236}">
                  <a16:creationId xmlns:a16="http://schemas.microsoft.com/office/drawing/2014/main" id="{00000000-0008-0000-0600-000018000000}"/>
                </a:ext>
              </a:extLst>
            </xdr:cNvPr>
            <xdr:cNvSpPr txBox="1"/>
          </xdr:nvSpPr>
          <xdr:spPr>
            <a:xfrm>
              <a:off x="5820044" y="916779"/>
              <a:ext cx="1147164" cy="3214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ES" sz="1050">
                  <a:solidFill>
                    <a:srgbClr val="CC0099"/>
                  </a:solidFill>
                  <a:latin typeface="Arial Narrow" panose="020B0606020202030204" pitchFamily="34" charset="0"/>
                </a:rPr>
                <a:t>Perfil de obstáculos</a:t>
              </a:r>
            </a:p>
          </xdr:txBody>
        </xdr:sp>
      </xdr:grpSp>
    </xdr:grpSp>
    <xdr:clientData/>
  </xdr:twoCellAnchor>
  <xdr:twoCellAnchor>
    <xdr:from>
      <xdr:col>6</xdr:col>
      <xdr:colOff>199572</xdr:colOff>
      <xdr:row>3</xdr:row>
      <xdr:rowOff>86179</xdr:rowOff>
    </xdr:from>
    <xdr:to>
      <xdr:col>15</xdr:col>
      <xdr:colOff>403224</xdr:colOff>
      <xdr:row>32</xdr:row>
      <xdr:rowOff>25273</xdr:rowOff>
    </xdr:to>
    <xdr:graphicFrame macro="">
      <xdr:nvGraphicFramePr>
        <xdr:cNvPr id="26" name="Gráfico 1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27</xdr:row>
      <xdr:rowOff>57150</xdr:rowOff>
    </xdr:from>
    <xdr:to>
      <xdr:col>5</xdr:col>
      <xdr:colOff>0</xdr:colOff>
      <xdr:row>43</xdr:row>
      <xdr:rowOff>114300</xdr:rowOff>
    </xdr:to>
    <xdr:graphicFrame macro="">
      <xdr:nvGraphicFramePr>
        <xdr:cNvPr id="1522805" name="Gráfico 2">
          <a:extLst>
            <a:ext uri="{FF2B5EF4-FFF2-40B4-BE49-F238E27FC236}">
              <a16:creationId xmlns:a16="http://schemas.microsoft.com/office/drawing/2014/main" id="{00000000-0008-0000-0700-0000753C1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47</xdr:row>
      <xdr:rowOff>95250</xdr:rowOff>
    </xdr:from>
    <xdr:to>
      <xdr:col>5</xdr:col>
      <xdr:colOff>0</xdr:colOff>
      <xdr:row>66</xdr:row>
      <xdr:rowOff>123825</xdr:rowOff>
    </xdr:to>
    <xdr:graphicFrame macro="">
      <xdr:nvGraphicFramePr>
        <xdr:cNvPr id="1522806" name="Gráfico 3">
          <a:extLst>
            <a:ext uri="{FF2B5EF4-FFF2-40B4-BE49-F238E27FC236}">
              <a16:creationId xmlns:a16="http://schemas.microsoft.com/office/drawing/2014/main" id="{00000000-0008-0000-0700-0000763C1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55</xdr:row>
      <xdr:rowOff>152400</xdr:rowOff>
    </xdr:from>
    <xdr:to>
      <xdr:col>5</xdr:col>
      <xdr:colOff>0</xdr:colOff>
      <xdr:row>56</xdr:row>
      <xdr:rowOff>152400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4800600" y="11563350"/>
          <a:ext cx="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Claraboya</a:t>
          </a:r>
          <a:endParaRPr lang="es-ES"/>
        </a:p>
      </xdr:txBody>
    </xdr:sp>
    <xdr:clientData/>
  </xdr:twoCellAnchor>
  <xdr:twoCellAnchor>
    <xdr:from>
      <xdr:col>2</xdr:col>
      <xdr:colOff>492919</xdr:colOff>
      <xdr:row>3</xdr:row>
      <xdr:rowOff>57149</xdr:rowOff>
    </xdr:from>
    <xdr:to>
      <xdr:col>11</xdr:col>
      <xdr:colOff>340519</xdr:colOff>
      <xdr:row>33</xdr:row>
      <xdr:rowOff>57149</xdr:rowOff>
    </xdr:to>
    <xdr:graphicFrame macro="">
      <xdr:nvGraphicFramePr>
        <xdr:cNvPr id="1522808" name="Gráfico 1">
          <a:extLst>
            <a:ext uri="{FF2B5EF4-FFF2-40B4-BE49-F238E27FC236}">
              <a16:creationId xmlns:a16="http://schemas.microsoft.com/office/drawing/2014/main" id="{00000000-0008-0000-0700-0000783C1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3</xdr:row>
      <xdr:rowOff>0</xdr:rowOff>
    </xdr:from>
    <xdr:to>
      <xdr:col>17</xdr:col>
      <xdr:colOff>317350</xdr:colOff>
      <xdr:row>20</xdr:row>
      <xdr:rowOff>106847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08344" y="500063"/>
          <a:ext cx="4127350" cy="30238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tefan&#237;a/Documents/PRESENTACIONES_E/DOCENCIA/AbioECero/curso1415/Soleamiento/AbioECero_Ejercicio3b_RecSolar-AstanaYComparacion_c14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tefania/Documents/PRESENTACIONES_E/DOCENCIA/ESFpA/curso1314/3-RadiacionSolar/Ejercicio_SFCR_LucernarioETSAM_S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tefania/Documents/PRESENTACIONES_E/DOCENCIA/ESFpA/curso1314/Ejercicio2/Ejercicio_SFCR_LucernarioETSAM_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m"/>
      <sheetName val="Ghm"/>
      <sheetName val="TraySol"/>
      <sheetName val="Comp_Mad-Ast"/>
    </sheetNames>
    <sheetDataSet>
      <sheetData sheetId="0"/>
      <sheetData sheetId="1">
        <row r="4">
          <cell r="C4">
            <v>0.89308497824549848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hm"/>
      <sheetName val="Gdm"/>
      <sheetName val="Datos Mundiales"/>
      <sheetName val="DTSol"/>
      <sheetName val="P_Sombras"/>
      <sheetName val="Diseño_el"/>
      <sheetName val="FS_B34"/>
    </sheetNames>
    <sheetDataSet>
      <sheetData sheetId="0">
        <row r="3">
          <cell r="C3">
            <v>0.70511301780570912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hm"/>
      <sheetName val="Gdm"/>
      <sheetName val="Datos Mundiales"/>
      <sheetName val="DTSol"/>
      <sheetName val="P_Sombras"/>
      <sheetName val="Diseño_el"/>
      <sheetName val="FS_B34"/>
    </sheetNames>
    <sheetDataSet>
      <sheetData sheetId="0">
        <row r="3">
          <cell r="C3">
            <v>0.70511301780570912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zoomScaleNormal="100" workbookViewId="0">
      <selection activeCell="K36" sqref="K36"/>
    </sheetView>
  </sheetViews>
  <sheetFormatPr baseColWidth="10" defaultRowHeight="13" x14ac:dyDescent="0.6"/>
  <cols>
    <col min="1" max="1" width="11.40625" customWidth="1"/>
  </cols>
  <sheetData>
    <row r="1" spans="1:2" ht="17.25" x14ac:dyDescent="0.65">
      <c r="A1" s="136" t="s">
        <v>226</v>
      </c>
    </row>
    <row r="2" spans="1:2" ht="15.25" x14ac:dyDescent="0.65">
      <c r="A2" s="136"/>
    </row>
    <row r="3" spans="1:2" ht="15.5" x14ac:dyDescent="0.7">
      <c r="A3" s="136" t="s">
        <v>178</v>
      </c>
    </row>
    <row r="4" spans="1:2" ht="15.25" x14ac:dyDescent="0.65">
      <c r="A4" s="136"/>
      <c r="B4" s="136" t="s">
        <v>154</v>
      </c>
    </row>
    <row r="6" spans="1:2" ht="15.5" x14ac:dyDescent="0.7">
      <c r="A6" s="136" t="s">
        <v>126</v>
      </c>
    </row>
    <row r="7" spans="1:2" ht="15.25" x14ac:dyDescent="0.65">
      <c r="B7" s="136" t="s">
        <v>127</v>
      </c>
    </row>
    <row r="8" spans="1:2" ht="15.25" x14ac:dyDescent="0.65">
      <c r="A8" s="136"/>
      <c r="B8" s="136"/>
    </row>
    <row r="9" spans="1:2" ht="15.5" x14ac:dyDescent="0.7">
      <c r="A9" s="218" t="s">
        <v>128</v>
      </c>
    </row>
    <row r="10" spans="1:2" ht="15.25" x14ac:dyDescent="0.65">
      <c r="B10" s="218" t="s">
        <v>148</v>
      </c>
    </row>
    <row r="11" spans="1:2" ht="15.25" x14ac:dyDescent="0.65">
      <c r="A11" s="136"/>
      <c r="B11" s="136"/>
    </row>
    <row r="12" spans="1:2" s="136" customFormat="1" ht="15.5" x14ac:dyDescent="0.7">
      <c r="A12" s="136" t="s">
        <v>159</v>
      </c>
    </row>
    <row r="13" spans="1:2" s="136" customFormat="1" ht="15.25" x14ac:dyDescent="0.65">
      <c r="B13" s="136" t="s">
        <v>125</v>
      </c>
    </row>
    <row r="14" spans="1:2" s="136" customFormat="1" ht="15.25" x14ac:dyDescent="0.65">
      <c r="B14" s="136" t="s">
        <v>124</v>
      </c>
    </row>
    <row r="16" spans="1:2" ht="15.5" x14ac:dyDescent="0.7">
      <c r="A16" s="136" t="s">
        <v>160</v>
      </c>
    </row>
    <row r="17" spans="1:2" s="136" customFormat="1" ht="15.25" x14ac:dyDescent="0.65">
      <c r="B17" s="136" t="s">
        <v>129</v>
      </c>
    </row>
    <row r="18" spans="1:2" s="136" customFormat="1" ht="15.25" x14ac:dyDescent="0.65">
      <c r="B18" s="136" t="s">
        <v>130</v>
      </c>
    </row>
    <row r="19" spans="1:2" s="136" customFormat="1" ht="15.25" x14ac:dyDescent="0.65"/>
    <row r="20" spans="1:2" s="136" customFormat="1" ht="15.5" x14ac:dyDescent="0.7">
      <c r="A20" s="136" t="s">
        <v>161</v>
      </c>
    </row>
    <row r="21" spans="1:2" s="136" customFormat="1" ht="15.25" x14ac:dyDescent="0.65">
      <c r="B21" s="136" t="s">
        <v>131</v>
      </c>
    </row>
    <row r="22" spans="1:2" s="136" customFormat="1" ht="15.25" x14ac:dyDescent="0.65"/>
    <row r="23" spans="1:2" s="136" customFormat="1" ht="15.5" x14ac:dyDescent="0.7">
      <c r="A23" s="136" t="s">
        <v>162</v>
      </c>
    </row>
    <row r="24" spans="1:2" s="136" customFormat="1" ht="15.25" x14ac:dyDescent="0.65">
      <c r="B24" s="136" t="s">
        <v>131</v>
      </c>
    </row>
    <row r="25" spans="1:2" s="136" customFormat="1" ht="15.25" x14ac:dyDescent="0.65"/>
    <row r="26" spans="1:2" s="136" customFormat="1" ht="15.5" x14ac:dyDescent="0.7">
      <c r="A26" s="136" t="s">
        <v>163</v>
      </c>
    </row>
    <row r="27" spans="1:2" s="136" customFormat="1" ht="15.25" x14ac:dyDescent="0.65">
      <c r="B27" s="136" t="s">
        <v>166</v>
      </c>
    </row>
    <row r="28" spans="1:2" s="136" customFormat="1" ht="15.25" x14ac:dyDescent="0.65"/>
    <row r="29" spans="1:2" s="136" customFormat="1" ht="15.25" x14ac:dyDescent="0.65"/>
    <row r="30" spans="1:2" s="136" customFormat="1" ht="15.25" x14ac:dyDescent="0.65"/>
    <row r="31" spans="1:2" s="136" customFormat="1" ht="15.25" x14ac:dyDescent="0.65"/>
    <row r="32" spans="1:2" s="136" customFormat="1" ht="15.25" x14ac:dyDescent="0.65"/>
    <row r="33" spans="1:1" s="136" customFormat="1" ht="15.25" x14ac:dyDescent="0.65"/>
    <row r="34" spans="1:1" s="136" customFormat="1" ht="15.25" x14ac:dyDescent="0.65"/>
    <row r="35" spans="1:1" s="136" customFormat="1" ht="15.25" x14ac:dyDescent="0.65"/>
    <row r="36" spans="1:1" s="136" customFormat="1" ht="15.25" x14ac:dyDescent="0.65"/>
    <row r="37" spans="1:1" ht="15.25" x14ac:dyDescent="0.65">
      <c r="A37" s="136"/>
    </row>
    <row r="38" spans="1:1" ht="15.25" x14ac:dyDescent="0.65">
      <c r="A38" s="136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pageSetUpPr fitToPage="1"/>
  </sheetPr>
  <dimension ref="A1:Y50"/>
  <sheetViews>
    <sheetView topLeftCell="A28" zoomScale="85" zoomScaleNormal="85" workbookViewId="0">
      <selection activeCell="B9" sqref="B9"/>
    </sheetView>
  </sheetViews>
  <sheetFormatPr baseColWidth="10" defaultRowHeight="13" x14ac:dyDescent="0.6"/>
  <cols>
    <col min="1" max="1" width="17.54296875" customWidth="1"/>
    <col min="2" max="2" width="10" customWidth="1"/>
    <col min="3" max="6" width="8.7265625" customWidth="1"/>
    <col min="7" max="7" width="9.26953125" customWidth="1"/>
    <col min="8" max="8" width="12.1328125" customWidth="1"/>
    <col min="9" max="9" width="10.54296875" customWidth="1"/>
    <col min="10" max="10" width="8.7265625" customWidth="1"/>
    <col min="11" max="11" width="11.1328125" customWidth="1"/>
    <col min="12" max="12" width="9.40625" customWidth="1"/>
    <col min="13" max="15" width="8.7265625" customWidth="1"/>
    <col min="16" max="16" width="12.26953125" customWidth="1"/>
    <col min="17" max="17" width="12" customWidth="1"/>
    <col min="18" max="18" width="10.7265625" customWidth="1"/>
    <col min="19" max="19" width="12" customWidth="1"/>
    <col min="20" max="20" width="13.54296875" customWidth="1"/>
    <col min="21" max="21" width="9" customWidth="1"/>
    <col min="22" max="22" width="15.86328125" customWidth="1"/>
  </cols>
  <sheetData>
    <row r="1" spans="1:25" x14ac:dyDescent="0.6">
      <c r="A1" s="46" t="s">
        <v>180</v>
      </c>
    </row>
    <row r="2" spans="1:25" x14ac:dyDescent="0.6">
      <c r="A2" s="46"/>
    </row>
    <row r="3" spans="1:25" ht="15.25" x14ac:dyDescent="0.6">
      <c r="A3" s="46"/>
      <c r="D3" s="419" t="s">
        <v>94</v>
      </c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1"/>
      <c r="P3" s="141"/>
    </row>
    <row r="4" spans="1:25" ht="30" customHeight="1" x14ac:dyDescent="0.6">
      <c r="A4" s="239" t="s">
        <v>34</v>
      </c>
      <c r="B4" s="239" t="s">
        <v>93</v>
      </c>
      <c r="C4" s="240" t="s">
        <v>179</v>
      </c>
      <c r="D4" s="140" t="s">
        <v>81</v>
      </c>
      <c r="E4" s="137" t="s">
        <v>82</v>
      </c>
      <c r="F4" s="137" t="s">
        <v>83</v>
      </c>
      <c r="G4" s="137" t="s">
        <v>84</v>
      </c>
      <c r="H4" s="137" t="s">
        <v>85</v>
      </c>
      <c r="I4" s="137" t="s">
        <v>86</v>
      </c>
      <c r="J4" s="137" t="s">
        <v>87</v>
      </c>
      <c r="K4" s="137" t="s">
        <v>88</v>
      </c>
      <c r="L4" s="137" t="s">
        <v>89</v>
      </c>
      <c r="M4" s="137" t="s">
        <v>90</v>
      </c>
      <c r="N4" s="137" t="s">
        <v>91</v>
      </c>
      <c r="O4" s="241" t="s">
        <v>92</v>
      </c>
      <c r="P4" s="235"/>
      <c r="Q4" s="235"/>
    </row>
    <row r="5" spans="1:25" ht="14.25" x14ac:dyDescent="0.65">
      <c r="A5" s="258" t="s">
        <v>196</v>
      </c>
      <c r="B5" s="258" t="s">
        <v>192</v>
      </c>
      <c r="C5" s="259">
        <v>40.450000000000003</v>
      </c>
      <c r="D5" s="256">
        <v>2.27</v>
      </c>
      <c r="E5" s="256">
        <v>3.25</v>
      </c>
      <c r="F5" s="256">
        <v>4.6500000000000004</v>
      </c>
      <c r="G5" s="256">
        <v>5.75</v>
      </c>
      <c r="H5" s="256">
        <v>6.6</v>
      </c>
      <c r="I5" s="256">
        <v>7.74</v>
      </c>
      <c r="J5" s="256">
        <v>8.0399999999999991</v>
      </c>
      <c r="K5" s="256">
        <v>7</v>
      </c>
      <c r="L5" s="256">
        <v>5.47</v>
      </c>
      <c r="M5" s="256">
        <v>3.56</v>
      </c>
      <c r="N5" s="256">
        <v>2.4300000000000002</v>
      </c>
      <c r="O5" s="257">
        <v>1.87</v>
      </c>
      <c r="P5" s="236"/>
      <c r="Q5" s="237"/>
    </row>
    <row r="6" spans="1:25" x14ac:dyDescent="0.6">
      <c r="P6" s="138"/>
    </row>
    <row r="7" spans="1:25" x14ac:dyDescent="0.6">
      <c r="A7" s="26" t="s">
        <v>80</v>
      </c>
      <c r="B7" s="142">
        <f>C5</f>
        <v>40.450000000000003</v>
      </c>
      <c r="P7" s="139"/>
    </row>
    <row r="8" spans="1:25" x14ac:dyDescent="0.6">
      <c r="A8" s="157" t="s">
        <v>106</v>
      </c>
      <c r="B8" s="117">
        <v>65</v>
      </c>
      <c r="E8" s="41"/>
      <c r="F8" s="41"/>
      <c r="G8" s="41"/>
      <c r="H8" s="41"/>
    </row>
    <row r="9" spans="1:25" x14ac:dyDescent="0.6">
      <c r="A9" s="157" t="s">
        <v>107</v>
      </c>
      <c r="B9" s="117">
        <v>0</v>
      </c>
      <c r="C9" s="41" t="s">
        <v>158</v>
      </c>
    </row>
    <row r="10" spans="1:25" x14ac:dyDescent="0.6">
      <c r="A10" s="157" t="s">
        <v>108</v>
      </c>
      <c r="B10" s="117">
        <v>0.2</v>
      </c>
      <c r="C10" s="52" t="s">
        <v>105</v>
      </c>
      <c r="K10" s="17"/>
    </row>
    <row r="11" spans="1:25" ht="13.75" thickBot="1" x14ac:dyDescent="0.75">
      <c r="A11" s="157"/>
      <c r="B11" s="8"/>
      <c r="C11" s="52"/>
      <c r="K11" s="17"/>
    </row>
    <row r="12" spans="1:25" ht="15.5" x14ac:dyDescent="0.6">
      <c r="A12" s="6"/>
      <c r="B12" s="8"/>
      <c r="D12" s="1" t="s">
        <v>26</v>
      </c>
      <c r="E12" s="1"/>
      <c r="F12" s="1" t="s">
        <v>26</v>
      </c>
      <c r="G12" s="1" t="s">
        <v>26</v>
      </c>
      <c r="H12" s="1" t="s">
        <v>4</v>
      </c>
      <c r="I12" s="1" t="s">
        <v>26</v>
      </c>
      <c r="J12" s="204" t="s">
        <v>155</v>
      </c>
      <c r="K12" s="201" t="s">
        <v>156</v>
      </c>
      <c r="L12" s="1"/>
      <c r="M12" s="1"/>
      <c r="N12" s="204" t="s">
        <v>155</v>
      </c>
      <c r="O12" s="204" t="s">
        <v>155</v>
      </c>
      <c r="P12" s="204" t="s">
        <v>155</v>
      </c>
      <c r="Q12" s="204" t="s">
        <v>155</v>
      </c>
      <c r="R12" s="1" t="s">
        <v>27</v>
      </c>
      <c r="S12" s="172" t="s">
        <v>111</v>
      </c>
      <c r="U12" s="1"/>
    </row>
    <row r="13" spans="1:25" ht="29.25" customHeight="1" x14ac:dyDescent="0.85">
      <c r="A13" s="4" t="s">
        <v>6</v>
      </c>
      <c r="B13" s="4" t="s">
        <v>7</v>
      </c>
      <c r="C13" s="4" t="s">
        <v>8</v>
      </c>
      <c r="D13" s="4" t="s">
        <v>25</v>
      </c>
      <c r="E13" s="4"/>
      <c r="F13" s="222" t="s">
        <v>151</v>
      </c>
      <c r="G13" s="222" t="s">
        <v>150</v>
      </c>
      <c r="H13" s="222" t="s">
        <v>149</v>
      </c>
      <c r="I13" s="222" t="s">
        <v>149</v>
      </c>
      <c r="J13" s="4" t="s">
        <v>9</v>
      </c>
      <c r="K13" s="16" t="s">
        <v>10</v>
      </c>
      <c r="L13" s="4" t="s">
        <v>11</v>
      </c>
      <c r="M13" s="4" t="s">
        <v>12</v>
      </c>
      <c r="N13" s="4" t="s">
        <v>13</v>
      </c>
      <c r="O13" s="9" t="s">
        <v>14</v>
      </c>
      <c r="P13" s="4" t="s">
        <v>0</v>
      </c>
      <c r="Q13" s="4" t="s">
        <v>1</v>
      </c>
      <c r="R13" s="4" t="s">
        <v>2</v>
      </c>
      <c r="S13" s="173" t="s">
        <v>112</v>
      </c>
      <c r="V13" s="191" t="s">
        <v>170</v>
      </c>
      <c r="W13" s="102"/>
      <c r="X13" s="229"/>
    </row>
    <row r="14" spans="1:25" x14ac:dyDescent="0.6">
      <c r="A14" s="1">
        <v>1</v>
      </c>
      <c r="B14" s="1">
        <v>17</v>
      </c>
      <c r="C14" s="10">
        <f t="shared" ref="C14:C25" si="0">1+0.033*COS(RADIANS(360/365*B14))</f>
        <v>1.0315970112157162</v>
      </c>
      <c r="D14" s="11">
        <f t="shared" ref="D14:D25" si="1">23.45*SIN(RADIANS(360/365*(B14+284)))</f>
        <v>-20.916962574476418</v>
      </c>
      <c r="E14" s="11">
        <f>TAN(RADIANS($D14))*TAN(RADIANS(B$7))</f>
        <v>-0.32585505344034188</v>
      </c>
      <c r="F14" s="43">
        <f>90-ABS($B$7)+D14*SIGN($B$7)</f>
        <v>28.633037425523579</v>
      </c>
      <c r="G14" s="43">
        <f>D14*SIGN($B$7)-(90-ABS($B$7))</f>
        <v>-70.466962574476412</v>
      </c>
      <c r="H14" s="11">
        <f t="shared" ref="H14:H25" si="2">IF(E14&gt;=1,-PI(),IF(E14&lt;-1,0,-ACOS(-E14)))</f>
        <v>-1.2388803227605201</v>
      </c>
      <c r="I14" s="11">
        <f>H14*180/PI()</f>
        <v>-70.982613815983029</v>
      </c>
      <c r="J14" s="56">
        <f>IF(E14&gt;1,(24*1367/PI())*$C14*SIN(RADIANS(D14))*SIN(RADIANS(B$7))*PI(),(24*1367/PI())*$C14*COS(RADIANS(D14))*COS(RADIANS(B$7))*(H14*COS(H14)-SIN(H14)))</f>
        <v>4148.3944122899993</v>
      </c>
      <c r="K14" s="39">
        <f>D$5*1000</f>
        <v>2270</v>
      </c>
      <c r="L14" s="18">
        <f>IF(J14-K14&gt;0,K14/J14,0)</f>
        <v>0.54719965711912943</v>
      </c>
      <c r="M14" s="18">
        <f>IF(L14&lt;&gt;0,1-1.13*L14,0)</f>
        <v>0.38166438745538378</v>
      </c>
      <c r="N14" s="12">
        <f>M14*K14</f>
        <v>866.37815952372114</v>
      </c>
      <c r="O14" s="19">
        <f>K14-N14</f>
        <v>1403.621840476279</v>
      </c>
      <c r="P14" s="12">
        <f>Ghm!L47</f>
        <v>3449.7370669071306</v>
      </c>
      <c r="Q14" s="12">
        <f>Ghm!Z47</f>
        <v>1512.7483211364272</v>
      </c>
      <c r="R14" s="12">
        <f>Ghm!AA47</f>
        <v>130.35744329073452</v>
      </c>
      <c r="S14" s="174">
        <f t="shared" ref="S14:S25" si="3">SUM(P14:R14)</f>
        <v>5092.842831334292</v>
      </c>
      <c r="V14" s="58">
        <f t="shared" ref="V14:V25" si="4">IF(K14&lt;&gt;0,(S14-K14)/K14,0)</f>
        <v>1.2435430975040933</v>
      </c>
      <c r="W14" s="1"/>
      <c r="X14" s="10"/>
      <c r="Y14" s="12"/>
    </row>
    <row r="15" spans="1:25" x14ac:dyDescent="0.6">
      <c r="A15" s="1">
        <v>2</v>
      </c>
      <c r="B15" s="1">
        <v>46</v>
      </c>
      <c r="C15" s="10">
        <f t="shared" si="0"/>
        <v>1.0231834066475822</v>
      </c>
      <c r="D15" s="11">
        <f t="shared" si="1"/>
        <v>-13.289156185026727</v>
      </c>
      <c r="E15" s="11">
        <f t="shared" ref="E15:E25" si="5">TAN(RADIANS($D15))*TAN(RADIANS(B$7))</f>
        <v>-0.20136924950296975</v>
      </c>
      <c r="F15" s="43">
        <f t="shared" ref="F15:F25" si="6">90-ABS($B$7)+D15*SIGN($B$7)</f>
        <v>36.260843814973271</v>
      </c>
      <c r="G15" s="43">
        <f t="shared" ref="G15:G25" si="7">D15*SIGN($B$7)-(90-ABS($B$7))</f>
        <v>-62.839156185026724</v>
      </c>
      <c r="H15" s="11">
        <f t="shared" si="2"/>
        <v>-1.3680407217470847</v>
      </c>
      <c r="I15" s="11">
        <f t="shared" ref="I15:I25" si="8">H15*180/PI()</f>
        <v>-78.382959558138964</v>
      </c>
      <c r="J15" s="56">
        <f t="shared" ref="J14:J25" si="9">IF(E15&gt;1,(24*1367/PI())*$C15*SIN(RADIANS(D15))*SIN(RADIANS(B$7))*PI(),(24*1367/PI())*$C15*COS(RADIANS(D15))*COS(RADIANS(B$7))*(H15*COS(H15)-SIN(H15)))</f>
        <v>5571.319471040686</v>
      </c>
      <c r="K15" s="39">
        <f>E$5*1000</f>
        <v>3250</v>
      </c>
      <c r="L15" s="18">
        <f t="shared" ref="L15:L25" si="10">IF(J15-K15&gt;0,K15/J15,0)</f>
        <v>0.58334475646088224</v>
      </c>
      <c r="M15" s="18">
        <f t="shared" ref="M15:M25" si="11">1-1.13*L15</f>
        <v>0.34082042519920308</v>
      </c>
      <c r="N15" s="12">
        <f t="shared" ref="N15:N25" si="12">M15*K15</f>
        <v>1107.66638189741</v>
      </c>
      <c r="O15" s="19">
        <f t="shared" ref="O15:O25" si="13">K15-N15</f>
        <v>2142.3336181025898</v>
      </c>
      <c r="P15" s="12">
        <f>Ghm!L83</f>
        <v>3880.857199191068</v>
      </c>
      <c r="Q15" s="12">
        <f>Ghm!Z83</f>
        <v>1608.6464170801439</v>
      </c>
      <c r="R15" s="12">
        <f>Ghm!AA83</f>
        <v>186.32050173629423</v>
      </c>
      <c r="S15" s="174">
        <f t="shared" si="3"/>
        <v>5675.8241180075065</v>
      </c>
      <c r="V15" s="58">
        <f t="shared" si="4"/>
        <v>0.74640742092538659</v>
      </c>
      <c r="W15" s="1"/>
      <c r="X15" s="10"/>
      <c r="Y15" s="12"/>
    </row>
    <row r="16" spans="1:25" x14ac:dyDescent="0.6">
      <c r="A16" s="1">
        <v>3</v>
      </c>
      <c r="B16" s="1">
        <v>75</v>
      </c>
      <c r="C16" s="10">
        <f t="shared" si="0"/>
        <v>1.0091112001122164</v>
      </c>
      <c r="D16" s="11">
        <f t="shared" si="1"/>
        <v>-2.4177348051423611</v>
      </c>
      <c r="E16" s="11">
        <f t="shared" si="5"/>
        <v>-3.5997742648818415E-2</v>
      </c>
      <c r="F16" s="43">
        <f t="shared" si="6"/>
        <v>47.132265194857638</v>
      </c>
      <c r="G16" s="43">
        <f t="shared" si="7"/>
        <v>-51.967734805142356</v>
      </c>
      <c r="H16" s="11">
        <f t="shared" si="2"/>
        <v>-1.5347908050717085</v>
      </c>
      <c r="I16" s="11">
        <f t="shared" si="8"/>
        <v>-87.937035566094721</v>
      </c>
      <c r="J16" s="56">
        <f t="shared" si="9"/>
        <v>7564.3283907660452</v>
      </c>
      <c r="K16" s="39">
        <f>F$5*1000</f>
        <v>4650</v>
      </c>
      <c r="L16" s="18">
        <f t="shared" si="10"/>
        <v>0.61472740999404063</v>
      </c>
      <c r="M16" s="18">
        <f t="shared" si="11"/>
        <v>0.30535802670673418</v>
      </c>
      <c r="N16" s="12">
        <f t="shared" si="12"/>
        <v>1419.9148241863138</v>
      </c>
      <c r="O16" s="19">
        <f t="shared" si="13"/>
        <v>3230.085175813686</v>
      </c>
      <c r="P16" s="12">
        <f>Ghm!L119</f>
        <v>4132.8512211918223</v>
      </c>
      <c r="Q16" s="12">
        <f>Ghm!Z119</f>
        <v>1706.7705353267063</v>
      </c>
      <c r="R16" s="12">
        <f>Ghm!AA119</f>
        <v>266.54638328894657</v>
      </c>
      <c r="S16" s="174">
        <f t="shared" si="3"/>
        <v>6106.1681398074752</v>
      </c>
      <c r="V16" s="58">
        <f t="shared" si="4"/>
        <v>0.31315443866827425</v>
      </c>
      <c r="W16" s="1"/>
      <c r="X16" s="10"/>
      <c r="Y16" s="12"/>
    </row>
    <row r="17" spans="1:25" x14ac:dyDescent="0.6">
      <c r="A17" s="1">
        <v>4</v>
      </c>
      <c r="B17" s="1">
        <v>105</v>
      </c>
      <c r="C17" s="10">
        <f t="shared" si="0"/>
        <v>0.99226178414417643</v>
      </c>
      <c r="D17" s="11">
        <f t="shared" si="1"/>
        <v>9.4148933468800529</v>
      </c>
      <c r="E17" s="11">
        <f t="shared" si="5"/>
        <v>0.14137017415604239</v>
      </c>
      <c r="F17" s="43">
        <f t="shared" si="6"/>
        <v>58.964893346880046</v>
      </c>
      <c r="G17" s="43">
        <f t="shared" si="7"/>
        <v>-40.135106653119948</v>
      </c>
      <c r="H17" s="11">
        <f t="shared" si="2"/>
        <v>-1.7126416798803419</v>
      </c>
      <c r="I17" s="11">
        <f t="shared" si="8"/>
        <v>-98.127140075338971</v>
      </c>
      <c r="J17" s="56">
        <f t="shared" si="9"/>
        <v>9584.5505690579503</v>
      </c>
      <c r="K17" s="39">
        <f>G$5*1000</f>
        <v>5750</v>
      </c>
      <c r="L17" s="18">
        <f t="shared" si="10"/>
        <v>0.59992380013757474</v>
      </c>
      <c r="M17" s="18">
        <f t="shared" si="11"/>
        <v>0.32208610584454056</v>
      </c>
      <c r="N17" s="12">
        <f t="shared" si="12"/>
        <v>1851.9951086061083</v>
      </c>
      <c r="O17" s="19">
        <f t="shared" si="13"/>
        <v>3898.0048913938917</v>
      </c>
      <c r="P17" s="12">
        <f>Ghm!L155</f>
        <v>3406.3170855443218</v>
      </c>
      <c r="Q17" s="12">
        <f>Ghm!Z155</f>
        <v>1787.8705167330681</v>
      </c>
      <c r="R17" s="12">
        <f>Ghm!AA155</f>
        <v>329.31597349342729</v>
      </c>
      <c r="S17" s="174">
        <f t="shared" si="3"/>
        <v>5523.5035757708174</v>
      </c>
      <c r="V17" s="58">
        <f t="shared" si="4"/>
        <v>-3.9390682474640448E-2</v>
      </c>
      <c r="W17" s="1"/>
      <c r="X17" s="10"/>
      <c r="Y17" s="12"/>
    </row>
    <row r="18" spans="1:25" x14ac:dyDescent="0.6">
      <c r="A18" s="1">
        <v>5</v>
      </c>
      <c r="B18" s="1">
        <v>135</v>
      </c>
      <c r="C18" s="10">
        <f t="shared" si="0"/>
        <v>0.97743065908638782</v>
      </c>
      <c r="D18" s="11">
        <f t="shared" si="1"/>
        <v>18.791917517696152</v>
      </c>
      <c r="E18" s="11">
        <f t="shared" si="5"/>
        <v>0.29010517897123994</v>
      </c>
      <c r="F18" s="43">
        <f t="shared" si="6"/>
        <v>68.341917517696146</v>
      </c>
      <c r="G18" s="43">
        <f t="shared" si="7"/>
        <v>-30.758082482303845</v>
      </c>
      <c r="H18" s="11">
        <f t="shared" si="2"/>
        <v>-1.8651330681953451</v>
      </c>
      <c r="I18" s="11">
        <f t="shared" si="8"/>
        <v>-106.86425303787922</v>
      </c>
      <c r="J18" s="56">
        <f t="shared" si="9"/>
        <v>11016.143443201297</v>
      </c>
      <c r="K18" s="39">
        <f>H$5*1000</f>
        <v>6600</v>
      </c>
      <c r="L18" s="18">
        <f t="shared" si="10"/>
        <v>0.59912073894364948</v>
      </c>
      <c r="M18" s="18">
        <f t="shared" si="11"/>
        <v>0.32299356499367615</v>
      </c>
      <c r="N18" s="12">
        <f t="shared" si="12"/>
        <v>2131.7575289582628</v>
      </c>
      <c r="O18" s="19">
        <f t="shared" si="13"/>
        <v>4468.2424710417372</v>
      </c>
      <c r="P18" s="12">
        <f>IF($L18&gt;0,Ghm!L191,0)</f>
        <v>2860.801654334261</v>
      </c>
      <c r="Q18" s="12">
        <f>IF($L18&gt;0,Ghm!Z191,0)</f>
        <v>1774.1506558478115</v>
      </c>
      <c r="R18" s="12">
        <f>IF($L18&gt;0,Ghm!AA191,0)</f>
        <v>381.06090231674386</v>
      </c>
      <c r="S18" s="174">
        <f t="shared" si="3"/>
        <v>5016.0132124988158</v>
      </c>
      <c r="V18" s="58">
        <f t="shared" si="4"/>
        <v>-0.23999799810624003</v>
      </c>
      <c r="W18" s="1"/>
      <c r="X18" s="10"/>
      <c r="Y18" s="12"/>
    </row>
    <row r="19" spans="1:25" x14ac:dyDescent="0.6">
      <c r="A19" s="1">
        <v>6</v>
      </c>
      <c r="B19" s="1">
        <v>161</v>
      </c>
      <c r="C19" s="10">
        <f t="shared" si="0"/>
        <v>0.96923445596524105</v>
      </c>
      <c r="D19" s="11">
        <f t="shared" si="1"/>
        <v>23.011636727869234</v>
      </c>
      <c r="E19" s="11">
        <f t="shared" si="5"/>
        <v>0.36209996112330628</v>
      </c>
      <c r="F19" s="43">
        <f t="shared" si="6"/>
        <v>72.561636727869228</v>
      </c>
      <c r="G19" s="43">
        <f t="shared" si="7"/>
        <v>-26.538363272130763</v>
      </c>
      <c r="H19" s="11">
        <f t="shared" si="2"/>
        <v>-1.9413160777450651</v>
      </c>
      <c r="I19" s="11">
        <f t="shared" si="8"/>
        <v>-111.22921795568303</v>
      </c>
      <c r="J19" s="56">
        <f t="shared" si="9"/>
        <v>11591.98672778714</v>
      </c>
      <c r="K19" s="39">
        <f>I$5*1000</f>
        <v>7740</v>
      </c>
      <c r="L19" s="18">
        <f t="shared" si="10"/>
        <v>0.66770262783742274</v>
      </c>
      <c r="M19" s="18">
        <f t="shared" si="11"/>
        <v>0.24549603054371238</v>
      </c>
      <c r="N19" s="12">
        <f t="shared" si="12"/>
        <v>1900.1392764083339</v>
      </c>
      <c r="O19" s="19">
        <f t="shared" si="13"/>
        <v>5839.8607235916661</v>
      </c>
      <c r="P19" s="12">
        <f>Ghm!L227</f>
        <v>3213.3240540461829</v>
      </c>
      <c r="Q19" s="12">
        <f>Ghm!Z227</f>
        <v>1523.9077645826903</v>
      </c>
      <c r="R19" s="12">
        <f>Ghm!AA227</f>
        <v>447.10196329250942</v>
      </c>
      <c r="S19" s="174">
        <f t="shared" si="3"/>
        <v>5184.3337819213821</v>
      </c>
      <c r="V19" s="58">
        <f t="shared" si="4"/>
        <v>-0.33018943386028654</v>
      </c>
      <c r="W19" s="1"/>
      <c r="X19" s="10"/>
      <c r="Y19" s="12"/>
    </row>
    <row r="20" spans="1:25" x14ac:dyDescent="0.6">
      <c r="A20" s="1">
        <v>7</v>
      </c>
      <c r="B20" s="1">
        <v>198</v>
      </c>
      <c r="C20" s="10">
        <f t="shared" si="0"/>
        <v>0.96816773220218899</v>
      </c>
      <c r="D20" s="11">
        <f t="shared" si="1"/>
        <v>21.18369356451386</v>
      </c>
      <c r="E20" s="11">
        <f t="shared" si="5"/>
        <v>0.33041199142749367</v>
      </c>
      <c r="F20" s="43">
        <f t="shared" si="6"/>
        <v>70.733693564513857</v>
      </c>
      <c r="G20" s="43">
        <f t="shared" si="7"/>
        <v>-28.366306435486138</v>
      </c>
      <c r="H20" s="11">
        <f t="shared" si="2"/>
        <v>-1.9075363756748183</v>
      </c>
      <c r="I20" s="11">
        <f t="shared" si="8"/>
        <v>-109.29378359384857</v>
      </c>
      <c r="J20" s="56">
        <f t="shared" si="9"/>
        <v>11292.733924230542</v>
      </c>
      <c r="K20" s="39">
        <f>J$5*1000</f>
        <v>8039.9999999999991</v>
      </c>
      <c r="L20" s="18">
        <f t="shared" si="10"/>
        <v>0.7119622275655294</v>
      </c>
      <c r="M20" s="18">
        <f t="shared" si="11"/>
        <v>0.19548268285095183</v>
      </c>
      <c r="N20" s="12">
        <f t="shared" si="12"/>
        <v>1571.6807701216526</v>
      </c>
      <c r="O20" s="19">
        <f t="shared" si="13"/>
        <v>6468.319229878347</v>
      </c>
      <c r="P20" s="12">
        <f>Ghm!L263</f>
        <v>3786.0590626485896</v>
      </c>
      <c r="Q20" s="12">
        <f>Ghm!Z263</f>
        <v>1330.3381778559724</v>
      </c>
      <c r="R20" s="12">
        <f>Ghm!AA263</f>
        <v>464.44421612492414</v>
      </c>
      <c r="S20" s="174">
        <f t="shared" si="3"/>
        <v>5580.8414566294869</v>
      </c>
      <c r="V20" s="58">
        <f t="shared" si="4"/>
        <v>-0.30586549046896921</v>
      </c>
      <c r="W20" s="230"/>
      <c r="X20" s="231"/>
      <c r="Y20" s="12"/>
    </row>
    <row r="21" spans="1:25" x14ac:dyDescent="0.6">
      <c r="A21" s="1">
        <v>8</v>
      </c>
      <c r="B21" s="1">
        <v>228</v>
      </c>
      <c r="C21" s="10">
        <f t="shared" si="0"/>
        <v>0.97661531961727277</v>
      </c>
      <c r="D21" s="11">
        <f t="shared" si="1"/>
        <v>13.454959682356431</v>
      </c>
      <c r="E21" s="11">
        <f t="shared" si="5"/>
        <v>0.20397586142220026</v>
      </c>
      <c r="F21" s="43">
        <f t="shared" si="6"/>
        <v>63.004959682356429</v>
      </c>
      <c r="G21" s="43">
        <f t="shared" si="7"/>
        <v>-36.095040317643566</v>
      </c>
      <c r="H21" s="11">
        <f t="shared" si="2"/>
        <v>-1.7762137872737753</v>
      </c>
      <c r="I21" s="11">
        <f t="shared" si="8"/>
        <v>-101.76955352373514</v>
      </c>
      <c r="J21" s="56">
        <f t="shared" si="9"/>
        <v>10124.074545376461</v>
      </c>
      <c r="K21" s="39">
        <f>K$5*1000</f>
        <v>7000</v>
      </c>
      <c r="L21" s="18">
        <f t="shared" si="10"/>
        <v>0.69142122261405248</v>
      </c>
      <c r="M21" s="18">
        <f t="shared" si="11"/>
        <v>0.2186940184461208</v>
      </c>
      <c r="N21" s="12">
        <f t="shared" si="12"/>
        <v>1530.8581291228456</v>
      </c>
      <c r="O21" s="19">
        <f t="shared" si="13"/>
        <v>5469.1418708771544</v>
      </c>
      <c r="P21" s="12">
        <f>Ghm!L299</f>
        <v>4166.8229915223528</v>
      </c>
      <c r="Q21" s="12">
        <f>Ghm!Z299</f>
        <v>1455.2453730401639</v>
      </c>
      <c r="R21" s="12">
        <f>Ghm!AA299</f>
        <v>402.78593860753165</v>
      </c>
      <c r="S21" s="174">
        <f t="shared" si="3"/>
        <v>6024.8543031700483</v>
      </c>
      <c r="V21" s="58">
        <f t="shared" si="4"/>
        <v>-0.13930652811856453</v>
      </c>
      <c r="W21" s="230"/>
      <c r="X21" s="231"/>
      <c r="Y21" s="12"/>
    </row>
    <row r="22" spans="1:25" x14ac:dyDescent="0.6">
      <c r="A22" s="1">
        <v>9</v>
      </c>
      <c r="B22" s="1">
        <v>258</v>
      </c>
      <c r="C22" s="10">
        <f t="shared" si="0"/>
        <v>0.9911621279296482</v>
      </c>
      <c r="D22" s="11">
        <f t="shared" si="1"/>
        <v>2.2168867832133459</v>
      </c>
      <c r="E22" s="11">
        <f t="shared" si="5"/>
        <v>3.300418701506716E-2</v>
      </c>
      <c r="F22" s="43">
        <f t="shared" si="6"/>
        <v>51.766886783213344</v>
      </c>
      <c r="G22" s="43">
        <f t="shared" si="7"/>
        <v>-47.33311321678665</v>
      </c>
      <c r="H22" s="11">
        <f t="shared" si="2"/>
        <v>-1.6038065085290054</v>
      </c>
      <c r="I22" s="11">
        <f t="shared" si="8"/>
        <v>-91.891344094324282</v>
      </c>
      <c r="J22" s="56">
        <f t="shared" si="9"/>
        <v>8283.1215964117619</v>
      </c>
      <c r="K22" s="39">
        <f>L$5*1000</f>
        <v>5470</v>
      </c>
      <c r="L22" s="18">
        <f t="shared" si="10"/>
        <v>0.6603790535164421</v>
      </c>
      <c r="M22" s="18">
        <f t="shared" si="11"/>
        <v>0.2537716695264205</v>
      </c>
      <c r="N22" s="12">
        <f t="shared" si="12"/>
        <v>1388.1310323095202</v>
      </c>
      <c r="O22" s="19">
        <f t="shared" si="13"/>
        <v>4081.8689676904796</v>
      </c>
      <c r="P22" s="12">
        <f>Ghm!L335</f>
        <v>4496.7299864471579</v>
      </c>
      <c r="Q22" s="12">
        <f>Ghm!Z335</f>
        <v>1569.2487751583706</v>
      </c>
      <c r="R22" s="12">
        <f>Ghm!AA335</f>
        <v>313.81512484176551</v>
      </c>
      <c r="S22" s="174">
        <f t="shared" si="3"/>
        <v>6379.7938864472935</v>
      </c>
      <c r="V22" s="58">
        <f t="shared" si="4"/>
        <v>0.16632429368323465</v>
      </c>
      <c r="W22" s="1"/>
      <c r="X22" s="10"/>
      <c r="Y22" s="12"/>
    </row>
    <row r="23" spans="1:25" x14ac:dyDescent="0.6">
      <c r="A23" s="1">
        <v>10</v>
      </c>
      <c r="B23" s="1">
        <v>289</v>
      </c>
      <c r="C23" s="10">
        <f t="shared" si="0"/>
        <v>1.0085638893033033</v>
      </c>
      <c r="D23" s="11">
        <f t="shared" si="1"/>
        <v>-9.9662579722860052</v>
      </c>
      <c r="E23" s="11">
        <f t="shared" si="5"/>
        <v>-0.14981390324896424</v>
      </c>
      <c r="F23" s="43">
        <f t="shared" si="6"/>
        <v>39.583742027713996</v>
      </c>
      <c r="G23" s="43">
        <f t="shared" si="7"/>
        <v>-59.516257972285999</v>
      </c>
      <c r="H23" s="11">
        <f t="shared" si="2"/>
        <v>-1.4204162776763301</v>
      </c>
      <c r="I23" s="11">
        <f t="shared" si="8"/>
        <v>-81.383857862536118</v>
      </c>
      <c r="J23" s="56">
        <f t="shared" si="9"/>
        <v>6125.1039578619639</v>
      </c>
      <c r="K23" s="39">
        <f>M$5*1000</f>
        <v>3560</v>
      </c>
      <c r="L23" s="18">
        <f t="shared" si="10"/>
        <v>0.58121462500738652</v>
      </c>
      <c r="M23" s="18">
        <f t="shared" si="11"/>
        <v>0.3432274737416533</v>
      </c>
      <c r="N23" s="12">
        <f t="shared" si="12"/>
        <v>1221.8898065202857</v>
      </c>
      <c r="O23" s="19">
        <f t="shared" si="13"/>
        <v>2338.1101934797143</v>
      </c>
      <c r="P23" s="12">
        <f>Ghm!L371</f>
        <v>3758.1383160006776</v>
      </c>
      <c r="Q23" s="12">
        <f>Ghm!Z371</f>
        <v>1636.7876900574547</v>
      </c>
      <c r="R23" s="12">
        <f>Ghm!AA371</f>
        <v>203.18143694617748</v>
      </c>
      <c r="S23" s="174">
        <f t="shared" si="3"/>
        <v>5598.10744300431</v>
      </c>
      <c r="V23" s="58">
        <f t="shared" si="4"/>
        <v>0.57250209073154779</v>
      </c>
    </row>
    <row r="24" spans="1:25" x14ac:dyDescent="0.6">
      <c r="A24" s="1">
        <v>11</v>
      </c>
      <c r="B24" s="1">
        <v>319</v>
      </c>
      <c r="C24" s="10">
        <f t="shared" si="0"/>
        <v>1.0231834066475822</v>
      </c>
      <c r="D24" s="11">
        <f t="shared" si="1"/>
        <v>-19.147817306406708</v>
      </c>
      <c r="E24" s="11">
        <f t="shared" si="5"/>
        <v>-0.29602680616382143</v>
      </c>
      <c r="F24" s="43">
        <f t="shared" si="6"/>
        <v>30.402182693593289</v>
      </c>
      <c r="G24" s="43">
        <f t="shared" si="7"/>
        <v>-68.697817306406705</v>
      </c>
      <c r="H24" s="11">
        <f t="shared" si="2"/>
        <v>-1.2702659994295136</v>
      </c>
      <c r="I24" s="11">
        <f t="shared" si="8"/>
        <v>-72.780880626278559</v>
      </c>
      <c r="J24" s="56">
        <f t="shared" si="9"/>
        <v>4448.6028780234783</v>
      </c>
      <c r="K24" s="39">
        <f>N$5*1000</f>
        <v>2430</v>
      </c>
      <c r="L24" s="18">
        <f t="shared" si="10"/>
        <v>0.54623891289654813</v>
      </c>
      <c r="M24" s="18">
        <f t="shared" si="11"/>
        <v>0.38275002842690065</v>
      </c>
      <c r="N24" s="12">
        <f t="shared" si="12"/>
        <v>930.08256907736859</v>
      </c>
      <c r="O24" s="19">
        <f t="shared" si="13"/>
        <v>1499.9174309226314</v>
      </c>
      <c r="P24" s="12">
        <f>Ghm!L407</f>
        <v>3412.9687388251709</v>
      </c>
      <c r="Q24" s="12">
        <f>Ghm!Z407</f>
        <v>1548.5009135129776</v>
      </c>
      <c r="R24" s="12">
        <f>Ghm!AA407</f>
        <v>139.70814267856983</v>
      </c>
      <c r="S24" s="174">
        <f t="shared" si="3"/>
        <v>5101.1777950167179</v>
      </c>
      <c r="V24" s="58">
        <f t="shared" si="4"/>
        <v>1.0992501214060568</v>
      </c>
    </row>
    <row r="25" spans="1:25" ht="13.75" thickBot="1" x14ac:dyDescent="0.75">
      <c r="A25" s="4">
        <v>12</v>
      </c>
      <c r="B25" s="4">
        <v>345</v>
      </c>
      <c r="C25" s="13">
        <f t="shared" si="0"/>
        <v>1.0310634714779239</v>
      </c>
      <c r="D25" s="14">
        <f t="shared" si="1"/>
        <v>-23.120484116651824</v>
      </c>
      <c r="E25" s="14">
        <f t="shared" si="5"/>
        <v>-0.36401333814114367</v>
      </c>
      <c r="F25" s="44">
        <f t="shared" si="6"/>
        <v>26.429515883348174</v>
      </c>
      <c r="G25" s="44">
        <f t="shared" si="7"/>
        <v>-72.670484116651821</v>
      </c>
      <c r="H25" s="14">
        <f t="shared" si="2"/>
        <v>-1.1982230824635078</v>
      </c>
      <c r="I25" s="14">
        <f t="shared" si="8"/>
        <v>-68.653125540315003</v>
      </c>
      <c r="J25" s="120">
        <f t="shared" si="9"/>
        <v>3731.8456029559256</v>
      </c>
      <c r="K25" s="42">
        <f>O$5*1000</f>
        <v>1870</v>
      </c>
      <c r="L25" s="57">
        <f t="shared" si="10"/>
        <v>0.50109254212414567</v>
      </c>
      <c r="M25" s="20">
        <f t="shared" si="11"/>
        <v>0.43376542739971546</v>
      </c>
      <c r="N25" s="15">
        <f t="shared" si="12"/>
        <v>811.14134923746792</v>
      </c>
      <c r="O25" s="21">
        <f t="shared" si="13"/>
        <v>1058.8586507625321</v>
      </c>
      <c r="P25" s="15">
        <f>Ghm!L443</f>
        <v>2859.2486663765449</v>
      </c>
      <c r="Q25" s="15">
        <f>Ghm!Z443</f>
        <v>1500.5591572463582</v>
      </c>
      <c r="R25" s="15">
        <f>Ghm!AA443</f>
        <v>107.00829695354061</v>
      </c>
      <c r="S25" s="174">
        <f t="shared" si="3"/>
        <v>4466.8161205764436</v>
      </c>
      <c r="V25" s="232">
        <f t="shared" si="4"/>
        <v>1.3886717222333924</v>
      </c>
    </row>
    <row r="26" spans="1:25" ht="13.75" thickBot="1" x14ac:dyDescent="0.75">
      <c r="A26" s="26"/>
      <c r="B26" s="53"/>
      <c r="I26" s="115"/>
      <c r="J26" s="56">
        <f>1000*J30/365</f>
        <v>7800.8935641224598</v>
      </c>
      <c r="K26" s="54">
        <f>1000*K30/365</f>
        <v>4894.2191780821922</v>
      </c>
      <c r="L26" s="114" t="s">
        <v>193</v>
      </c>
      <c r="M26" s="1"/>
      <c r="N26" s="1"/>
      <c r="O26" s="1"/>
      <c r="P26" s="12"/>
      <c r="Q26" s="1"/>
      <c r="R26" s="1"/>
      <c r="S26" s="219">
        <f>1000*S30/365</f>
        <v>5476.8282060179272</v>
      </c>
      <c r="T26" s="220" t="s">
        <v>185</v>
      </c>
      <c r="U26" s="221"/>
      <c r="V26" s="233">
        <f>IF(K30&lt;&gt;0,(S30-K30)/K30,0)</f>
        <v>0.11904024048306543</v>
      </c>
    </row>
    <row r="27" spans="1:25" ht="13.75" thickBot="1" x14ac:dyDescent="0.75">
      <c r="A27" s="26"/>
      <c r="B27" s="53"/>
      <c r="U27" s="55"/>
      <c r="V27" s="58"/>
    </row>
    <row r="28" spans="1:25" x14ac:dyDescent="0.6">
      <c r="A28" s="55"/>
      <c r="B28" s="53"/>
      <c r="F28">
        <f>1784/1517</f>
        <v>1.1760052735662492</v>
      </c>
      <c r="I28" s="115"/>
      <c r="J28" s="204" t="s">
        <v>190</v>
      </c>
      <c r="K28" s="253" t="s">
        <v>188</v>
      </c>
      <c r="L28" s="114"/>
      <c r="M28" s="1"/>
      <c r="N28" s="1"/>
      <c r="O28" s="1"/>
      <c r="P28" s="246" t="s">
        <v>181</v>
      </c>
      <c r="Q28" s="247" t="s">
        <v>182</v>
      </c>
      <c r="R28" s="248" t="s">
        <v>183</v>
      </c>
      <c r="S28" s="252" t="s">
        <v>186</v>
      </c>
      <c r="T28" s="244"/>
    </row>
    <row r="29" spans="1:25" ht="16.25" thickBot="1" x14ac:dyDescent="0.75">
      <c r="J29" s="202" t="s">
        <v>184</v>
      </c>
      <c r="K29" s="162" t="s">
        <v>197</v>
      </c>
      <c r="M29" s="1"/>
      <c r="N29" s="1"/>
      <c r="O29" s="1"/>
      <c r="P29" s="249" t="s">
        <v>184</v>
      </c>
      <c r="Q29" s="242" t="s">
        <v>184</v>
      </c>
      <c r="R29" s="250" t="s">
        <v>184</v>
      </c>
      <c r="S29" s="251" t="s">
        <v>187</v>
      </c>
      <c r="T29" s="243"/>
      <c r="U29" s="55"/>
    </row>
    <row r="30" spans="1:25" ht="13.75" thickBot="1" x14ac:dyDescent="0.75">
      <c r="I30" s="116" t="s">
        <v>191</v>
      </c>
      <c r="J30" s="56">
        <f>(31*J14+28*J15+31*J16+30*J17+31*J18+30*J19+31*J20+31*J21+30*J22+31*J23+30*J24+31*J25)/1000</f>
        <v>2847.3261509046979</v>
      </c>
      <c r="K30" s="254">
        <f>(31*K14+28*K15+31*K16+30*K17+31*K18+30*K19+31*K20+31*K21+30*K22+31*K23+30*K24+31*K25)/1000</f>
        <v>1786.39</v>
      </c>
      <c r="L30" s="114" t="s">
        <v>189</v>
      </c>
      <c r="P30" s="219">
        <f>(31*P14+28*P15+31*P16+30*P17+31*P18+30*P19+31*P20+31*P21+30*P22+31*P23+30*P24+31*P25)/1000</f>
        <v>1319.9676258716577</v>
      </c>
      <c r="Q30" s="245">
        <f>(31*Q14+28*Q15+31*Q16+30*Q17+31*Q18+30*Q19+31*Q20+31*Q21+30*Q22+31*Q23+30*Q24+31*Q25)/1000</f>
        <v>576.34253600369493</v>
      </c>
      <c r="R30" s="200">
        <f>(31*R14+28*R15+31*R16+30*R17+31*R18+30*R19+31*R20+31*R21+30*R22+31*R23+30*R24+31*R25)/1000</f>
        <v>102.73213332119096</v>
      </c>
      <c r="S30" s="219">
        <f>(31*S14+28*S15+31*S16+30*S17+31*S18+30*S19+31*S20+31*S21+30*S22+31*S23+30*S24+31*S25)/1000</f>
        <v>1999.0422951965434</v>
      </c>
      <c r="T30" s="255" t="s">
        <v>189</v>
      </c>
    </row>
    <row r="31" spans="1:25" x14ac:dyDescent="0.6">
      <c r="A31" s="7"/>
      <c r="C31" s="7"/>
      <c r="K31" s="58">
        <f>K30/J30</f>
        <v>0.62739212346025053</v>
      </c>
      <c r="P31" s="58">
        <f>P30/$S$30</f>
        <v>0.66029999917629556</v>
      </c>
      <c r="Q31" s="58">
        <f>Q30/$S$30</f>
        <v>0.28830932561485884</v>
      </c>
      <c r="R31" s="58">
        <f>R30/$S$30</f>
        <v>5.1390675208845674E-2</v>
      </c>
      <c r="S31" s="58">
        <f>S30/$S$30</f>
        <v>1</v>
      </c>
      <c r="T31" s="206"/>
    </row>
    <row r="32" spans="1:25" x14ac:dyDescent="0.6">
      <c r="C32" s="7"/>
      <c r="D32" s="7"/>
      <c r="E32" s="7"/>
      <c r="F32" s="7"/>
      <c r="G32" s="7"/>
    </row>
    <row r="33" spans="2:7" x14ac:dyDescent="0.6">
      <c r="B33" s="7"/>
      <c r="C33" s="7"/>
      <c r="D33" s="7"/>
      <c r="E33" s="7"/>
      <c r="F33" s="7"/>
      <c r="G33" s="7"/>
    </row>
    <row r="34" spans="2:7" x14ac:dyDescent="0.6">
      <c r="B34" s="7"/>
      <c r="C34" s="7"/>
      <c r="D34" s="7"/>
      <c r="E34" s="7"/>
      <c r="F34" s="7"/>
      <c r="G34" s="7"/>
    </row>
    <row r="35" spans="2:7" x14ac:dyDescent="0.6">
      <c r="B35" s="7"/>
      <c r="C35" s="7"/>
      <c r="D35" s="7"/>
      <c r="E35" s="7"/>
      <c r="F35" s="7"/>
      <c r="G35" s="7"/>
    </row>
    <row r="36" spans="2:7" x14ac:dyDescent="0.6">
      <c r="B36" s="7"/>
      <c r="C36" s="7"/>
      <c r="D36" s="7"/>
      <c r="E36" s="7"/>
      <c r="F36" s="7"/>
      <c r="G36" s="7"/>
    </row>
    <row r="37" spans="2:7" x14ac:dyDescent="0.6">
      <c r="B37" s="7"/>
      <c r="C37" s="7"/>
      <c r="D37" s="7"/>
      <c r="E37" s="7"/>
      <c r="F37" s="7"/>
      <c r="G37" s="7"/>
    </row>
    <row r="38" spans="2:7" x14ac:dyDescent="0.6">
      <c r="B38" s="7"/>
      <c r="C38" s="7"/>
      <c r="D38" s="7"/>
      <c r="E38" s="7"/>
      <c r="F38" s="7"/>
      <c r="G38" s="7"/>
    </row>
    <row r="39" spans="2:7" x14ac:dyDescent="0.6">
      <c r="B39" s="7"/>
      <c r="C39" s="7"/>
      <c r="D39" s="7"/>
      <c r="E39" s="7"/>
      <c r="F39" s="7"/>
      <c r="G39" s="7"/>
    </row>
    <row r="40" spans="2:7" x14ac:dyDescent="0.6">
      <c r="B40" s="7"/>
      <c r="C40" s="7"/>
      <c r="D40" s="7"/>
      <c r="E40" s="7"/>
      <c r="F40" s="7"/>
      <c r="G40" s="7"/>
    </row>
    <row r="41" spans="2:7" x14ac:dyDescent="0.6">
      <c r="B41" s="7"/>
      <c r="C41" s="7"/>
      <c r="D41" s="7"/>
      <c r="E41" s="7"/>
      <c r="F41" s="7"/>
      <c r="G41" s="7"/>
    </row>
    <row r="42" spans="2:7" x14ac:dyDescent="0.6">
      <c r="B42" s="7"/>
      <c r="C42" s="7"/>
      <c r="D42" s="7"/>
      <c r="E42" s="7"/>
      <c r="F42" s="7"/>
      <c r="G42" s="7"/>
    </row>
    <row r="43" spans="2:7" x14ac:dyDescent="0.6">
      <c r="B43" s="7"/>
      <c r="C43" s="7"/>
      <c r="D43" s="7"/>
      <c r="E43" s="7"/>
      <c r="F43" s="7"/>
      <c r="G43" s="7"/>
    </row>
    <row r="44" spans="2:7" x14ac:dyDescent="0.6">
      <c r="B44" s="7"/>
      <c r="C44" s="7"/>
      <c r="D44" s="7"/>
      <c r="E44" s="7"/>
      <c r="F44" s="7"/>
      <c r="G44" s="7"/>
    </row>
    <row r="50" spans="5:5" x14ac:dyDescent="0.6">
      <c r="E50" s="222"/>
    </row>
  </sheetData>
  <mergeCells count="1">
    <mergeCell ref="D3:O3"/>
  </mergeCells>
  <phoneticPr fontId="0" type="noConversion"/>
  <pageMargins left="0.75" right="0.75" top="1" bottom="1" header="0" footer="0"/>
  <pageSetup paperSize="9" scale="57" orientation="landscape" horizontalDpi="300" vertic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pageSetUpPr fitToPage="1"/>
  </sheetPr>
  <dimension ref="A1:AI452"/>
  <sheetViews>
    <sheetView topLeftCell="A21" zoomScale="80" zoomScaleNormal="80" workbookViewId="0">
      <selection activeCell="J32" sqref="J32"/>
    </sheetView>
  </sheetViews>
  <sheetFormatPr baseColWidth="10" defaultRowHeight="13" x14ac:dyDescent="0.6"/>
  <cols>
    <col min="1" max="1" width="17.26953125" customWidth="1"/>
    <col min="2" max="2" width="14.7265625" bestFit="1" customWidth="1"/>
    <col min="3" max="3" width="13.1328125" customWidth="1"/>
    <col min="4" max="4" width="11.7265625" customWidth="1"/>
    <col min="5" max="5" width="9.1328125" customWidth="1"/>
    <col min="6" max="6" width="12.1328125" customWidth="1"/>
    <col min="7" max="7" width="13" bestFit="1" customWidth="1"/>
    <col min="8" max="8" width="11.40625" customWidth="1"/>
    <col min="9" max="9" width="11.26953125" style="45" customWidth="1"/>
    <col min="10" max="10" width="11.26953125" customWidth="1"/>
    <col min="11" max="11" width="8" style="45" customWidth="1"/>
    <col min="12" max="12" width="9" customWidth="1"/>
    <col min="13" max="13" width="8" bestFit="1" customWidth="1"/>
    <col min="14" max="14" width="8.7265625" bestFit="1" customWidth="1"/>
    <col min="15" max="15" width="8.26953125" bestFit="1" customWidth="1"/>
    <col min="16" max="16" width="10.54296875" bestFit="1" customWidth="1"/>
    <col min="17" max="17" width="8.40625" bestFit="1" customWidth="1"/>
    <col min="18" max="18" width="9.86328125" customWidth="1"/>
    <col min="19" max="19" width="9.26953125" style="204" customWidth="1"/>
    <col min="20" max="23" width="7.7265625" customWidth="1"/>
    <col min="24" max="24" width="8.86328125" style="45" customWidth="1"/>
    <col min="25" max="25" width="9.86328125" style="45" customWidth="1"/>
    <col min="26" max="26" width="11.26953125" customWidth="1"/>
    <col min="27" max="27" width="9.1328125" customWidth="1"/>
    <col min="28" max="28" width="11.1328125" style="355" customWidth="1"/>
    <col min="29" max="29" width="10.26953125" customWidth="1"/>
    <col min="30" max="35" width="7.7265625" customWidth="1"/>
  </cols>
  <sheetData>
    <row r="1" spans="1:25" x14ac:dyDescent="0.6">
      <c r="A1" s="6" t="s">
        <v>171</v>
      </c>
      <c r="B1" s="8"/>
      <c r="M1" s="103" t="s">
        <v>78</v>
      </c>
      <c r="N1" s="40"/>
      <c r="O1" s="45"/>
      <c r="P1" s="40"/>
      <c r="Q1" s="45"/>
      <c r="S1"/>
      <c r="X1" s="102"/>
      <c r="Y1" s="206"/>
    </row>
    <row r="2" spans="1:25" x14ac:dyDescent="0.6">
      <c r="A2" s="46"/>
      <c r="M2" s="127"/>
      <c r="N2" s="132" t="s">
        <v>6</v>
      </c>
      <c r="O2" s="216"/>
      <c r="P2" s="133"/>
      <c r="Q2" s="216"/>
      <c r="R2" s="133"/>
      <c r="S2" s="133"/>
      <c r="T2" s="133"/>
      <c r="U2" s="133"/>
      <c r="V2" s="133"/>
      <c r="W2" s="133"/>
      <c r="X2" s="133"/>
      <c r="Y2" s="207"/>
    </row>
    <row r="3" spans="1:25" x14ac:dyDescent="0.6">
      <c r="A3" s="22" t="s">
        <v>30</v>
      </c>
      <c r="C3" s="3" t="s">
        <v>4</v>
      </c>
      <c r="E3" s="262" t="s">
        <v>169</v>
      </c>
      <c r="F3" s="263"/>
      <c r="G3" s="263"/>
      <c r="H3" s="263" t="s">
        <v>147</v>
      </c>
      <c r="I3" s="263"/>
      <c r="J3" s="263"/>
      <c r="K3" s="207"/>
      <c r="M3" s="128" t="s">
        <v>17</v>
      </c>
      <c r="N3" s="4">
        <v>1</v>
      </c>
      <c r="O3" s="14">
        <v>2</v>
      </c>
      <c r="P3" s="4">
        <v>3</v>
      </c>
      <c r="Q3" s="14">
        <v>4</v>
      </c>
      <c r="R3" s="4">
        <v>5</v>
      </c>
      <c r="S3" s="4">
        <v>6</v>
      </c>
      <c r="T3" s="4">
        <v>7</v>
      </c>
      <c r="U3" s="4">
        <v>8</v>
      </c>
      <c r="V3" s="4">
        <v>9</v>
      </c>
      <c r="W3" s="4">
        <v>10</v>
      </c>
      <c r="X3" s="4">
        <v>11</v>
      </c>
      <c r="Y3" s="203">
        <v>12</v>
      </c>
    </row>
    <row r="4" spans="1:25" ht="15.5" x14ac:dyDescent="0.85">
      <c r="A4" s="23" t="s">
        <v>22</v>
      </c>
      <c r="B4" s="23">
        <f>Gdm!B7</f>
        <v>40.450000000000003</v>
      </c>
      <c r="C4" s="110">
        <f>RADIANS(B4)</f>
        <v>0.70598568243170634</v>
      </c>
      <c r="E4" s="264" t="s">
        <v>194</v>
      </c>
      <c r="F4" s="202" t="s">
        <v>139</v>
      </c>
      <c r="G4" s="202" t="s">
        <v>140</v>
      </c>
      <c r="H4" s="202" t="s">
        <v>141</v>
      </c>
      <c r="I4" s="202" t="s">
        <v>142</v>
      </c>
      <c r="J4" s="202" t="s">
        <v>143</v>
      </c>
      <c r="K4" s="203" t="s">
        <v>144</v>
      </c>
      <c r="M4" s="129">
        <v>-6.5</v>
      </c>
      <c r="N4" s="49">
        <f t="shared" ref="N4:N17" si="0">AC28</f>
        <v>0</v>
      </c>
      <c r="O4" s="216">
        <f t="shared" ref="O4:O17" si="1">AC64</f>
        <v>0</v>
      </c>
      <c r="P4" s="49">
        <f t="shared" ref="P4:P17" si="2">AC100</f>
        <v>0</v>
      </c>
      <c r="Q4" s="216">
        <f t="shared" ref="Q4:Q17" si="3">AC136</f>
        <v>0</v>
      </c>
      <c r="R4" s="49">
        <f t="shared" ref="R4:R17" si="4">AC172</f>
        <v>0</v>
      </c>
      <c r="S4" s="49">
        <f t="shared" ref="S4:S17" si="5">AC208</f>
        <v>0</v>
      </c>
      <c r="T4" s="49">
        <f t="shared" ref="T4:T17" si="6">AC244</f>
        <v>0</v>
      </c>
      <c r="U4" s="49">
        <f t="shared" ref="U4:U17" si="7">AC280</f>
        <v>0</v>
      </c>
      <c r="V4" s="49">
        <f t="shared" ref="V4:V17" si="8">AC316</f>
        <v>0</v>
      </c>
      <c r="W4" s="49">
        <f t="shared" ref="W4:W17" si="9">AC352</f>
        <v>0</v>
      </c>
      <c r="X4" s="49">
        <f t="shared" ref="X4:X17" si="10">AC388</f>
        <v>0</v>
      </c>
      <c r="Y4" s="208">
        <f t="shared" ref="Y4:Y17" si="11">AC424</f>
        <v>0</v>
      </c>
    </row>
    <row r="5" spans="1:25" x14ac:dyDescent="0.6">
      <c r="A5" s="22" t="s">
        <v>76</v>
      </c>
      <c r="B5" s="23">
        <f>Gdm!B8</f>
        <v>65</v>
      </c>
      <c r="C5" s="110">
        <f>RADIANS(B5)</f>
        <v>1.1344640137963142</v>
      </c>
      <c r="E5" s="265">
        <v>1</v>
      </c>
      <c r="F5" s="211">
        <v>-1.0999999999999999E-2</v>
      </c>
      <c r="G5" s="211">
        <v>0.748</v>
      </c>
      <c r="H5" s="211">
        <v>-0.08</v>
      </c>
      <c r="I5" s="211">
        <v>-4.8000000000000001E-2</v>
      </c>
      <c r="J5" s="211">
        <v>7.2999999999999995E-2</v>
      </c>
      <c r="K5" s="266">
        <v>-2.4E-2</v>
      </c>
      <c r="M5" s="130">
        <v>-5.5</v>
      </c>
      <c r="N5" s="31">
        <f t="shared" si="0"/>
        <v>0</v>
      </c>
      <c r="O5" s="11">
        <f t="shared" si="1"/>
        <v>0</v>
      </c>
      <c r="P5" s="31">
        <f t="shared" si="2"/>
        <v>61.244345702811231</v>
      </c>
      <c r="Q5" s="11">
        <f t="shared" si="3"/>
        <v>23.046689899446093</v>
      </c>
      <c r="R5" s="31">
        <f t="shared" si="4"/>
        <v>0</v>
      </c>
      <c r="S5" s="31">
        <f t="shared" si="5"/>
        <v>0</v>
      </c>
      <c r="T5" s="31">
        <f t="shared" si="6"/>
        <v>0</v>
      </c>
      <c r="U5" s="31">
        <f t="shared" si="7"/>
        <v>11.587191070193892</v>
      </c>
      <c r="V5" s="31">
        <f t="shared" si="8"/>
        <v>53.97947482982228</v>
      </c>
      <c r="W5" s="31">
        <f t="shared" si="9"/>
        <v>0</v>
      </c>
      <c r="X5" s="31">
        <f t="shared" si="10"/>
        <v>0</v>
      </c>
      <c r="Y5" s="209">
        <f t="shared" si="11"/>
        <v>0</v>
      </c>
    </row>
    <row r="6" spans="1:25" x14ac:dyDescent="0.6">
      <c r="A6" s="22" t="s">
        <v>77</v>
      </c>
      <c r="B6" s="23">
        <f>Gdm!B9</f>
        <v>0</v>
      </c>
      <c r="C6" s="110">
        <f>RADIANS(B6)</f>
        <v>0</v>
      </c>
      <c r="E6" s="267">
        <v>1.056</v>
      </c>
      <c r="F6" s="211">
        <v>-3.7999999999999999E-2</v>
      </c>
      <c r="G6" s="211">
        <v>1.115</v>
      </c>
      <c r="H6" s="211">
        <v>-0.109</v>
      </c>
      <c r="I6" s="211">
        <v>-2.3E-2</v>
      </c>
      <c r="J6" s="211">
        <v>0.106</v>
      </c>
      <c r="K6" s="266">
        <v>-3.6999999999999998E-2</v>
      </c>
      <c r="M6" s="130">
        <v>-4.5</v>
      </c>
      <c r="N6" s="31">
        <f t="shared" si="0"/>
        <v>184.16076797425427</v>
      </c>
      <c r="O6" s="11">
        <f t="shared" si="1"/>
        <v>200.8663052995866</v>
      </c>
      <c r="P6" s="31">
        <f t="shared" si="2"/>
        <v>196.77258341628533</v>
      </c>
      <c r="Q6" s="11">
        <f t="shared" si="3"/>
        <v>153.58760556688355</v>
      </c>
      <c r="R6" s="31">
        <f t="shared" si="4"/>
        <v>114.37024945317661</v>
      </c>
      <c r="S6" s="31">
        <f t="shared" si="5"/>
        <v>109.76034541938051</v>
      </c>
      <c r="T6" s="31">
        <f t="shared" si="6"/>
        <v>132.07497490560078</v>
      </c>
      <c r="U6" s="31">
        <f t="shared" si="7"/>
        <v>169.24106224480542</v>
      </c>
      <c r="V6" s="31">
        <f t="shared" si="8"/>
        <v>204.1323159522274</v>
      </c>
      <c r="W6" s="31">
        <f t="shared" si="9"/>
        <v>190.35210402136013</v>
      </c>
      <c r="X6" s="31">
        <f t="shared" si="10"/>
        <v>182.22460999643494</v>
      </c>
      <c r="Y6" s="209">
        <f t="shared" si="11"/>
        <v>157.03422254443581</v>
      </c>
    </row>
    <row r="7" spans="1:25" x14ac:dyDescent="0.6">
      <c r="A7" s="22" t="s">
        <v>5</v>
      </c>
      <c r="B7" s="23">
        <f>Gdm!B10</f>
        <v>0.2</v>
      </c>
      <c r="E7" s="267">
        <v>1.2529999999999999</v>
      </c>
      <c r="F7" s="211">
        <v>0.16600000000000001</v>
      </c>
      <c r="G7" s="211">
        <v>0.90900000000000003</v>
      </c>
      <c r="H7" s="211">
        <v>-0.17899999999999999</v>
      </c>
      <c r="I7" s="211">
        <v>6.2E-2</v>
      </c>
      <c r="J7" s="211">
        <v>-2.1000000000000001E-2</v>
      </c>
      <c r="K7" s="266">
        <v>-0.05</v>
      </c>
      <c r="M7" s="130">
        <v>-3.5</v>
      </c>
      <c r="N7" s="31">
        <f t="shared" si="0"/>
        <v>321.0008769451893</v>
      </c>
      <c r="O7" s="11">
        <f t="shared" si="1"/>
        <v>354.07389574842875</v>
      </c>
      <c r="P7" s="31">
        <f t="shared" si="2"/>
        <v>362.93627171637604</v>
      </c>
      <c r="Q7" s="11">
        <f t="shared" si="3"/>
        <v>305.74900271081134</v>
      </c>
      <c r="R7" s="31">
        <f t="shared" si="4"/>
        <v>255.85001328908024</v>
      </c>
      <c r="S7" s="31">
        <f t="shared" si="5"/>
        <v>267.33576701111667</v>
      </c>
      <c r="T7" s="31">
        <f t="shared" si="6"/>
        <v>303.68534638075363</v>
      </c>
      <c r="U7" s="31">
        <f t="shared" si="7"/>
        <v>344.83999365944527</v>
      </c>
      <c r="V7" s="31">
        <f t="shared" si="8"/>
        <v>380.25872106943189</v>
      </c>
      <c r="W7" s="31">
        <f t="shared" si="9"/>
        <v>344.75797140800881</v>
      </c>
      <c r="X7" s="31">
        <f t="shared" si="10"/>
        <v>318.90005551919114</v>
      </c>
      <c r="Y7" s="209">
        <f t="shared" si="11"/>
        <v>276.54901155819459</v>
      </c>
    </row>
    <row r="8" spans="1:25" x14ac:dyDescent="0.6">
      <c r="A8" s="22"/>
      <c r="B8" s="23"/>
      <c r="E8" s="267">
        <v>1.5860000000000001</v>
      </c>
      <c r="F8" s="211">
        <v>0.41899999999999998</v>
      </c>
      <c r="G8" s="211">
        <v>0.64600000000000002</v>
      </c>
      <c r="H8" s="211">
        <v>-0.26200000000000001</v>
      </c>
      <c r="I8" s="211">
        <v>0.14000000000000001</v>
      </c>
      <c r="J8" s="211">
        <v>-0.16700000000000001</v>
      </c>
      <c r="K8" s="266">
        <v>-4.2000000000000003E-2</v>
      </c>
      <c r="M8" s="130">
        <v>-2.5</v>
      </c>
      <c r="N8" s="31">
        <f t="shared" si="0"/>
        <v>470.02623915977608</v>
      </c>
      <c r="O8" s="11">
        <f t="shared" si="1"/>
        <v>515.3249195534446</v>
      </c>
      <c r="P8" s="31">
        <f t="shared" si="2"/>
        <v>528.89031253617713</v>
      </c>
      <c r="Q8" s="11">
        <f t="shared" si="3"/>
        <v>455.55100509868907</v>
      </c>
      <c r="R8" s="31">
        <f t="shared" si="4"/>
        <v>393.01402653133647</v>
      </c>
      <c r="S8" s="31">
        <f t="shared" si="5"/>
        <v>415.95119812631066</v>
      </c>
      <c r="T8" s="31">
        <f t="shared" si="6"/>
        <v>465.0109566392689</v>
      </c>
      <c r="U8" s="31">
        <f t="shared" si="7"/>
        <v>517.89046332961209</v>
      </c>
      <c r="V8" s="31">
        <f t="shared" si="8"/>
        <v>557.3525876721385</v>
      </c>
      <c r="W8" s="31">
        <f t="shared" si="9"/>
        <v>502.64705369801641</v>
      </c>
      <c r="X8" s="31">
        <f t="shared" si="10"/>
        <v>466.78466816189569</v>
      </c>
      <c r="Y8" s="209">
        <f t="shared" si="11"/>
        <v>409.20028801819154</v>
      </c>
    </row>
    <row r="9" spans="1:25" x14ac:dyDescent="0.6">
      <c r="A9" s="22"/>
      <c r="B9" s="23"/>
      <c r="E9" s="267">
        <v>2.1339999999999999</v>
      </c>
      <c r="F9" s="211">
        <v>0.71</v>
      </c>
      <c r="G9" s="211">
        <v>2.5000000000000001E-2</v>
      </c>
      <c r="H9" s="211">
        <v>-0.28999999999999998</v>
      </c>
      <c r="I9" s="211">
        <v>0.24299999999999999</v>
      </c>
      <c r="J9" s="211">
        <v>-0.51100000000000001</v>
      </c>
      <c r="K9" s="266">
        <v>-4.0000000000000001E-3</v>
      </c>
      <c r="M9" s="130">
        <v>-1.5</v>
      </c>
      <c r="N9" s="31">
        <f t="shared" si="0"/>
        <v>594.69267888500144</v>
      </c>
      <c r="O9" s="11">
        <f t="shared" si="1"/>
        <v>647.47246851238958</v>
      </c>
      <c r="P9" s="31">
        <f t="shared" si="2"/>
        <v>663.24478648389027</v>
      </c>
      <c r="Q9" s="11">
        <f t="shared" si="3"/>
        <v>576.33714691929492</v>
      </c>
      <c r="R9" s="31">
        <f t="shared" si="4"/>
        <v>503.14109478353066</v>
      </c>
      <c r="S9" s="31">
        <f t="shared" si="5"/>
        <v>533.55383653783599</v>
      </c>
      <c r="T9" s="31">
        <f t="shared" si="6"/>
        <v>591.46554649565417</v>
      </c>
      <c r="U9" s="31">
        <f t="shared" si="7"/>
        <v>652.90538101742754</v>
      </c>
      <c r="V9" s="31">
        <f t="shared" si="8"/>
        <v>697.55490193547826</v>
      </c>
      <c r="W9" s="31">
        <f t="shared" si="9"/>
        <v>631.55811892666088</v>
      </c>
      <c r="X9" s="31">
        <f t="shared" si="10"/>
        <v>590.10089635939255</v>
      </c>
      <c r="Y9" s="209">
        <f t="shared" si="11"/>
        <v>521.8729173094348</v>
      </c>
    </row>
    <row r="10" spans="1:25" x14ac:dyDescent="0.6">
      <c r="E10" s="267">
        <v>3.23</v>
      </c>
      <c r="F10" s="211">
        <v>0.85699999999999998</v>
      </c>
      <c r="G10" s="211">
        <v>-0.37</v>
      </c>
      <c r="H10" s="211">
        <v>-0.27900000000000003</v>
      </c>
      <c r="I10" s="211">
        <v>0.26700000000000002</v>
      </c>
      <c r="J10" s="211">
        <v>-0.79200000000000004</v>
      </c>
      <c r="K10" s="266">
        <v>7.5999999999999998E-2</v>
      </c>
      <c r="M10" s="128">
        <v>-0.5</v>
      </c>
      <c r="N10" s="32">
        <f t="shared" si="0"/>
        <v>665.09523275301888</v>
      </c>
      <c r="O10" s="14">
        <f t="shared" si="1"/>
        <v>721.82582409873055</v>
      </c>
      <c r="P10" s="32">
        <f t="shared" si="2"/>
        <v>738.56769412582275</v>
      </c>
      <c r="Q10" s="14">
        <f t="shared" si="3"/>
        <v>644.21899860865153</v>
      </c>
      <c r="R10" s="32">
        <f t="shared" si="4"/>
        <v>565.37887686414479</v>
      </c>
      <c r="S10" s="32">
        <f t="shared" si="5"/>
        <v>599.56918152812227</v>
      </c>
      <c r="T10" s="32">
        <f t="shared" si="6"/>
        <v>669.86531578310883</v>
      </c>
      <c r="U10" s="32">
        <f t="shared" si="7"/>
        <v>728.09031324976308</v>
      </c>
      <c r="V10" s="32">
        <f t="shared" si="8"/>
        <v>775.83689750329904</v>
      </c>
      <c r="W10" s="32">
        <f t="shared" si="9"/>
        <v>704.06338127326376</v>
      </c>
      <c r="X10" s="32">
        <f t="shared" si="10"/>
        <v>659.72072146692574</v>
      </c>
      <c r="Y10" s="210">
        <f t="shared" si="11"/>
        <v>585.70261514927847</v>
      </c>
    </row>
    <row r="11" spans="1:25" x14ac:dyDescent="0.6">
      <c r="D11" s="238"/>
      <c r="E11" s="267">
        <v>5.98</v>
      </c>
      <c r="F11" s="211">
        <v>0.73399999999999999</v>
      </c>
      <c r="G11" s="211">
        <v>-7.2999999999999995E-2</v>
      </c>
      <c r="H11" s="211">
        <v>-0.22800000000000001</v>
      </c>
      <c r="I11" s="211">
        <v>0.23100000000000001</v>
      </c>
      <c r="J11" s="211">
        <v>-1.18</v>
      </c>
      <c r="K11" s="266">
        <v>0.19900000000000001</v>
      </c>
      <c r="M11" s="130">
        <v>0.5</v>
      </c>
      <c r="N11" s="31">
        <f t="shared" si="0"/>
        <v>665.09523275301888</v>
      </c>
      <c r="O11" s="11">
        <f t="shared" si="1"/>
        <v>721.82582409873055</v>
      </c>
      <c r="P11" s="31">
        <f t="shared" si="2"/>
        <v>738.56769412582275</v>
      </c>
      <c r="Q11" s="11">
        <f t="shared" si="3"/>
        <v>644.21899860865153</v>
      </c>
      <c r="R11" s="31">
        <f t="shared" si="4"/>
        <v>565.37887686414479</v>
      </c>
      <c r="S11" s="31">
        <f t="shared" si="5"/>
        <v>599.56918152812227</v>
      </c>
      <c r="T11" s="31">
        <f t="shared" si="6"/>
        <v>669.86531578310883</v>
      </c>
      <c r="U11" s="31">
        <f t="shared" si="7"/>
        <v>728.09031324976308</v>
      </c>
      <c r="V11" s="31">
        <f t="shared" si="8"/>
        <v>775.83689750329904</v>
      </c>
      <c r="W11" s="31">
        <f t="shared" si="9"/>
        <v>704.06338127326376</v>
      </c>
      <c r="X11" s="31">
        <f t="shared" si="10"/>
        <v>659.72072146692574</v>
      </c>
      <c r="Y11" s="209">
        <f t="shared" si="11"/>
        <v>585.70261514927847</v>
      </c>
    </row>
    <row r="12" spans="1:25" x14ac:dyDescent="0.6">
      <c r="D12" s="238"/>
      <c r="E12" s="268">
        <v>10.08</v>
      </c>
      <c r="F12" s="212">
        <v>0.42099999999999999</v>
      </c>
      <c r="G12" s="212">
        <v>-0.66100000000000003</v>
      </c>
      <c r="H12" s="212">
        <v>9.7000000000000003E-2</v>
      </c>
      <c r="I12" s="212">
        <v>0.11899999999999999</v>
      </c>
      <c r="J12" s="212">
        <v>-2.125</v>
      </c>
      <c r="K12" s="269">
        <v>0.44600000000000001</v>
      </c>
      <c r="M12" s="130">
        <v>1.5</v>
      </c>
      <c r="N12" s="31">
        <f t="shared" si="0"/>
        <v>594.69267888500144</v>
      </c>
      <c r="O12" s="11">
        <f t="shared" si="1"/>
        <v>647.47246851238958</v>
      </c>
      <c r="P12" s="31">
        <f t="shared" si="2"/>
        <v>663.24478648389027</v>
      </c>
      <c r="Q12" s="11">
        <f t="shared" si="3"/>
        <v>576.33714691929492</v>
      </c>
      <c r="R12" s="31">
        <f t="shared" si="4"/>
        <v>503.14109478353066</v>
      </c>
      <c r="S12" s="31">
        <f t="shared" si="5"/>
        <v>533.55383653783599</v>
      </c>
      <c r="T12" s="31">
        <f t="shared" si="6"/>
        <v>591.46554649565417</v>
      </c>
      <c r="U12" s="31">
        <f t="shared" si="7"/>
        <v>652.90538101742754</v>
      </c>
      <c r="V12" s="31">
        <f t="shared" si="8"/>
        <v>697.55490193547826</v>
      </c>
      <c r="W12" s="31">
        <f t="shared" si="9"/>
        <v>631.55811892666088</v>
      </c>
      <c r="X12" s="31">
        <f t="shared" si="10"/>
        <v>590.10089635939255</v>
      </c>
      <c r="Y12" s="209">
        <f t="shared" si="11"/>
        <v>521.8729173094348</v>
      </c>
    </row>
    <row r="13" spans="1:25" x14ac:dyDescent="0.6">
      <c r="A13" s="6" t="s">
        <v>16</v>
      </c>
      <c r="B13" s="8">
        <f>Gdm!A14</f>
        <v>1</v>
      </c>
      <c r="M13" s="130">
        <v>2.5</v>
      </c>
      <c r="N13" s="31">
        <f t="shared" si="0"/>
        <v>470.02623915977608</v>
      </c>
      <c r="O13" s="11">
        <f t="shared" si="1"/>
        <v>515.3249195534446</v>
      </c>
      <c r="P13" s="31">
        <f t="shared" si="2"/>
        <v>528.89031253617713</v>
      </c>
      <c r="Q13" s="11">
        <f t="shared" si="3"/>
        <v>455.55100509868907</v>
      </c>
      <c r="R13" s="31">
        <f t="shared" si="4"/>
        <v>393.01402653133647</v>
      </c>
      <c r="S13" s="31">
        <f t="shared" si="5"/>
        <v>415.95119812631066</v>
      </c>
      <c r="T13" s="31">
        <f t="shared" si="6"/>
        <v>465.0109566392689</v>
      </c>
      <c r="U13" s="31">
        <f t="shared" si="7"/>
        <v>517.89046332961209</v>
      </c>
      <c r="V13" s="31">
        <f t="shared" si="8"/>
        <v>557.3525876721385</v>
      </c>
      <c r="W13" s="31">
        <f t="shared" si="9"/>
        <v>502.64705369801641</v>
      </c>
      <c r="X13" s="31">
        <f t="shared" si="10"/>
        <v>466.78466816189569</v>
      </c>
      <c r="Y13" s="209">
        <f t="shared" si="11"/>
        <v>409.20028801819154</v>
      </c>
    </row>
    <row r="14" spans="1:25" x14ac:dyDescent="0.6">
      <c r="A14" s="22" t="s">
        <v>24</v>
      </c>
      <c r="B14" s="27">
        <f>Gdm!C14</f>
        <v>1.0315970112157162</v>
      </c>
      <c r="M14" s="130">
        <v>3.5</v>
      </c>
      <c r="N14" s="31">
        <f t="shared" si="0"/>
        <v>321.0008769451893</v>
      </c>
      <c r="O14" s="11">
        <f t="shared" si="1"/>
        <v>354.07389574842875</v>
      </c>
      <c r="P14" s="31">
        <f t="shared" si="2"/>
        <v>362.93627171637604</v>
      </c>
      <c r="Q14" s="11">
        <f t="shared" si="3"/>
        <v>305.74900271081134</v>
      </c>
      <c r="R14" s="31">
        <f t="shared" si="4"/>
        <v>255.85001328908024</v>
      </c>
      <c r="S14" s="31">
        <f t="shared" si="5"/>
        <v>267.33576701111667</v>
      </c>
      <c r="T14" s="31">
        <f t="shared" si="6"/>
        <v>303.68534638075363</v>
      </c>
      <c r="U14" s="31">
        <f t="shared" si="7"/>
        <v>344.83999365944527</v>
      </c>
      <c r="V14" s="31">
        <f t="shared" si="8"/>
        <v>380.25872106943189</v>
      </c>
      <c r="W14" s="31">
        <f t="shared" si="9"/>
        <v>344.75797140800881</v>
      </c>
      <c r="X14" s="31">
        <f t="shared" si="10"/>
        <v>318.90005551919114</v>
      </c>
      <c r="Y14" s="209">
        <f t="shared" si="11"/>
        <v>276.54901155819459</v>
      </c>
    </row>
    <row r="15" spans="1:25" x14ac:dyDescent="0.6">
      <c r="A15" s="22" t="s">
        <v>23</v>
      </c>
      <c r="B15" s="28">
        <f>Gdm!D14</f>
        <v>-20.916962574476418</v>
      </c>
      <c r="M15" s="130">
        <v>4.5</v>
      </c>
      <c r="N15" s="31">
        <f t="shared" si="0"/>
        <v>184.16076797425427</v>
      </c>
      <c r="O15" s="11">
        <f t="shared" si="1"/>
        <v>200.8663052995866</v>
      </c>
      <c r="P15" s="31">
        <f t="shared" si="2"/>
        <v>196.77258341628533</v>
      </c>
      <c r="Q15" s="11">
        <f t="shared" si="3"/>
        <v>153.58760556688355</v>
      </c>
      <c r="R15" s="31">
        <f t="shared" si="4"/>
        <v>114.37024945317661</v>
      </c>
      <c r="S15" s="31">
        <f t="shared" si="5"/>
        <v>109.76034541938051</v>
      </c>
      <c r="T15" s="31">
        <f t="shared" si="6"/>
        <v>132.07497490560078</v>
      </c>
      <c r="U15" s="31">
        <f t="shared" si="7"/>
        <v>169.24106224480542</v>
      </c>
      <c r="V15" s="31">
        <f t="shared" si="8"/>
        <v>204.1323159522274</v>
      </c>
      <c r="W15" s="31">
        <f t="shared" si="9"/>
        <v>190.35210402136013</v>
      </c>
      <c r="X15" s="31">
        <f t="shared" si="10"/>
        <v>182.22460999643494</v>
      </c>
      <c r="Y15" s="209">
        <f t="shared" si="11"/>
        <v>157.03422254443581</v>
      </c>
    </row>
    <row r="16" spans="1:25" x14ac:dyDescent="0.6">
      <c r="A16" s="22" t="s">
        <v>18</v>
      </c>
      <c r="B16" s="29">
        <f>Gdm!H14</f>
        <v>-1.2388803227605201</v>
      </c>
      <c r="C16" s="116" t="s">
        <v>168</v>
      </c>
      <c r="D16" s="131">
        <f>B16*180/PI()</f>
        <v>-70.982613815983029</v>
      </c>
      <c r="M16" s="130">
        <v>5.5</v>
      </c>
      <c r="N16" s="31">
        <f t="shared" si="0"/>
        <v>0</v>
      </c>
      <c r="O16" s="11">
        <f t="shared" si="1"/>
        <v>0</v>
      </c>
      <c r="P16" s="31">
        <f t="shared" si="2"/>
        <v>61.244345702811231</v>
      </c>
      <c r="Q16" s="11">
        <f t="shared" si="3"/>
        <v>23.046689899446093</v>
      </c>
      <c r="R16" s="31">
        <f t="shared" si="4"/>
        <v>0</v>
      </c>
      <c r="S16" s="31">
        <f t="shared" si="5"/>
        <v>0</v>
      </c>
      <c r="T16" s="31">
        <f t="shared" si="6"/>
        <v>0</v>
      </c>
      <c r="U16" s="31">
        <f t="shared" si="7"/>
        <v>11.587191070193892</v>
      </c>
      <c r="V16" s="31">
        <f t="shared" si="8"/>
        <v>53.97947482982228</v>
      </c>
      <c r="W16" s="31">
        <f t="shared" si="9"/>
        <v>0</v>
      </c>
      <c r="X16" s="31">
        <f t="shared" si="10"/>
        <v>0</v>
      </c>
      <c r="Y16" s="209">
        <f t="shared" si="11"/>
        <v>0</v>
      </c>
    </row>
    <row r="17" spans="1:35" x14ac:dyDescent="0.6">
      <c r="A17" s="22" t="s">
        <v>28</v>
      </c>
      <c r="B17" s="261">
        <f>Gdm!N14</f>
        <v>866.37815952372114</v>
      </c>
      <c r="C17" s="116" t="s">
        <v>167</v>
      </c>
      <c r="D17" s="131">
        <f>D16/15</f>
        <v>-4.7321742543988687</v>
      </c>
      <c r="M17" s="128">
        <v>6.5</v>
      </c>
      <c r="N17" s="32">
        <f t="shared" si="0"/>
        <v>0</v>
      </c>
      <c r="O17" s="14">
        <f t="shared" si="1"/>
        <v>0</v>
      </c>
      <c r="P17" s="32">
        <f t="shared" si="2"/>
        <v>0</v>
      </c>
      <c r="Q17" s="14">
        <f t="shared" si="3"/>
        <v>0</v>
      </c>
      <c r="R17" s="32">
        <f t="shared" si="4"/>
        <v>0</v>
      </c>
      <c r="S17" s="32">
        <f t="shared" si="5"/>
        <v>0</v>
      </c>
      <c r="T17" s="32">
        <f t="shared" si="6"/>
        <v>0</v>
      </c>
      <c r="U17" s="32">
        <f t="shared" si="7"/>
        <v>0</v>
      </c>
      <c r="V17" s="32">
        <f t="shared" si="8"/>
        <v>0</v>
      </c>
      <c r="W17" s="32">
        <f t="shared" si="9"/>
        <v>0</v>
      </c>
      <c r="X17" s="32">
        <f t="shared" si="10"/>
        <v>0</v>
      </c>
      <c r="Y17" s="210">
        <f t="shared" si="11"/>
        <v>0</v>
      </c>
    </row>
    <row r="18" spans="1:35" x14ac:dyDescent="0.6">
      <c r="A18" s="22" t="s">
        <v>29</v>
      </c>
      <c r="B18" s="261">
        <f>Gdm!K14</f>
        <v>2270</v>
      </c>
    </row>
    <row r="19" spans="1:35" x14ac:dyDescent="0.6">
      <c r="A19" s="3" t="s">
        <v>19</v>
      </c>
      <c r="B19" s="238">
        <f>0.409-0.5016*SIN(B16+PI()/3)</f>
        <v>0.50456037558566469</v>
      </c>
      <c r="D19" s="5"/>
    </row>
    <row r="20" spans="1:35" x14ac:dyDescent="0.6">
      <c r="A20" s="3" t="s">
        <v>20</v>
      </c>
      <c r="B20" s="238">
        <f>0.6609+0.4767*SIN(B16+PI()/3)</f>
        <v>0.57008335119281028</v>
      </c>
      <c r="D20" s="5"/>
    </row>
    <row r="21" spans="1:35" x14ac:dyDescent="0.6">
      <c r="A21" s="3"/>
      <c r="B21" s="5"/>
      <c r="D21" s="5"/>
      <c r="Z21" s="206" t="s">
        <v>165</v>
      </c>
    </row>
    <row r="22" spans="1:35" ht="30.75" customHeight="1" x14ac:dyDescent="0.85">
      <c r="A22" s="119" t="s">
        <v>75</v>
      </c>
      <c r="B22" s="118" t="s">
        <v>57</v>
      </c>
      <c r="C22" s="4" t="s">
        <v>15</v>
      </c>
      <c r="D22" s="4" t="s">
        <v>31</v>
      </c>
      <c r="E22" s="4" t="s">
        <v>21</v>
      </c>
      <c r="F22" s="4" t="s">
        <v>32</v>
      </c>
      <c r="G22" s="9" t="s">
        <v>33</v>
      </c>
      <c r="H22" s="202" t="s">
        <v>132</v>
      </c>
      <c r="I22" s="217" t="s">
        <v>134</v>
      </c>
      <c r="J22" s="202" t="s">
        <v>133</v>
      </c>
      <c r="K22" s="217" t="s">
        <v>135</v>
      </c>
      <c r="L22" s="99" t="s">
        <v>52</v>
      </c>
      <c r="M22" s="1" t="s">
        <v>136</v>
      </c>
      <c r="N22" s="4" t="s">
        <v>137</v>
      </c>
      <c r="O22" s="4" t="s">
        <v>138</v>
      </c>
      <c r="P22" s="4" t="s">
        <v>139</v>
      </c>
      <c r="Q22" s="4" t="s">
        <v>140</v>
      </c>
      <c r="R22" s="4" t="s">
        <v>141</v>
      </c>
      <c r="S22" s="202" t="s">
        <v>142</v>
      </c>
      <c r="T22" s="4" t="s">
        <v>143</v>
      </c>
      <c r="U22" s="4" t="s">
        <v>144</v>
      </c>
      <c r="V22" s="4" t="s">
        <v>145</v>
      </c>
      <c r="W22" s="4" t="s">
        <v>146</v>
      </c>
      <c r="X22" s="179" t="s">
        <v>53</v>
      </c>
      <c r="Y22" s="217" t="s">
        <v>164</v>
      </c>
      <c r="Z22" s="203" t="s">
        <v>54</v>
      </c>
      <c r="AA22" s="100" t="s">
        <v>55</v>
      </c>
      <c r="AB22" s="270" t="s">
        <v>195</v>
      </c>
      <c r="AC22" s="106" t="s">
        <v>56</v>
      </c>
    </row>
    <row r="23" spans="1:35" x14ac:dyDescent="0.6">
      <c r="A23" s="3">
        <v>-11.5</v>
      </c>
      <c r="B23" s="10">
        <f>A23*PI()/12</f>
        <v>-3.0106929596902181</v>
      </c>
      <c r="C23" s="104">
        <f t="shared" ref="C23:C46" si="12">IF($B$16&lt;&gt;0,(PI()/24)*(COS($B23)-COS($B$16))/($B$16*COS($B$16)-SIN($B$16)),0)</f>
        <v>-0.31830609663195808</v>
      </c>
      <c r="D23" s="49">
        <f t="shared" ref="D23:D46" si="13">IF(C23&gt;0,$B$17*C23,0)</f>
        <v>0</v>
      </c>
      <c r="E23" s="48">
        <f t="shared" ref="E23:E46" si="14">C23*($B$19+$B$20*COS(B23))</f>
        <v>1.9303938541307724E-2</v>
      </c>
      <c r="F23" s="49">
        <f t="shared" ref="F23:F46" si="15">IF(C23&gt;0,$B$18*E23,0)</f>
        <v>0</v>
      </c>
      <c r="G23" s="37">
        <f>IF(AND(F23&gt;0,F23&gt;D23),F23-D23,0)</f>
        <v>0</v>
      </c>
      <c r="H23" s="205">
        <f t="shared" ref="H23:H46" si="16">SIN(RADIANS($B$15))*SIN(LAT)+COS(RADIANS($B$15))*COS(LAT)*COS(B23)</f>
        <v>-0.93636766429075757</v>
      </c>
      <c r="I23" s="216">
        <f>ACOS(H23)</f>
        <v>2.782931609574816</v>
      </c>
      <c r="J23" s="205">
        <f t="shared" ref="J23:J46" si="17">SIN(RADIANS($B$15))*SIN(LAT)*COS($C$5)-SIN(RADIANS($B$15))*COS(LAT)*SIN($C$5)*COS($C$6)+COS(RADIANS($B$15))*COS(LAT)*COS($C$5)*COS(B23)+COS(RADIANS($B$15))*SIN(LAT)*SIN($C$5)*COS($C$6)*COS(B23)+COS(RADIANS($B$15))*SIN($C$6)*SIN(B23)*SIN($C$5)</f>
        <v>-0.69405149680297473</v>
      </c>
      <c r="K23" s="216">
        <f>ACOS(J23)</f>
        <v>2.3378978872970717</v>
      </c>
      <c r="L23" s="37">
        <f>(G23/H23)*MAX(0,J23)</f>
        <v>0</v>
      </c>
      <c r="M23" s="205">
        <f>IF(D23=0,0,1+G23/(D23*H23))</f>
        <v>0</v>
      </c>
      <c r="N23" s="11">
        <f t="shared" ref="N23" si="18">1/H23</f>
        <v>-1.0679565710520771</v>
      </c>
      <c r="O23" s="10">
        <f>D23*N23/1367</f>
        <v>0</v>
      </c>
      <c r="P23" s="215">
        <f t="shared" ref="P23:P46" si="19">IF($M23=0,0,IF(AND($M23&gt;=$E$5,$M23&lt;$E$6),$F$5,IF(AND($M23&gt;=$E$6,$M23&lt;$E$7),$F$6,IF(AND($M23&gt;=$E$7,$M23&lt;$E$8),$F$7,IF(AND($M23&gt;=$E$8,$M23&lt;$E$9),$F$8,IF(AND($M23&gt;=$E$9,$M23&lt;$E$10),$F$9,IF(AND($M23&gt;=$E$10,$M23&lt;$E$11),$F$10,IF(AND($M23&gt;=$E$11,$M23&lt;$E$12),$F$11,IF($M23&gt;=$E$12,$F$12,"error")))))))))</f>
        <v>0</v>
      </c>
      <c r="Q23" s="10">
        <f t="shared" ref="Q23:Q46" si="20">IF($M23=0,0,IF(AND($M23&gt;=$E$5,$M23&lt;$E$6),$G$5,IF(AND($M23&gt;=$E$6,$M23&lt;$E$7),$G$6,IF(AND($M23&gt;=$E$7,$M23&lt;$E$8),$G$7,IF(AND($M23&gt;=$E$8,$M23&lt;$E$9),$G$8,IF(AND($M23&gt;=$E$9,$M23&lt;$E$10),$G$9,IF(AND($M23&gt;=$E$10,$M23&lt;$E$11),$G$10,IF(AND($M23&gt;=$E$11,$M23&lt;$E$12),$G$11,IF($M23&gt;=$E$12,$G$12,"error")))))))))</f>
        <v>0</v>
      </c>
      <c r="R23" s="10">
        <f t="shared" ref="R23:R46" si="21">IF($M23=0,0,IF(AND($M23&gt;=$E$5,$M23&lt;$E$6),$H$5,IF(AND($M23&gt;=$E$6,$M23&lt;$E$7),$H$6,IF(AND($M23&gt;=$E$7,$M23&lt;$E$8),$H$7,IF(AND($M23&gt;=$E$8,$M23&lt;$E$9),$H$8,IF(AND($M23&gt;=$E$9,$M23&lt;$E$10),$H$9,IF(AND($M23&gt;=$E$10,$M23&lt;$E$11),$H$10,IF(AND($M23&gt;=$E$11,$M23&lt;$E$12),$H$11,IF($M23&gt;=$E$12,$H$12,"error")))))))))</f>
        <v>0</v>
      </c>
      <c r="S23" s="211">
        <f t="shared" ref="S23:S46" si="22">IF($M23=0,0,IF(AND($M23&gt;=$E$5,$M23&lt;$E$6),$I$5,IF(AND($M23&gt;=$E$6,$M23&lt;$E$7),$I$6,IF(AND($M23&gt;=$E$7,$M23&lt;$E$8),$I$7,IF(AND($M23&gt;=$E$8,$M23&lt;$E$9),$I$8,IF(AND($M23&gt;=$E$9,$M23&lt;$E$10),$I$9,IF(AND($M23&gt;=$E$10,$M23&lt;$E$11),$I$10,IF(AND($M23&gt;=$E$11,$M23&lt;$E$12),$I$11,IF($M23&gt;=$E$12,$I$12,"error")))))))))</f>
        <v>0</v>
      </c>
      <c r="T23" s="10">
        <f t="shared" ref="T23:T46" si="23">IF($M23=0,0,IF(AND($M23&gt;=$E$5,$M23&lt;$E$6),$J$5,IF(AND($M23&gt;=$E$6,$M23&lt;$E$7),$J$6,IF(AND($M23&gt;=$E$7,$M23&lt;$E$8),$J$7,IF(AND($M23&gt;=$E$8,$M23&lt;$E$9),$J$8,IF(AND($M23&gt;=$E$9,$M23&lt;$E$10),$J$9,IF(AND($M23&gt;=$E$10,$M23&lt;$E$11),$J$10,IF(AND($M23&gt;=$E$11,$M23&lt;$E$12),$J$11,IF($M23&gt;=$E$12,$J$12,"error")))))))))</f>
        <v>0</v>
      </c>
      <c r="U23" s="10">
        <f t="shared" ref="U23:U46" si="24">IF($M23=0,0,IF(AND($M23&gt;=$E$5,$M23&lt;$E$6),$K$5,IF(AND($M23&gt;=$E$6,$M23&lt;$E$7),$K$6,IF(AND($M23&gt;=$E$7,$M23&lt;$E$8),$K$7,IF(AND($M23&gt;=$E$8,$M23&lt;$E$9),$K$8,IF(AND($M23&gt;=$E$9,$M23&lt;$E$10),$K$9,IF(AND($M23&gt;=$E$10,$M23&lt;$E$11),$K$10,IF(AND($M23&gt;=$E$11,$M23&lt;$E$12),$K$11,IF($M23&gt;=$E$12,$K$12,"error")))))))))</f>
        <v>0</v>
      </c>
      <c r="V23" s="10">
        <f>P23+Q23*O23+R23*I23</f>
        <v>0</v>
      </c>
      <c r="W23" s="10">
        <f>S23+T23*O23+U23*I23</f>
        <v>0</v>
      </c>
      <c r="X23" s="216">
        <f>D23*V23*MAX(0,J23)/H23</f>
        <v>0</v>
      </c>
      <c r="Y23" s="216">
        <f>D23*(0.5*(1+COS($C$5))*(1-V23)+W23*SIN(ABS($C$5)))</f>
        <v>0</v>
      </c>
      <c r="Z23" s="37">
        <f t="shared" ref="Z23:Z46" si="25">X23+Y23</f>
        <v>0</v>
      </c>
      <c r="AA23" s="38">
        <f t="shared" ref="AA23:AA46" si="26">IF(F23&gt;0,F23*$B$7*(1-COS($C$5))/2,0)</f>
        <v>0</v>
      </c>
      <c r="AB23" s="271">
        <f t="shared" ref="AB23:AB46" si="27">L23+Z23+AA23</f>
        <v>0</v>
      </c>
      <c r="AC23" s="101">
        <f t="shared" ref="AC23:AC27" si="28">L23+X23</f>
        <v>0</v>
      </c>
    </row>
    <row r="24" spans="1:35" x14ac:dyDescent="0.6">
      <c r="A24" s="3">
        <v>-10.5</v>
      </c>
      <c r="B24" s="10">
        <f>A24*PI()/12</f>
        <v>-2.748893571891069</v>
      </c>
      <c r="C24" s="105">
        <f t="shared" si="12"/>
        <v>-0.30197993137830081</v>
      </c>
      <c r="D24" s="31">
        <f t="shared" si="13"/>
        <v>0</v>
      </c>
      <c r="E24" s="18">
        <f t="shared" si="14"/>
        <v>6.6822011731119367E-3</v>
      </c>
      <c r="F24" s="31">
        <f t="shared" si="15"/>
        <v>0</v>
      </c>
      <c r="G24" s="33">
        <f t="shared" ref="G24:G46" si="29">IF(AND(F24&gt;0,F24&gt;D24),F24-D24,0)</f>
        <v>0</v>
      </c>
      <c r="H24" s="213">
        <f t="shared" si="16"/>
        <v>-0.88834064442796201</v>
      </c>
      <c r="I24" s="11">
        <f t="shared" ref="I24:I46" si="30">ACOS(H24)</f>
        <v>2.6645150704885072</v>
      </c>
      <c r="J24" s="213">
        <f t="shared" si="17"/>
        <v>-0.63664425118821666</v>
      </c>
      <c r="K24" s="11">
        <f t="shared" ref="K24:K46" si="31">ACOS(J24)</f>
        <v>2.2609351607066337</v>
      </c>
      <c r="L24" s="33">
        <f>(G24/H24)*MAX(0,J24)</f>
        <v>0</v>
      </c>
      <c r="M24" s="213">
        <f t="shared" ref="M24:M46" si="32">IF(D24=0,0,1+G24/(D24*H24))</f>
        <v>0</v>
      </c>
      <c r="N24" s="11">
        <f t="shared" ref="N24:N46" si="33">1/H24</f>
        <v>-1.1256943001228317</v>
      </c>
      <c r="O24" s="10">
        <f t="shared" ref="O24:O46" si="34">D24*N24/1367</f>
        <v>0</v>
      </c>
      <c r="P24" s="10">
        <f t="shared" si="19"/>
        <v>0</v>
      </c>
      <c r="Q24" s="10">
        <f t="shared" si="20"/>
        <v>0</v>
      </c>
      <c r="R24" s="10">
        <f t="shared" si="21"/>
        <v>0</v>
      </c>
      <c r="S24" s="211">
        <f t="shared" si="22"/>
        <v>0</v>
      </c>
      <c r="T24" s="10">
        <f t="shared" si="23"/>
        <v>0</v>
      </c>
      <c r="U24" s="10">
        <f t="shared" si="24"/>
        <v>0</v>
      </c>
      <c r="V24" s="10">
        <f t="shared" ref="V24:V46" si="35">P24+Q24*O24+R24*I24</f>
        <v>0</v>
      </c>
      <c r="W24" s="10">
        <f t="shared" ref="W24:W46" si="36">S24+T24*O24+U24*I24</f>
        <v>0</v>
      </c>
      <c r="X24" s="11">
        <f t="shared" ref="X24:X46" si="37">D24*V24*MAX(0,J24)/H24</f>
        <v>0</v>
      </c>
      <c r="Y24" s="11">
        <f t="shared" ref="Y24:Y46" si="38">D24*(0.5*(1+COS($C$5))*(1-V24)+W24*SIN(ABS($C$5)))</f>
        <v>0</v>
      </c>
      <c r="Z24" s="33">
        <f t="shared" si="25"/>
        <v>0</v>
      </c>
      <c r="AA24" s="35">
        <f t="shared" si="26"/>
        <v>0</v>
      </c>
      <c r="AB24" s="272">
        <f t="shared" si="27"/>
        <v>0</v>
      </c>
      <c r="AC24" s="101">
        <f t="shared" si="28"/>
        <v>0</v>
      </c>
    </row>
    <row r="25" spans="1:35" x14ac:dyDescent="0.6">
      <c r="A25" s="3">
        <v>-9.5</v>
      </c>
      <c r="B25" s="10">
        <f>A25*PI()/12</f>
        <v>-2.4870941840919194</v>
      </c>
      <c r="C25" s="105">
        <f t="shared" si="12"/>
        <v>-0.27044020205275932</v>
      </c>
      <c r="D25" s="31">
        <f t="shared" si="13"/>
        <v>0</v>
      </c>
      <c r="E25" s="18">
        <f t="shared" si="14"/>
        <v>-1.4139383077104294E-2</v>
      </c>
      <c r="F25" s="31">
        <f t="shared" si="15"/>
        <v>0</v>
      </c>
      <c r="G25" s="33">
        <f t="shared" si="29"/>
        <v>0</v>
      </c>
      <c r="H25" s="213">
        <f t="shared" si="16"/>
        <v>-0.79555956673761741</v>
      </c>
      <c r="I25" s="11">
        <f t="shared" si="30"/>
        <v>2.4907269144755984</v>
      </c>
      <c r="J25" s="213">
        <f t="shared" si="17"/>
        <v>-0.52574196887738711</v>
      </c>
      <c r="K25" s="11">
        <f t="shared" si="31"/>
        <v>2.1243834486270572</v>
      </c>
      <c r="L25" s="33">
        <f>(G25/H25)*MAX(0,J25)</f>
        <v>0</v>
      </c>
      <c r="M25" s="213">
        <f t="shared" si="32"/>
        <v>0</v>
      </c>
      <c r="N25" s="11">
        <f t="shared" si="33"/>
        <v>-1.2569769025602189</v>
      </c>
      <c r="O25" s="10">
        <f t="shared" si="34"/>
        <v>0</v>
      </c>
      <c r="P25" s="10">
        <f t="shared" si="19"/>
        <v>0</v>
      </c>
      <c r="Q25" s="10">
        <f t="shared" si="20"/>
        <v>0</v>
      </c>
      <c r="R25" s="10">
        <f t="shared" si="21"/>
        <v>0</v>
      </c>
      <c r="S25" s="211">
        <f t="shared" si="22"/>
        <v>0</v>
      </c>
      <c r="T25" s="10">
        <f t="shared" si="23"/>
        <v>0</v>
      </c>
      <c r="U25" s="10">
        <f t="shared" si="24"/>
        <v>0</v>
      </c>
      <c r="V25" s="10">
        <f t="shared" si="35"/>
        <v>0</v>
      </c>
      <c r="W25" s="10">
        <f t="shared" si="36"/>
        <v>0</v>
      </c>
      <c r="X25" s="11">
        <f t="shared" si="37"/>
        <v>0</v>
      </c>
      <c r="Y25" s="11">
        <f t="shared" si="38"/>
        <v>0</v>
      </c>
      <c r="Z25" s="33">
        <f t="shared" si="25"/>
        <v>0</v>
      </c>
      <c r="AA25" s="35">
        <f t="shared" si="26"/>
        <v>0</v>
      </c>
      <c r="AB25" s="272">
        <f t="shared" si="27"/>
        <v>0</v>
      </c>
      <c r="AC25" s="101">
        <f t="shared" si="28"/>
        <v>0</v>
      </c>
    </row>
    <row r="26" spans="1:35" x14ac:dyDescent="0.6">
      <c r="A26" s="3">
        <v>-8.5</v>
      </c>
      <c r="B26" s="10">
        <f>A26*PI()/12</f>
        <v>-2.2252947962927703</v>
      </c>
      <c r="C26" s="105">
        <f t="shared" si="12"/>
        <v>-0.22583628908700204</v>
      </c>
      <c r="D26" s="31">
        <f t="shared" si="13"/>
        <v>0</v>
      </c>
      <c r="E26" s="18">
        <f t="shared" si="14"/>
        <v>-3.5572743107464132E-2</v>
      </c>
      <c r="F26" s="31">
        <f t="shared" si="15"/>
        <v>0</v>
      </c>
      <c r="G26" s="33">
        <f t="shared" si="29"/>
        <v>0</v>
      </c>
      <c r="H26" s="213">
        <f t="shared" si="16"/>
        <v>-0.66434730833634037</v>
      </c>
      <c r="I26" s="11">
        <f t="shared" si="30"/>
        <v>2.2974165506382587</v>
      </c>
      <c r="J26" s="213">
        <f t="shared" si="17"/>
        <v>-0.36890245713528247</v>
      </c>
      <c r="K26" s="11">
        <f t="shared" si="31"/>
        <v>1.9486242414221149</v>
      </c>
      <c r="L26" s="33">
        <f>(G26/H26)*MAX(0,J26)</f>
        <v>0</v>
      </c>
      <c r="M26" s="213">
        <f t="shared" si="32"/>
        <v>0</v>
      </c>
      <c r="N26" s="11">
        <f t="shared" si="33"/>
        <v>-1.5052367751804423</v>
      </c>
      <c r="O26" s="10">
        <f t="shared" si="34"/>
        <v>0</v>
      </c>
      <c r="P26" s="10">
        <f t="shared" si="19"/>
        <v>0</v>
      </c>
      <c r="Q26" s="10">
        <f t="shared" si="20"/>
        <v>0</v>
      </c>
      <c r="R26" s="10">
        <f t="shared" si="21"/>
        <v>0</v>
      </c>
      <c r="S26" s="211">
        <f t="shared" si="22"/>
        <v>0</v>
      </c>
      <c r="T26" s="10">
        <f t="shared" si="23"/>
        <v>0</v>
      </c>
      <c r="U26" s="10">
        <f t="shared" si="24"/>
        <v>0</v>
      </c>
      <c r="V26" s="10">
        <f t="shared" si="35"/>
        <v>0</v>
      </c>
      <c r="W26" s="10">
        <f t="shared" si="36"/>
        <v>0</v>
      </c>
      <c r="X26" s="11">
        <f t="shared" si="37"/>
        <v>0</v>
      </c>
      <c r="Y26" s="11">
        <f t="shared" si="38"/>
        <v>0</v>
      </c>
      <c r="Z26" s="33">
        <f t="shared" si="25"/>
        <v>0</v>
      </c>
      <c r="AA26" s="35">
        <f t="shared" si="26"/>
        <v>0</v>
      </c>
      <c r="AB26" s="272">
        <f t="shared" si="27"/>
        <v>0</v>
      </c>
      <c r="AC26" s="101">
        <f t="shared" si="28"/>
        <v>0</v>
      </c>
      <c r="AD26" s="25"/>
      <c r="AE26" s="25"/>
      <c r="AF26" s="25"/>
      <c r="AG26" s="25"/>
      <c r="AH26" s="25"/>
      <c r="AI26" s="25"/>
    </row>
    <row r="27" spans="1:35" x14ac:dyDescent="0.6">
      <c r="A27" s="3">
        <v>-7.5</v>
      </c>
      <c r="B27" s="10">
        <f>A27*PI()/12</f>
        <v>-1.9634954084936205</v>
      </c>
      <c r="C27" s="105">
        <f t="shared" si="12"/>
        <v>-0.17120787543819396</v>
      </c>
      <c r="D27" s="31">
        <f t="shared" si="13"/>
        <v>0</v>
      </c>
      <c r="E27" s="18">
        <f t="shared" si="14"/>
        <v>-4.9033750966320816E-2</v>
      </c>
      <c r="F27" s="31">
        <f t="shared" si="15"/>
        <v>0</v>
      </c>
      <c r="G27" s="33">
        <f t="shared" si="29"/>
        <v>0</v>
      </c>
      <c r="H27" s="213">
        <f t="shared" si="16"/>
        <v>-0.50364576779566805</v>
      </c>
      <c r="I27" s="11">
        <f t="shared" si="30"/>
        <v>2.0986100133527503</v>
      </c>
      <c r="J27" s="213">
        <f t="shared" si="17"/>
        <v>-0.17681406949757844</v>
      </c>
      <c r="K27" s="11">
        <f t="shared" si="31"/>
        <v>1.7485448999956328</v>
      </c>
      <c r="L27" s="33">
        <f>(G27/H27)*MAX(0,J27)</f>
        <v>0</v>
      </c>
      <c r="M27" s="213">
        <f t="shared" si="32"/>
        <v>0</v>
      </c>
      <c r="N27" s="11">
        <f t="shared" si="33"/>
        <v>-1.9855224920815888</v>
      </c>
      <c r="O27" s="10">
        <f t="shared" si="34"/>
        <v>0</v>
      </c>
      <c r="P27" s="10">
        <f t="shared" si="19"/>
        <v>0</v>
      </c>
      <c r="Q27" s="10">
        <f t="shared" si="20"/>
        <v>0</v>
      </c>
      <c r="R27" s="10">
        <f t="shared" si="21"/>
        <v>0</v>
      </c>
      <c r="S27" s="211">
        <f t="shared" si="22"/>
        <v>0</v>
      </c>
      <c r="T27" s="10">
        <f t="shared" si="23"/>
        <v>0</v>
      </c>
      <c r="U27" s="10">
        <f t="shared" si="24"/>
        <v>0</v>
      </c>
      <c r="V27" s="10">
        <f t="shared" si="35"/>
        <v>0</v>
      </c>
      <c r="W27" s="10">
        <f t="shared" si="36"/>
        <v>0</v>
      </c>
      <c r="X27" s="11">
        <f t="shared" si="37"/>
        <v>0</v>
      </c>
      <c r="Y27" s="11">
        <f t="shared" si="38"/>
        <v>0</v>
      </c>
      <c r="Z27" s="33">
        <f t="shared" si="25"/>
        <v>0</v>
      </c>
      <c r="AA27" s="35">
        <f t="shared" si="26"/>
        <v>0</v>
      </c>
      <c r="AB27" s="272">
        <f t="shared" si="27"/>
        <v>0</v>
      </c>
      <c r="AC27" s="101">
        <f t="shared" si="28"/>
        <v>0</v>
      </c>
    </row>
    <row r="28" spans="1:35" x14ac:dyDescent="0.6">
      <c r="A28" s="3">
        <v>-6.5</v>
      </c>
      <c r="B28" s="10">
        <f t="shared" ref="B28:B41" si="39">A28*PI()/12</f>
        <v>-1.7016960206944713</v>
      </c>
      <c r="C28" s="105">
        <f t="shared" si="12"/>
        <v>-0.11027779721877949</v>
      </c>
      <c r="D28" s="31">
        <f t="shared" si="13"/>
        <v>0</v>
      </c>
      <c r="E28" s="18">
        <f t="shared" si="14"/>
        <v>-4.7435946668940972E-2</v>
      </c>
      <c r="F28" s="31">
        <f t="shared" si="15"/>
        <v>0</v>
      </c>
      <c r="G28" s="33">
        <f t="shared" si="29"/>
        <v>0</v>
      </c>
      <c r="H28" s="213">
        <f t="shared" si="16"/>
        <v>-0.32440648953159562</v>
      </c>
      <c r="I28" s="11">
        <f t="shared" si="30"/>
        <v>1.9011805432796516</v>
      </c>
      <c r="J28" s="213">
        <f t="shared" si="17"/>
        <v>3.7432687859284247E-2</v>
      </c>
      <c r="K28" s="11">
        <f t="shared" si="31"/>
        <v>1.5333548916003652</v>
      </c>
      <c r="L28" s="33">
        <f t="shared" ref="L28:L41" si="40">(G28/H28)*MAX(0,J28)</f>
        <v>0</v>
      </c>
      <c r="M28" s="213">
        <f t="shared" si="32"/>
        <v>0</v>
      </c>
      <c r="N28" s="11">
        <f t="shared" si="33"/>
        <v>-3.0825523911185657</v>
      </c>
      <c r="O28" s="10">
        <f t="shared" si="34"/>
        <v>0</v>
      </c>
      <c r="P28" s="10">
        <f t="shared" si="19"/>
        <v>0</v>
      </c>
      <c r="Q28" s="10">
        <f t="shared" si="20"/>
        <v>0</v>
      </c>
      <c r="R28" s="10">
        <f t="shared" si="21"/>
        <v>0</v>
      </c>
      <c r="S28" s="211">
        <f t="shared" si="22"/>
        <v>0</v>
      </c>
      <c r="T28" s="10">
        <f t="shared" si="23"/>
        <v>0</v>
      </c>
      <c r="U28" s="10">
        <f t="shared" si="24"/>
        <v>0</v>
      </c>
      <c r="V28" s="10">
        <f t="shared" si="35"/>
        <v>0</v>
      </c>
      <c r="W28" s="10">
        <f t="shared" si="36"/>
        <v>0</v>
      </c>
      <c r="X28" s="11">
        <f t="shared" si="37"/>
        <v>0</v>
      </c>
      <c r="Y28" s="11">
        <f t="shared" si="38"/>
        <v>0</v>
      </c>
      <c r="Z28" s="33">
        <f t="shared" si="25"/>
        <v>0</v>
      </c>
      <c r="AA28" s="35">
        <f t="shared" si="26"/>
        <v>0</v>
      </c>
      <c r="AB28" s="272">
        <f t="shared" si="27"/>
        <v>0</v>
      </c>
      <c r="AC28" s="101">
        <f t="shared" ref="AC28:AC46" si="41">L28+X28</f>
        <v>0</v>
      </c>
    </row>
    <row r="29" spans="1:35" x14ac:dyDescent="0.6">
      <c r="A29" s="3">
        <v>-5.5</v>
      </c>
      <c r="B29" s="10">
        <f t="shared" si="39"/>
        <v>-1.4398966328953218</v>
      </c>
      <c r="C29" s="105">
        <f t="shared" si="12"/>
        <v>-4.719833856769641E-2</v>
      </c>
      <c r="D29" s="31">
        <f t="shared" si="13"/>
        <v>0</v>
      </c>
      <c r="E29" s="18">
        <f t="shared" si="14"/>
        <v>-2.7326477994754642E-2</v>
      </c>
      <c r="F29" s="31">
        <f t="shared" si="15"/>
        <v>0</v>
      </c>
      <c r="G29" s="33">
        <f t="shared" si="29"/>
        <v>0</v>
      </c>
      <c r="H29" s="213">
        <f t="shared" si="16"/>
        <v>-0.13884433415090636</v>
      </c>
      <c r="I29" s="11">
        <f t="shared" si="30"/>
        <v>1.7100906769045487</v>
      </c>
      <c r="J29" s="213">
        <f t="shared" si="17"/>
        <v>0.25923725248094326</v>
      </c>
      <c r="K29" s="11">
        <f t="shared" si="31"/>
        <v>1.308563953727812</v>
      </c>
      <c r="L29" s="33">
        <f t="shared" si="40"/>
        <v>0</v>
      </c>
      <c r="M29" s="213">
        <f t="shared" si="32"/>
        <v>0</v>
      </c>
      <c r="N29" s="11">
        <f t="shared" si="33"/>
        <v>-7.2023104587985962</v>
      </c>
      <c r="O29" s="10">
        <f t="shared" si="34"/>
        <v>0</v>
      </c>
      <c r="P29" s="10">
        <f t="shared" si="19"/>
        <v>0</v>
      </c>
      <c r="Q29" s="10">
        <f t="shared" si="20"/>
        <v>0</v>
      </c>
      <c r="R29" s="10">
        <f t="shared" si="21"/>
        <v>0</v>
      </c>
      <c r="S29" s="211">
        <f t="shared" si="22"/>
        <v>0</v>
      </c>
      <c r="T29" s="10">
        <f t="shared" si="23"/>
        <v>0</v>
      </c>
      <c r="U29" s="10">
        <f t="shared" si="24"/>
        <v>0</v>
      </c>
      <c r="V29" s="10">
        <f t="shared" si="35"/>
        <v>0</v>
      </c>
      <c r="W29" s="10">
        <f t="shared" si="36"/>
        <v>0</v>
      </c>
      <c r="X29" s="11">
        <f t="shared" si="37"/>
        <v>0</v>
      </c>
      <c r="Y29" s="11">
        <f t="shared" si="38"/>
        <v>0</v>
      </c>
      <c r="Z29" s="33">
        <f t="shared" si="25"/>
        <v>0</v>
      </c>
      <c r="AA29" s="35">
        <f t="shared" si="26"/>
        <v>0</v>
      </c>
      <c r="AB29" s="272">
        <f t="shared" si="27"/>
        <v>0</v>
      </c>
      <c r="AC29" s="101">
        <f t="shared" si="41"/>
        <v>0</v>
      </c>
    </row>
    <row r="30" spans="1:35" x14ac:dyDescent="0.6">
      <c r="A30" s="3">
        <v>-4.5</v>
      </c>
      <c r="B30" s="10">
        <f t="shared" si="39"/>
        <v>-1.1780972450961724</v>
      </c>
      <c r="C30" s="105">
        <f t="shared" si="12"/>
        <v>1.3731739651718101E-2</v>
      </c>
      <c r="D30" s="31">
        <f t="shared" si="13"/>
        <v>11.896879326514432</v>
      </c>
      <c r="E30" s="18">
        <f t="shared" si="14"/>
        <v>9.9242279985606429E-3</v>
      </c>
      <c r="F30" s="31">
        <f t="shared" si="15"/>
        <v>22.527997556732661</v>
      </c>
      <c r="G30" s="33">
        <f t="shared" si="29"/>
        <v>10.631118230218229</v>
      </c>
      <c r="H30" s="213">
        <f t="shared" si="16"/>
        <v>4.0394944113166215E-2</v>
      </c>
      <c r="I30" s="11">
        <f t="shared" si="30"/>
        <v>1.5303903888553374</v>
      </c>
      <c r="J30" s="213">
        <f t="shared" si="17"/>
        <v>0.47348400983780614</v>
      </c>
      <c r="K30" s="11">
        <f t="shared" si="31"/>
        <v>1.077554239579452</v>
      </c>
      <c r="L30" s="33">
        <f t="shared" si="40"/>
        <v>124.61125022482381</v>
      </c>
      <c r="M30" s="213">
        <f t="shared" si="32"/>
        <v>23.121719435921243</v>
      </c>
      <c r="N30" s="11">
        <f t="shared" si="33"/>
        <v>24.755573301413797</v>
      </c>
      <c r="O30" s="10">
        <f t="shared" si="34"/>
        <v>0.21544555100629292</v>
      </c>
      <c r="P30" s="10">
        <f t="shared" si="19"/>
        <v>0.42099999999999999</v>
      </c>
      <c r="Q30" s="10">
        <f t="shared" si="20"/>
        <v>-0.66100000000000003</v>
      </c>
      <c r="R30" s="10">
        <f t="shared" si="21"/>
        <v>9.7000000000000003E-2</v>
      </c>
      <c r="S30" s="211">
        <f t="shared" si="22"/>
        <v>0.11899999999999999</v>
      </c>
      <c r="T30" s="10">
        <f t="shared" si="23"/>
        <v>-2.125</v>
      </c>
      <c r="U30" s="10">
        <f t="shared" si="24"/>
        <v>0.44600000000000001</v>
      </c>
      <c r="V30" s="10">
        <f t="shared" si="35"/>
        <v>0.42703835850380806</v>
      </c>
      <c r="W30" s="10">
        <f t="shared" si="36"/>
        <v>0.343732317541108</v>
      </c>
      <c r="X30" s="11">
        <f t="shared" si="37"/>
        <v>59.549517749430478</v>
      </c>
      <c r="Y30" s="11">
        <f t="shared" si="38"/>
        <v>8.5548094527378407</v>
      </c>
      <c r="Z30" s="33">
        <f t="shared" si="25"/>
        <v>68.104327202168321</v>
      </c>
      <c r="AA30" s="35">
        <f t="shared" si="26"/>
        <v>1.3007254388807579</v>
      </c>
      <c r="AB30" s="272">
        <f t="shared" si="27"/>
        <v>194.01630286587289</v>
      </c>
      <c r="AC30" s="101">
        <f t="shared" si="41"/>
        <v>184.16076797425427</v>
      </c>
    </row>
    <row r="31" spans="1:35" x14ac:dyDescent="0.6">
      <c r="A31" s="3">
        <v>-3.5</v>
      </c>
      <c r="B31" s="10">
        <f t="shared" si="39"/>
        <v>-0.91629785729702296</v>
      </c>
      <c r="C31" s="105">
        <f t="shared" si="12"/>
        <v>6.8360153300526097E-2</v>
      </c>
      <c r="D31" s="31">
        <f t="shared" si="13"/>
        <v>59.225743801269232</v>
      </c>
      <c r="E31" s="18">
        <f t="shared" si="14"/>
        <v>5.8215857314322758E-2</v>
      </c>
      <c r="F31" s="31">
        <f t="shared" si="15"/>
        <v>132.14999610351265</v>
      </c>
      <c r="G31" s="33">
        <f t="shared" si="29"/>
        <v>72.924252302243417</v>
      </c>
      <c r="H31" s="213">
        <f t="shared" si="16"/>
        <v>0.20109648465383831</v>
      </c>
      <c r="I31" s="11">
        <f t="shared" si="30"/>
        <v>1.3683191829581889</v>
      </c>
      <c r="J31" s="213">
        <f t="shared" si="17"/>
        <v>0.66557239747550989</v>
      </c>
      <c r="K31" s="11">
        <f t="shared" si="31"/>
        <v>0.84253582462710552</v>
      </c>
      <c r="L31" s="33">
        <f t="shared" si="40"/>
        <v>241.35861709597873</v>
      </c>
      <c r="M31" s="213">
        <f t="shared" si="32"/>
        <v>7.122897405753629</v>
      </c>
      <c r="N31" s="11">
        <f t="shared" si="33"/>
        <v>4.9727373490460121</v>
      </c>
      <c r="O31" s="10">
        <f t="shared" si="34"/>
        <v>0.21544555100629248</v>
      </c>
      <c r="P31" s="10">
        <f t="shared" si="19"/>
        <v>0.73399999999999999</v>
      </c>
      <c r="Q31" s="10">
        <f t="shared" si="20"/>
        <v>-7.2999999999999995E-2</v>
      </c>
      <c r="R31" s="10">
        <f t="shared" si="21"/>
        <v>-0.22800000000000001</v>
      </c>
      <c r="S31" s="211">
        <f t="shared" si="22"/>
        <v>0.23100000000000001</v>
      </c>
      <c r="T31" s="10">
        <f t="shared" si="23"/>
        <v>-1.18</v>
      </c>
      <c r="U31" s="10">
        <f t="shared" si="24"/>
        <v>0.19900000000000001</v>
      </c>
      <c r="V31" s="10">
        <f t="shared" si="35"/>
        <v>0.40629570106207358</v>
      </c>
      <c r="W31" s="10">
        <f t="shared" si="36"/>
        <v>0.24906976722125448</v>
      </c>
      <c r="X31" s="11">
        <f t="shared" si="37"/>
        <v>79.642259849210575</v>
      </c>
      <c r="Y31" s="11">
        <f t="shared" si="38"/>
        <v>38.38071962123432</v>
      </c>
      <c r="Z31" s="33">
        <f t="shared" si="25"/>
        <v>118.02297947044489</v>
      </c>
      <c r="AA31" s="35">
        <f t="shared" si="26"/>
        <v>7.6300994461205924</v>
      </c>
      <c r="AB31" s="272">
        <f t="shared" si="27"/>
        <v>367.01169601254423</v>
      </c>
      <c r="AC31" s="101">
        <f t="shared" si="41"/>
        <v>321.0008769451893</v>
      </c>
    </row>
    <row r="32" spans="1:35" x14ac:dyDescent="0.6">
      <c r="A32" s="3">
        <v>-2.5</v>
      </c>
      <c r="B32" s="10">
        <f t="shared" si="39"/>
        <v>-0.6544984694978736</v>
      </c>
      <c r="C32" s="105">
        <f t="shared" si="12"/>
        <v>0.11296406626628336</v>
      </c>
      <c r="D32" s="31">
        <f t="shared" si="13"/>
        <v>97.869599824098245</v>
      </c>
      <c r="E32" s="18">
        <f t="shared" si="14"/>
        <v>0.10808830067583382</v>
      </c>
      <c r="F32" s="31">
        <f t="shared" si="15"/>
        <v>245.36044253414278</v>
      </c>
      <c r="G32" s="33">
        <f t="shared" si="29"/>
        <v>147.49084271004455</v>
      </c>
      <c r="H32" s="213">
        <f t="shared" si="16"/>
        <v>0.33230874305511537</v>
      </c>
      <c r="I32" s="11">
        <f t="shared" si="30"/>
        <v>1.2320459509604134</v>
      </c>
      <c r="J32" s="213">
        <f t="shared" si="17"/>
        <v>0.82241190921761465</v>
      </c>
      <c r="K32" s="11">
        <f t="shared" si="31"/>
        <v>0.6051585514939225</v>
      </c>
      <c r="L32" s="33">
        <f t="shared" si="40"/>
        <v>365.01665418163435</v>
      </c>
      <c r="M32" s="213">
        <f t="shared" si="32"/>
        <v>5.5349810511093498</v>
      </c>
      <c r="N32" s="11">
        <f t="shared" si="33"/>
        <v>3.0092497440975969</v>
      </c>
      <c r="O32" s="10">
        <f t="shared" si="34"/>
        <v>0.21544555100629251</v>
      </c>
      <c r="P32" s="10">
        <f t="shared" si="19"/>
        <v>0.85699999999999998</v>
      </c>
      <c r="Q32" s="10">
        <f t="shared" si="20"/>
        <v>-0.37</v>
      </c>
      <c r="R32" s="10">
        <f t="shared" si="21"/>
        <v>-0.27900000000000003</v>
      </c>
      <c r="S32" s="211">
        <f t="shared" si="22"/>
        <v>0.26700000000000002</v>
      </c>
      <c r="T32" s="10">
        <f t="shared" si="23"/>
        <v>-0.79200000000000004</v>
      </c>
      <c r="U32" s="10">
        <f t="shared" si="24"/>
        <v>7.5999999999999998E-2</v>
      </c>
      <c r="V32" s="10">
        <f t="shared" si="35"/>
        <v>0.43354432580971636</v>
      </c>
      <c r="W32" s="10">
        <f t="shared" si="36"/>
        <v>0.19000261587600775</v>
      </c>
      <c r="X32" s="11">
        <f t="shared" si="37"/>
        <v>105.00958497814173</v>
      </c>
      <c r="Y32" s="11">
        <f t="shared" si="38"/>
        <v>56.287345949629042</v>
      </c>
      <c r="Z32" s="33">
        <f t="shared" si="25"/>
        <v>161.29693092777077</v>
      </c>
      <c r="AA32" s="35">
        <f t="shared" si="26"/>
        <v>14.166663881043457</v>
      </c>
      <c r="AB32" s="272">
        <f t="shared" si="27"/>
        <v>540.48024899044856</v>
      </c>
      <c r="AC32" s="101">
        <f t="shared" si="41"/>
        <v>470.02623915977608</v>
      </c>
    </row>
    <row r="33" spans="1:29" x14ac:dyDescent="0.6">
      <c r="A33" s="3">
        <v>-1.5</v>
      </c>
      <c r="B33" s="10">
        <f t="shared" si="39"/>
        <v>-0.39269908169872414</v>
      </c>
      <c r="C33" s="105">
        <f t="shared" si="12"/>
        <v>0.14450379559182491</v>
      </c>
      <c r="D33" s="31">
        <f t="shared" si="13"/>
        <v>125.19493246903727</v>
      </c>
      <c r="E33" s="18">
        <f t="shared" si="14"/>
        <v>0.14901935360023635</v>
      </c>
      <c r="F33" s="31">
        <f t="shared" si="15"/>
        <v>338.27393267253655</v>
      </c>
      <c r="G33" s="33">
        <f t="shared" si="29"/>
        <v>213.07900020349928</v>
      </c>
      <c r="H33" s="213">
        <f t="shared" si="16"/>
        <v>0.42508982074545987</v>
      </c>
      <c r="I33" s="11">
        <f t="shared" si="30"/>
        <v>1.1317352106306029</v>
      </c>
      <c r="J33" s="213">
        <f t="shared" si="17"/>
        <v>0.93331419152844419</v>
      </c>
      <c r="K33" s="11">
        <f t="shared" si="31"/>
        <v>0.3672613350220606</v>
      </c>
      <c r="L33" s="33">
        <f t="shared" si="40"/>
        <v>467.82972703949918</v>
      </c>
      <c r="M33" s="213">
        <f t="shared" si="32"/>
        <v>5.0038075546228047</v>
      </c>
      <c r="N33" s="11">
        <f t="shared" si="33"/>
        <v>2.3524440040609473</v>
      </c>
      <c r="O33" s="10">
        <f t="shared" si="34"/>
        <v>0.21544555100629256</v>
      </c>
      <c r="P33" s="10">
        <f t="shared" si="19"/>
        <v>0.85699999999999998</v>
      </c>
      <c r="Q33" s="10">
        <f t="shared" si="20"/>
        <v>-0.37</v>
      </c>
      <c r="R33" s="10">
        <f t="shared" si="21"/>
        <v>-0.27900000000000003</v>
      </c>
      <c r="S33" s="211">
        <f t="shared" si="22"/>
        <v>0.26700000000000002</v>
      </c>
      <c r="T33" s="10">
        <f t="shared" si="23"/>
        <v>-0.79200000000000004</v>
      </c>
      <c r="U33" s="10">
        <f t="shared" si="24"/>
        <v>7.5999999999999998E-2</v>
      </c>
      <c r="V33" s="10">
        <f t="shared" si="35"/>
        <v>0.46153102236173349</v>
      </c>
      <c r="W33" s="10">
        <f t="shared" si="36"/>
        <v>0.18237899961094212</v>
      </c>
      <c r="X33" s="11">
        <f t="shared" si="37"/>
        <v>126.86295184550229</v>
      </c>
      <c r="Y33" s="11">
        <f t="shared" si="38"/>
        <v>68.645559309686476</v>
      </c>
      <c r="Z33" s="33">
        <f t="shared" si="25"/>
        <v>195.50851115518878</v>
      </c>
      <c r="AA33" s="35">
        <f t="shared" si="26"/>
        <v>19.531319125427874</v>
      </c>
      <c r="AB33" s="272">
        <f t="shared" si="27"/>
        <v>682.86955732011586</v>
      </c>
      <c r="AC33" s="101">
        <f t="shared" si="41"/>
        <v>594.69267888500144</v>
      </c>
    </row>
    <row r="34" spans="1:29" x14ac:dyDescent="0.6">
      <c r="A34" s="3">
        <v>-0.5</v>
      </c>
      <c r="B34" s="10">
        <f t="shared" si="39"/>
        <v>-0.1308996938995747</v>
      </c>
      <c r="C34" s="105">
        <f t="shared" si="12"/>
        <v>0.16082996084548215</v>
      </c>
      <c r="D34" s="31">
        <f t="shared" si="13"/>
        <v>139.33956547358096</v>
      </c>
      <c r="E34" s="18">
        <f t="shared" si="14"/>
        <v>0.17205051792797604</v>
      </c>
      <c r="F34" s="31">
        <f t="shared" si="15"/>
        <v>390.55467569650563</v>
      </c>
      <c r="G34" s="33">
        <f t="shared" si="29"/>
        <v>251.21511022292466</v>
      </c>
      <c r="H34" s="213">
        <f t="shared" si="16"/>
        <v>0.47311684060825543</v>
      </c>
      <c r="I34" s="11">
        <f t="shared" si="30"/>
        <v>1.0779710505518658</v>
      </c>
      <c r="J34" s="213">
        <f t="shared" si="17"/>
        <v>0.99072143714320227</v>
      </c>
      <c r="K34" s="11">
        <f t="shared" si="31"/>
        <v>0.13633009269442398</v>
      </c>
      <c r="L34" s="33">
        <f t="shared" si="40"/>
        <v>526.05228491162927</v>
      </c>
      <c r="M34" s="213">
        <f t="shared" si="32"/>
        <v>4.8106836719282597</v>
      </c>
      <c r="N34" s="11">
        <f t="shared" si="33"/>
        <v>2.113642792157568</v>
      </c>
      <c r="O34" s="10">
        <f t="shared" si="34"/>
        <v>0.21544555100629256</v>
      </c>
      <c r="P34" s="10">
        <f t="shared" si="19"/>
        <v>0.85699999999999998</v>
      </c>
      <c r="Q34" s="10">
        <f t="shared" si="20"/>
        <v>-0.37</v>
      </c>
      <c r="R34" s="10">
        <f t="shared" si="21"/>
        <v>-0.27900000000000003</v>
      </c>
      <c r="S34" s="211">
        <f t="shared" si="22"/>
        <v>0.26700000000000002</v>
      </c>
      <c r="T34" s="10">
        <f t="shared" si="23"/>
        <v>-0.79200000000000004</v>
      </c>
      <c r="U34" s="10">
        <f t="shared" si="24"/>
        <v>7.5999999999999998E-2</v>
      </c>
      <c r="V34" s="10">
        <f t="shared" si="35"/>
        <v>0.47653122302370116</v>
      </c>
      <c r="W34" s="10">
        <f t="shared" si="36"/>
        <v>0.17829292344495812</v>
      </c>
      <c r="X34" s="11">
        <f t="shared" si="37"/>
        <v>139.04294784138963</v>
      </c>
      <c r="Y34" s="11">
        <f t="shared" si="38"/>
        <v>74.398463971251161</v>
      </c>
      <c r="Z34" s="33">
        <f t="shared" si="25"/>
        <v>213.44141181264081</v>
      </c>
      <c r="AA34" s="35">
        <f t="shared" si="26"/>
        <v>22.549913753894582</v>
      </c>
      <c r="AB34" s="272">
        <f t="shared" si="27"/>
        <v>762.04361047816462</v>
      </c>
      <c r="AC34" s="101">
        <f t="shared" si="41"/>
        <v>665.09523275301888</v>
      </c>
    </row>
    <row r="35" spans="1:29" x14ac:dyDescent="0.6">
      <c r="A35" s="3">
        <v>0.5</v>
      </c>
      <c r="B35" s="10">
        <f t="shared" si="39"/>
        <v>0.1308996938995747</v>
      </c>
      <c r="C35" s="105">
        <f t="shared" si="12"/>
        <v>0.16082996084548215</v>
      </c>
      <c r="D35" s="31">
        <f t="shared" si="13"/>
        <v>139.33956547358096</v>
      </c>
      <c r="E35" s="18">
        <f t="shared" si="14"/>
        <v>0.17205051792797604</v>
      </c>
      <c r="F35" s="31">
        <f t="shared" si="15"/>
        <v>390.55467569650563</v>
      </c>
      <c r="G35" s="33">
        <f t="shared" si="29"/>
        <v>251.21511022292466</v>
      </c>
      <c r="H35" s="213">
        <f t="shared" si="16"/>
        <v>0.47311684060825543</v>
      </c>
      <c r="I35" s="11">
        <f t="shared" si="30"/>
        <v>1.0779710505518658</v>
      </c>
      <c r="J35" s="213">
        <f t="shared" si="17"/>
        <v>0.99072143714320227</v>
      </c>
      <c r="K35" s="11">
        <f t="shared" si="31"/>
        <v>0.13633009269442398</v>
      </c>
      <c r="L35" s="33">
        <f t="shared" si="40"/>
        <v>526.05228491162927</v>
      </c>
      <c r="M35" s="213">
        <f t="shared" si="32"/>
        <v>4.8106836719282597</v>
      </c>
      <c r="N35" s="11">
        <f t="shared" si="33"/>
        <v>2.113642792157568</v>
      </c>
      <c r="O35" s="10">
        <f t="shared" si="34"/>
        <v>0.21544555100629256</v>
      </c>
      <c r="P35" s="10">
        <f t="shared" si="19"/>
        <v>0.85699999999999998</v>
      </c>
      <c r="Q35" s="10">
        <f t="shared" si="20"/>
        <v>-0.37</v>
      </c>
      <c r="R35" s="10">
        <f t="shared" si="21"/>
        <v>-0.27900000000000003</v>
      </c>
      <c r="S35" s="211">
        <f t="shared" si="22"/>
        <v>0.26700000000000002</v>
      </c>
      <c r="T35" s="10">
        <f t="shared" si="23"/>
        <v>-0.79200000000000004</v>
      </c>
      <c r="U35" s="10">
        <f t="shared" si="24"/>
        <v>7.5999999999999998E-2</v>
      </c>
      <c r="V35" s="10">
        <f t="shared" si="35"/>
        <v>0.47653122302370116</v>
      </c>
      <c r="W35" s="10">
        <f t="shared" si="36"/>
        <v>0.17829292344495812</v>
      </c>
      <c r="X35" s="11">
        <f t="shared" si="37"/>
        <v>139.04294784138963</v>
      </c>
      <c r="Y35" s="11">
        <f t="shared" si="38"/>
        <v>74.398463971251161</v>
      </c>
      <c r="Z35" s="33">
        <f t="shared" si="25"/>
        <v>213.44141181264081</v>
      </c>
      <c r="AA35" s="35">
        <f t="shared" si="26"/>
        <v>22.549913753894582</v>
      </c>
      <c r="AB35" s="272">
        <f t="shared" si="27"/>
        <v>762.04361047816462</v>
      </c>
      <c r="AC35" s="101">
        <f t="shared" si="41"/>
        <v>665.09523275301888</v>
      </c>
    </row>
    <row r="36" spans="1:29" x14ac:dyDescent="0.6">
      <c r="A36" s="3">
        <v>1.5</v>
      </c>
      <c r="B36" s="10">
        <f t="shared" si="39"/>
        <v>0.39269908169872414</v>
      </c>
      <c r="C36" s="105">
        <f t="shared" si="12"/>
        <v>0.14450379559182491</v>
      </c>
      <c r="D36" s="31">
        <f t="shared" si="13"/>
        <v>125.19493246903727</v>
      </c>
      <c r="E36" s="18">
        <f t="shared" si="14"/>
        <v>0.14901935360023635</v>
      </c>
      <c r="F36" s="31">
        <f t="shared" si="15"/>
        <v>338.27393267253655</v>
      </c>
      <c r="G36" s="33">
        <f t="shared" si="29"/>
        <v>213.07900020349928</v>
      </c>
      <c r="H36" s="213">
        <f t="shared" si="16"/>
        <v>0.42508982074545987</v>
      </c>
      <c r="I36" s="11">
        <f t="shared" si="30"/>
        <v>1.1317352106306029</v>
      </c>
      <c r="J36" s="213">
        <f t="shared" si="17"/>
        <v>0.93331419152844419</v>
      </c>
      <c r="K36" s="11">
        <f t="shared" si="31"/>
        <v>0.3672613350220606</v>
      </c>
      <c r="L36" s="33">
        <f t="shared" si="40"/>
        <v>467.82972703949918</v>
      </c>
      <c r="M36" s="213">
        <f t="shared" si="32"/>
        <v>5.0038075546228047</v>
      </c>
      <c r="N36" s="11">
        <f t="shared" si="33"/>
        <v>2.3524440040609473</v>
      </c>
      <c r="O36" s="10">
        <f t="shared" si="34"/>
        <v>0.21544555100629256</v>
      </c>
      <c r="P36" s="10">
        <f t="shared" si="19"/>
        <v>0.85699999999999998</v>
      </c>
      <c r="Q36" s="10">
        <f t="shared" si="20"/>
        <v>-0.37</v>
      </c>
      <c r="R36" s="10">
        <f t="shared" si="21"/>
        <v>-0.27900000000000003</v>
      </c>
      <c r="S36" s="211">
        <f t="shared" si="22"/>
        <v>0.26700000000000002</v>
      </c>
      <c r="T36" s="10">
        <f t="shared" si="23"/>
        <v>-0.79200000000000004</v>
      </c>
      <c r="U36" s="10">
        <f t="shared" si="24"/>
        <v>7.5999999999999998E-2</v>
      </c>
      <c r="V36" s="10">
        <f t="shared" si="35"/>
        <v>0.46153102236173349</v>
      </c>
      <c r="W36" s="10">
        <f t="shared" si="36"/>
        <v>0.18237899961094212</v>
      </c>
      <c r="X36" s="11">
        <f t="shared" si="37"/>
        <v>126.86295184550229</v>
      </c>
      <c r="Y36" s="11">
        <f t="shared" si="38"/>
        <v>68.645559309686476</v>
      </c>
      <c r="Z36" s="33">
        <f t="shared" si="25"/>
        <v>195.50851115518878</v>
      </c>
      <c r="AA36" s="35">
        <f t="shared" si="26"/>
        <v>19.531319125427874</v>
      </c>
      <c r="AB36" s="272">
        <f t="shared" si="27"/>
        <v>682.86955732011586</v>
      </c>
      <c r="AC36" s="101">
        <f t="shared" si="41"/>
        <v>594.69267888500144</v>
      </c>
    </row>
    <row r="37" spans="1:29" x14ac:dyDescent="0.6">
      <c r="A37" s="3">
        <v>2.5</v>
      </c>
      <c r="B37" s="10">
        <f t="shared" si="39"/>
        <v>0.6544984694978736</v>
      </c>
      <c r="C37" s="105">
        <f t="shared" si="12"/>
        <v>0.11296406626628336</v>
      </c>
      <c r="D37" s="31">
        <f t="shared" si="13"/>
        <v>97.869599824098245</v>
      </c>
      <c r="E37" s="18">
        <f t="shared" si="14"/>
        <v>0.10808830067583382</v>
      </c>
      <c r="F37" s="31">
        <f t="shared" si="15"/>
        <v>245.36044253414278</v>
      </c>
      <c r="G37" s="33">
        <f t="shared" si="29"/>
        <v>147.49084271004455</v>
      </c>
      <c r="H37" s="213">
        <f t="shared" si="16"/>
        <v>0.33230874305511537</v>
      </c>
      <c r="I37" s="11">
        <f t="shared" si="30"/>
        <v>1.2320459509604134</v>
      </c>
      <c r="J37" s="213">
        <f t="shared" si="17"/>
        <v>0.82241190921761465</v>
      </c>
      <c r="K37" s="11">
        <f t="shared" si="31"/>
        <v>0.6051585514939225</v>
      </c>
      <c r="L37" s="33">
        <f t="shared" si="40"/>
        <v>365.01665418163435</v>
      </c>
      <c r="M37" s="213">
        <f t="shared" si="32"/>
        <v>5.5349810511093498</v>
      </c>
      <c r="N37" s="11">
        <f t="shared" si="33"/>
        <v>3.0092497440975969</v>
      </c>
      <c r="O37" s="10">
        <f t="shared" si="34"/>
        <v>0.21544555100629251</v>
      </c>
      <c r="P37" s="10">
        <f t="shared" si="19"/>
        <v>0.85699999999999998</v>
      </c>
      <c r="Q37" s="10">
        <f t="shared" si="20"/>
        <v>-0.37</v>
      </c>
      <c r="R37" s="10">
        <f t="shared" si="21"/>
        <v>-0.27900000000000003</v>
      </c>
      <c r="S37" s="211">
        <f t="shared" si="22"/>
        <v>0.26700000000000002</v>
      </c>
      <c r="T37" s="10">
        <f t="shared" si="23"/>
        <v>-0.79200000000000004</v>
      </c>
      <c r="U37" s="10">
        <f t="shared" si="24"/>
        <v>7.5999999999999998E-2</v>
      </c>
      <c r="V37" s="10">
        <f t="shared" si="35"/>
        <v>0.43354432580971636</v>
      </c>
      <c r="W37" s="10">
        <f t="shared" si="36"/>
        <v>0.19000261587600775</v>
      </c>
      <c r="X37" s="11">
        <f t="shared" si="37"/>
        <v>105.00958497814173</v>
      </c>
      <c r="Y37" s="11">
        <f t="shared" si="38"/>
        <v>56.287345949629042</v>
      </c>
      <c r="Z37" s="33">
        <f t="shared" si="25"/>
        <v>161.29693092777077</v>
      </c>
      <c r="AA37" s="35">
        <f t="shared" si="26"/>
        <v>14.166663881043457</v>
      </c>
      <c r="AB37" s="272">
        <f t="shared" si="27"/>
        <v>540.48024899044856</v>
      </c>
      <c r="AC37" s="101">
        <f t="shared" si="41"/>
        <v>470.02623915977608</v>
      </c>
    </row>
    <row r="38" spans="1:29" x14ac:dyDescent="0.6">
      <c r="A38" s="3">
        <v>3.5</v>
      </c>
      <c r="B38" s="10">
        <f t="shared" si="39"/>
        <v>0.91629785729702296</v>
      </c>
      <c r="C38" s="105">
        <f t="shared" si="12"/>
        <v>6.8360153300526097E-2</v>
      </c>
      <c r="D38" s="31">
        <f t="shared" si="13"/>
        <v>59.225743801269232</v>
      </c>
      <c r="E38" s="18">
        <f t="shared" si="14"/>
        <v>5.8215857314322758E-2</v>
      </c>
      <c r="F38" s="31">
        <f t="shared" si="15"/>
        <v>132.14999610351265</v>
      </c>
      <c r="G38" s="33">
        <f t="shared" si="29"/>
        <v>72.924252302243417</v>
      </c>
      <c r="H38" s="213">
        <f t="shared" si="16"/>
        <v>0.20109648465383831</v>
      </c>
      <c r="I38" s="11">
        <f t="shared" si="30"/>
        <v>1.3683191829581889</v>
      </c>
      <c r="J38" s="213">
        <f t="shared" si="17"/>
        <v>0.66557239747550989</v>
      </c>
      <c r="K38" s="11">
        <f t="shared" si="31"/>
        <v>0.84253582462710552</v>
      </c>
      <c r="L38" s="33">
        <f t="shared" si="40"/>
        <v>241.35861709597873</v>
      </c>
      <c r="M38" s="213">
        <f t="shared" si="32"/>
        <v>7.122897405753629</v>
      </c>
      <c r="N38" s="11">
        <f t="shared" si="33"/>
        <v>4.9727373490460121</v>
      </c>
      <c r="O38" s="10">
        <f t="shared" si="34"/>
        <v>0.21544555100629248</v>
      </c>
      <c r="P38" s="10">
        <f t="shared" si="19"/>
        <v>0.73399999999999999</v>
      </c>
      <c r="Q38" s="10">
        <f t="shared" si="20"/>
        <v>-7.2999999999999995E-2</v>
      </c>
      <c r="R38" s="10">
        <f t="shared" si="21"/>
        <v>-0.22800000000000001</v>
      </c>
      <c r="S38" s="211">
        <f t="shared" si="22"/>
        <v>0.23100000000000001</v>
      </c>
      <c r="T38" s="10">
        <f t="shared" si="23"/>
        <v>-1.18</v>
      </c>
      <c r="U38" s="10">
        <f t="shared" si="24"/>
        <v>0.19900000000000001</v>
      </c>
      <c r="V38" s="10">
        <f t="shared" si="35"/>
        <v>0.40629570106207358</v>
      </c>
      <c r="W38" s="10">
        <f t="shared" si="36"/>
        <v>0.24906976722125448</v>
      </c>
      <c r="X38" s="11">
        <f t="shared" si="37"/>
        <v>79.642259849210575</v>
      </c>
      <c r="Y38" s="11">
        <f t="shared" si="38"/>
        <v>38.38071962123432</v>
      </c>
      <c r="Z38" s="33">
        <f t="shared" si="25"/>
        <v>118.02297947044489</v>
      </c>
      <c r="AA38" s="35">
        <f t="shared" si="26"/>
        <v>7.6300994461205924</v>
      </c>
      <c r="AB38" s="272">
        <f t="shared" si="27"/>
        <v>367.01169601254423</v>
      </c>
      <c r="AC38" s="101">
        <f t="shared" si="41"/>
        <v>321.0008769451893</v>
      </c>
    </row>
    <row r="39" spans="1:29" x14ac:dyDescent="0.6">
      <c r="A39" s="3">
        <v>4.5</v>
      </c>
      <c r="B39" s="10">
        <f t="shared" si="39"/>
        <v>1.1780972450961724</v>
      </c>
      <c r="C39" s="105">
        <f t="shared" si="12"/>
        <v>1.3731739651718101E-2</v>
      </c>
      <c r="D39" s="31">
        <f t="shared" si="13"/>
        <v>11.896879326514432</v>
      </c>
      <c r="E39" s="18">
        <f t="shared" si="14"/>
        <v>9.9242279985606429E-3</v>
      </c>
      <c r="F39" s="31">
        <f t="shared" si="15"/>
        <v>22.527997556732661</v>
      </c>
      <c r="G39" s="33">
        <f t="shared" si="29"/>
        <v>10.631118230218229</v>
      </c>
      <c r="H39" s="213">
        <f t="shared" si="16"/>
        <v>4.0394944113166215E-2</v>
      </c>
      <c r="I39" s="11">
        <f t="shared" si="30"/>
        <v>1.5303903888553374</v>
      </c>
      <c r="J39" s="213">
        <f t="shared" si="17"/>
        <v>0.47348400983780614</v>
      </c>
      <c r="K39" s="11">
        <f t="shared" si="31"/>
        <v>1.077554239579452</v>
      </c>
      <c r="L39" s="33">
        <f t="shared" si="40"/>
        <v>124.61125022482381</v>
      </c>
      <c r="M39" s="213">
        <f t="shared" si="32"/>
        <v>23.121719435921243</v>
      </c>
      <c r="N39" s="11">
        <f t="shared" si="33"/>
        <v>24.755573301413797</v>
      </c>
      <c r="O39" s="10">
        <f t="shared" si="34"/>
        <v>0.21544555100629292</v>
      </c>
      <c r="P39" s="10">
        <f t="shared" si="19"/>
        <v>0.42099999999999999</v>
      </c>
      <c r="Q39" s="10">
        <f t="shared" si="20"/>
        <v>-0.66100000000000003</v>
      </c>
      <c r="R39" s="10">
        <f t="shared" si="21"/>
        <v>9.7000000000000003E-2</v>
      </c>
      <c r="S39" s="211">
        <f t="shared" si="22"/>
        <v>0.11899999999999999</v>
      </c>
      <c r="T39" s="10">
        <f t="shared" si="23"/>
        <v>-2.125</v>
      </c>
      <c r="U39" s="10">
        <f t="shared" si="24"/>
        <v>0.44600000000000001</v>
      </c>
      <c r="V39" s="10">
        <f t="shared" si="35"/>
        <v>0.42703835850380806</v>
      </c>
      <c r="W39" s="10">
        <f t="shared" si="36"/>
        <v>0.343732317541108</v>
      </c>
      <c r="X39" s="11">
        <f t="shared" si="37"/>
        <v>59.549517749430478</v>
      </c>
      <c r="Y39" s="11">
        <f t="shared" si="38"/>
        <v>8.5548094527378407</v>
      </c>
      <c r="Z39" s="33">
        <f t="shared" si="25"/>
        <v>68.104327202168321</v>
      </c>
      <c r="AA39" s="35">
        <f t="shared" si="26"/>
        <v>1.3007254388807579</v>
      </c>
      <c r="AB39" s="272">
        <f t="shared" si="27"/>
        <v>194.01630286587289</v>
      </c>
      <c r="AC39" s="101">
        <f t="shared" si="41"/>
        <v>184.16076797425427</v>
      </c>
    </row>
    <row r="40" spans="1:29" x14ac:dyDescent="0.6">
      <c r="A40" s="3">
        <v>5.5</v>
      </c>
      <c r="B40" s="10">
        <f t="shared" si="39"/>
        <v>1.4398966328953218</v>
      </c>
      <c r="C40" s="105">
        <f t="shared" si="12"/>
        <v>-4.719833856769641E-2</v>
      </c>
      <c r="D40" s="31">
        <f t="shared" si="13"/>
        <v>0</v>
      </c>
      <c r="E40" s="18">
        <f t="shared" si="14"/>
        <v>-2.7326477994754642E-2</v>
      </c>
      <c r="F40" s="31">
        <f t="shared" si="15"/>
        <v>0</v>
      </c>
      <c r="G40" s="33">
        <f t="shared" si="29"/>
        <v>0</v>
      </c>
      <c r="H40" s="213">
        <f t="shared" si="16"/>
        <v>-0.13884433415090636</v>
      </c>
      <c r="I40" s="11">
        <f t="shared" si="30"/>
        <v>1.7100906769045487</v>
      </c>
      <c r="J40" s="213">
        <f t="shared" si="17"/>
        <v>0.25923725248094326</v>
      </c>
      <c r="K40" s="11">
        <f t="shared" si="31"/>
        <v>1.308563953727812</v>
      </c>
      <c r="L40" s="33">
        <f t="shared" si="40"/>
        <v>0</v>
      </c>
      <c r="M40" s="213">
        <f t="shared" si="32"/>
        <v>0</v>
      </c>
      <c r="N40" s="11">
        <f t="shared" si="33"/>
        <v>-7.2023104587985962</v>
      </c>
      <c r="O40" s="10">
        <f t="shared" si="34"/>
        <v>0</v>
      </c>
      <c r="P40" s="10">
        <f t="shared" si="19"/>
        <v>0</v>
      </c>
      <c r="Q40" s="10">
        <f t="shared" si="20"/>
        <v>0</v>
      </c>
      <c r="R40" s="10">
        <f t="shared" si="21"/>
        <v>0</v>
      </c>
      <c r="S40" s="211">
        <f t="shared" si="22"/>
        <v>0</v>
      </c>
      <c r="T40" s="10">
        <f t="shared" si="23"/>
        <v>0</v>
      </c>
      <c r="U40" s="10">
        <f t="shared" si="24"/>
        <v>0</v>
      </c>
      <c r="V40" s="10">
        <f t="shared" si="35"/>
        <v>0</v>
      </c>
      <c r="W40" s="10">
        <f t="shared" si="36"/>
        <v>0</v>
      </c>
      <c r="X40" s="11">
        <f t="shared" si="37"/>
        <v>0</v>
      </c>
      <c r="Y40" s="11">
        <f t="shared" si="38"/>
        <v>0</v>
      </c>
      <c r="Z40" s="33">
        <f t="shared" si="25"/>
        <v>0</v>
      </c>
      <c r="AA40" s="35">
        <f t="shared" si="26"/>
        <v>0</v>
      </c>
      <c r="AB40" s="272">
        <f t="shared" si="27"/>
        <v>0</v>
      </c>
      <c r="AC40" s="101">
        <f t="shared" si="41"/>
        <v>0</v>
      </c>
    </row>
    <row r="41" spans="1:29" x14ac:dyDescent="0.6">
      <c r="A41" s="3">
        <v>6.5</v>
      </c>
      <c r="B41" s="10">
        <f t="shared" si="39"/>
        <v>1.7016960206944713</v>
      </c>
      <c r="C41" s="105">
        <f t="shared" si="12"/>
        <v>-0.11027779721877949</v>
      </c>
      <c r="D41" s="31">
        <f t="shared" si="13"/>
        <v>0</v>
      </c>
      <c r="E41" s="18">
        <f t="shared" si="14"/>
        <v>-4.7435946668940972E-2</v>
      </c>
      <c r="F41" s="31">
        <f t="shared" si="15"/>
        <v>0</v>
      </c>
      <c r="G41" s="33">
        <f t="shared" si="29"/>
        <v>0</v>
      </c>
      <c r="H41" s="213">
        <f t="shared" si="16"/>
        <v>-0.32440648953159562</v>
      </c>
      <c r="I41" s="11">
        <f t="shared" si="30"/>
        <v>1.9011805432796516</v>
      </c>
      <c r="J41" s="213">
        <f t="shared" si="17"/>
        <v>3.7432687859284247E-2</v>
      </c>
      <c r="K41" s="11">
        <f t="shared" si="31"/>
        <v>1.5333548916003652</v>
      </c>
      <c r="L41" s="33">
        <f t="shared" si="40"/>
        <v>0</v>
      </c>
      <c r="M41" s="213">
        <f t="shared" si="32"/>
        <v>0</v>
      </c>
      <c r="N41" s="11">
        <f t="shared" si="33"/>
        <v>-3.0825523911185657</v>
      </c>
      <c r="O41" s="10">
        <f t="shared" si="34"/>
        <v>0</v>
      </c>
      <c r="P41" s="10">
        <f t="shared" si="19"/>
        <v>0</v>
      </c>
      <c r="Q41" s="10">
        <f t="shared" si="20"/>
        <v>0</v>
      </c>
      <c r="R41" s="10">
        <f t="shared" si="21"/>
        <v>0</v>
      </c>
      <c r="S41" s="211">
        <f t="shared" si="22"/>
        <v>0</v>
      </c>
      <c r="T41" s="10">
        <f t="shared" si="23"/>
        <v>0</v>
      </c>
      <c r="U41" s="10">
        <f t="shared" si="24"/>
        <v>0</v>
      </c>
      <c r="V41" s="10">
        <f t="shared" si="35"/>
        <v>0</v>
      </c>
      <c r="W41" s="10">
        <f t="shared" si="36"/>
        <v>0</v>
      </c>
      <c r="X41" s="11">
        <f t="shared" si="37"/>
        <v>0</v>
      </c>
      <c r="Y41" s="11">
        <f t="shared" si="38"/>
        <v>0</v>
      </c>
      <c r="Z41" s="33">
        <f t="shared" si="25"/>
        <v>0</v>
      </c>
      <c r="AA41" s="35">
        <f t="shared" si="26"/>
        <v>0</v>
      </c>
      <c r="AB41" s="272">
        <f t="shared" si="27"/>
        <v>0</v>
      </c>
      <c r="AC41" s="101">
        <f t="shared" si="41"/>
        <v>0</v>
      </c>
    </row>
    <row r="42" spans="1:29" x14ac:dyDescent="0.6">
      <c r="A42" s="3">
        <v>7.5</v>
      </c>
      <c r="B42" s="10">
        <f>A42*PI()/12</f>
        <v>1.9634954084936205</v>
      </c>
      <c r="C42" s="105">
        <f t="shared" si="12"/>
        <v>-0.17120787543819396</v>
      </c>
      <c r="D42" s="31">
        <f t="shared" si="13"/>
        <v>0</v>
      </c>
      <c r="E42" s="18">
        <f t="shared" si="14"/>
        <v>-4.9033750966320816E-2</v>
      </c>
      <c r="F42" s="31">
        <f t="shared" si="15"/>
        <v>0</v>
      </c>
      <c r="G42" s="33">
        <f t="shared" si="29"/>
        <v>0</v>
      </c>
      <c r="H42" s="213">
        <f t="shared" si="16"/>
        <v>-0.50364576779566805</v>
      </c>
      <c r="I42" s="11">
        <f t="shared" si="30"/>
        <v>2.0986100133527503</v>
      </c>
      <c r="J42" s="213">
        <f t="shared" si="17"/>
        <v>-0.17681406949757844</v>
      </c>
      <c r="K42" s="11">
        <f t="shared" si="31"/>
        <v>1.7485448999956328</v>
      </c>
      <c r="L42" s="33">
        <f>(G42/H42)*MAX(0,J42)</f>
        <v>0</v>
      </c>
      <c r="M42" s="213">
        <f t="shared" si="32"/>
        <v>0</v>
      </c>
      <c r="N42" s="11">
        <f t="shared" si="33"/>
        <v>-1.9855224920815888</v>
      </c>
      <c r="O42" s="10">
        <f t="shared" si="34"/>
        <v>0</v>
      </c>
      <c r="P42" s="10">
        <f t="shared" si="19"/>
        <v>0</v>
      </c>
      <c r="Q42" s="10">
        <f t="shared" si="20"/>
        <v>0</v>
      </c>
      <c r="R42" s="10">
        <f t="shared" si="21"/>
        <v>0</v>
      </c>
      <c r="S42" s="211">
        <f t="shared" si="22"/>
        <v>0</v>
      </c>
      <c r="T42" s="10">
        <f t="shared" si="23"/>
        <v>0</v>
      </c>
      <c r="U42" s="10">
        <f t="shared" si="24"/>
        <v>0</v>
      </c>
      <c r="V42" s="10">
        <f t="shared" si="35"/>
        <v>0</v>
      </c>
      <c r="W42" s="10">
        <f t="shared" si="36"/>
        <v>0</v>
      </c>
      <c r="X42" s="11">
        <f t="shared" si="37"/>
        <v>0</v>
      </c>
      <c r="Y42" s="11">
        <f t="shared" si="38"/>
        <v>0</v>
      </c>
      <c r="Z42" s="33">
        <f t="shared" si="25"/>
        <v>0</v>
      </c>
      <c r="AA42" s="35">
        <f t="shared" si="26"/>
        <v>0</v>
      </c>
      <c r="AB42" s="272">
        <f t="shared" si="27"/>
        <v>0</v>
      </c>
      <c r="AC42" s="101">
        <f t="shared" si="41"/>
        <v>0</v>
      </c>
    </row>
    <row r="43" spans="1:29" x14ac:dyDescent="0.6">
      <c r="A43" s="3">
        <v>8.5</v>
      </c>
      <c r="B43" s="10">
        <f>A43*PI()/12</f>
        <v>2.2252947962927703</v>
      </c>
      <c r="C43" s="105">
        <f t="shared" si="12"/>
        <v>-0.22583628908700204</v>
      </c>
      <c r="D43" s="31">
        <f t="shared" si="13"/>
        <v>0</v>
      </c>
      <c r="E43" s="18">
        <f t="shared" si="14"/>
        <v>-3.5572743107464132E-2</v>
      </c>
      <c r="F43" s="31">
        <f t="shared" si="15"/>
        <v>0</v>
      </c>
      <c r="G43" s="33">
        <f t="shared" si="29"/>
        <v>0</v>
      </c>
      <c r="H43" s="213">
        <f t="shared" si="16"/>
        <v>-0.66434730833634037</v>
      </c>
      <c r="I43" s="11">
        <f t="shared" si="30"/>
        <v>2.2974165506382587</v>
      </c>
      <c r="J43" s="213">
        <f t="shared" si="17"/>
        <v>-0.36890245713528247</v>
      </c>
      <c r="K43" s="11">
        <f t="shared" si="31"/>
        <v>1.9486242414221149</v>
      </c>
      <c r="L43" s="33">
        <f>(G43/H43)*MAX(0,J43)</f>
        <v>0</v>
      </c>
      <c r="M43" s="213">
        <f t="shared" si="32"/>
        <v>0</v>
      </c>
      <c r="N43" s="11">
        <f t="shared" si="33"/>
        <v>-1.5052367751804423</v>
      </c>
      <c r="O43" s="10">
        <f t="shared" si="34"/>
        <v>0</v>
      </c>
      <c r="P43" s="10">
        <f t="shared" si="19"/>
        <v>0</v>
      </c>
      <c r="Q43" s="10">
        <f t="shared" si="20"/>
        <v>0</v>
      </c>
      <c r="R43" s="10">
        <f t="shared" si="21"/>
        <v>0</v>
      </c>
      <c r="S43" s="211">
        <f t="shared" si="22"/>
        <v>0</v>
      </c>
      <c r="T43" s="10">
        <f t="shared" si="23"/>
        <v>0</v>
      </c>
      <c r="U43" s="10">
        <f t="shared" si="24"/>
        <v>0</v>
      </c>
      <c r="V43" s="10">
        <f t="shared" si="35"/>
        <v>0</v>
      </c>
      <c r="W43" s="10">
        <f t="shared" si="36"/>
        <v>0</v>
      </c>
      <c r="X43" s="11">
        <f t="shared" si="37"/>
        <v>0</v>
      </c>
      <c r="Y43" s="11">
        <f t="shared" si="38"/>
        <v>0</v>
      </c>
      <c r="Z43" s="33">
        <f t="shared" si="25"/>
        <v>0</v>
      </c>
      <c r="AA43" s="35">
        <f t="shared" si="26"/>
        <v>0</v>
      </c>
      <c r="AB43" s="272">
        <f t="shared" si="27"/>
        <v>0</v>
      </c>
      <c r="AC43" s="101">
        <f t="shared" si="41"/>
        <v>0</v>
      </c>
    </row>
    <row r="44" spans="1:29" x14ac:dyDescent="0.6">
      <c r="A44" s="3">
        <v>9.5</v>
      </c>
      <c r="B44" s="10">
        <f>A44*PI()/12</f>
        <v>2.4870941840919194</v>
      </c>
      <c r="C44" s="105">
        <f t="shared" si="12"/>
        <v>-0.27044020205275932</v>
      </c>
      <c r="D44" s="31">
        <f t="shared" si="13"/>
        <v>0</v>
      </c>
      <c r="E44" s="18">
        <f t="shared" si="14"/>
        <v>-1.4139383077104294E-2</v>
      </c>
      <c r="F44" s="31">
        <f t="shared" si="15"/>
        <v>0</v>
      </c>
      <c r="G44" s="33">
        <f t="shared" si="29"/>
        <v>0</v>
      </c>
      <c r="H44" s="213">
        <f t="shared" si="16"/>
        <v>-0.79555956673761741</v>
      </c>
      <c r="I44" s="11">
        <f t="shared" si="30"/>
        <v>2.4907269144755984</v>
      </c>
      <c r="J44" s="213">
        <f t="shared" si="17"/>
        <v>-0.52574196887738711</v>
      </c>
      <c r="K44" s="11">
        <f t="shared" si="31"/>
        <v>2.1243834486270572</v>
      </c>
      <c r="L44" s="33">
        <f>(G44/H44)*MAX(0,J44)</f>
        <v>0</v>
      </c>
      <c r="M44" s="213">
        <f t="shared" si="32"/>
        <v>0</v>
      </c>
      <c r="N44" s="11">
        <f t="shared" si="33"/>
        <v>-1.2569769025602189</v>
      </c>
      <c r="O44" s="10">
        <f t="shared" si="34"/>
        <v>0</v>
      </c>
      <c r="P44" s="10">
        <f t="shared" si="19"/>
        <v>0</v>
      </c>
      <c r="Q44" s="10">
        <f t="shared" si="20"/>
        <v>0</v>
      </c>
      <c r="R44" s="10">
        <f t="shared" si="21"/>
        <v>0</v>
      </c>
      <c r="S44" s="211">
        <f t="shared" si="22"/>
        <v>0</v>
      </c>
      <c r="T44" s="10">
        <f t="shared" si="23"/>
        <v>0</v>
      </c>
      <c r="U44" s="10">
        <f t="shared" si="24"/>
        <v>0</v>
      </c>
      <c r="V44" s="10">
        <f t="shared" si="35"/>
        <v>0</v>
      </c>
      <c r="W44" s="10">
        <f t="shared" si="36"/>
        <v>0</v>
      </c>
      <c r="X44" s="11">
        <f t="shared" si="37"/>
        <v>0</v>
      </c>
      <c r="Y44" s="11">
        <f t="shared" si="38"/>
        <v>0</v>
      </c>
      <c r="Z44" s="33">
        <f t="shared" si="25"/>
        <v>0</v>
      </c>
      <c r="AA44" s="35">
        <f t="shared" si="26"/>
        <v>0</v>
      </c>
      <c r="AB44" s="272">
        <f t="shared" si="27"/>
        <v>0</v>
      </c>
      <c r="AC44" s="101">
        <f t="shared" si="41"/>
        <v>0</v>
      </c>
    </row>
    <row r="45" spans="1:29" x14ac:dyDescent="0.6">
      <c r="A45" s="3">
        <v>10.5</v>
      </c>
      <c r="B45" s="10">
        <f>A45*PI()/12</f>
        <v>2.748893571891069</v>
      </c>
      <c r="C45" s="105">
        <f t="shared" si="12"/>
        <v>-0.30197993137830081</v>
      </c>
      <c r="D45" s="31">
        <f t="shared" si="13"/>
        <v>0</v>
      </c>
      <c r="E45" s="18">
        <f t="shared" si="14"/>
        <v>6.6822011731119367E-3</v>
      </c>
      <c r="F45" s="31">
        <f t="shared" si="15"/>
        <v>0</v>
      </c>
      <c r="G45" s="33">
        <f t="shared" si="29"/>
        <v>0</v>
      </c>
      <c r="H45" s="213">
        <f t="shared" si="16"/>
        <v>-0.88834064442796201</v>
      </c>
      <c r="I45" s="11">
        <f t="shared" si="30"/>
        <v>2.6645150704885072</v>
      </c>
      <c r="J45" s="213">
        <f t="shared" si="17"/>
        <v>-0.63664425118821666</v>
      </c>
      <c r="K45" s="11">
        <f t="shared" si="31"/>
        <v>2.2609351607066337</v>
      </c>
      <c r="L45" s="33">
        <f>(G45/H45)*MAX(0,J45)</f>
        <v>0</v>
      </c>
      <c r="M45" s="213">
        <f t="shared" si="32"/>
        <v>0</v>
      </c>
      <c r="N45" s="11">
        <f t="shared" si="33"/>
        <v>-1.1256943001228317</v>
      </c>
      <c r="O45" s="10">
        <f t="shared" si="34"/>
        <v>0</v>
      </c>
      <c r="P45" s="10">
        <f t="shared" si="19"/>
        <v>0</v>
      </c>
      <c r="Q45" s="10">
        <f t="shared" si="20"/>
        <v>0</v>
      </c>
      <c r="R45" s="10">
        <f t="shared" si="21"/>
        <v>0</v>
      </c>
      <c r="S45" s="211">
        <f t="shared" si="22"/>
        <v>0</v>
      </c>
      <c r="T45" s="10">
        <f t="shared" si="23"/>
        <v>0</v>
      </c>
      <c r="U45" s="10">
        <f t="shared" si="24"/>
        <v>0</v>
      </c>
      <c r="V45" s="10">
        <f t="shared" si="35"/>
        <v>0</v>
      </c>
      <c r="W45" s="10">
        <f t="shared" si="36"/>
        <v>0</v>
      </c>
      <c r="X45" s="11">
        <f t="shared" si="37"/>
        <v>0</v>
      </c>
      <c r="Y45" s="11">
        <f t="shared" si="38"/>
        <v>0</v>
      </c>
      <c r="Z45" s="33">
        <f t="shared" si="25"/>
        <v>0</v>
      </c>
      <c r="AA45" s="35">
        <f t="shared" si="26"/>
        <v>0</v>
      </c>
      <c r="AB45" s="272">
        <f t="shared" si="27"/>
        <v>0</v>
      </c>
      <c r="AC45" s="101">
        <f t="shared" si="41"/>
        <v>0</v>
      </c>
    </row>
    <row r="46" spans="1:29" x14ac:dyDescent="0.6">
      <c r="A46" s="24">
        <v>11.5</v>
      </c>
      <c r="B46" s="13">
        <f>A46*PI()/12</f>
        <v>3.0106929596902181</v>
      </c>
      <c r="C46" s="57">
        <f t="shared" si="12"/>
        <v>-0.31830609663195808</v>
      </c>
      <c r="D46" s="32">
        <f t="shared" si="13"/>
        <v>0</v>
      </c>
      <c r="E46" s="20">
        <f t="shared" si="14"/>
        <v>1.9303938541307724E-2</v>
      </c>
      <c r="F46" s="32">
        <f t="shared" si="15"/>
        <v>0</v>
      </c>
      <c r="G46" s="34">
        <f t="shared" si="29"/>
        <v>0</v>
      </c>
      <c r="H46" s="214">
        <f t="shared" si="16"/>
        <v>-0.93636766429075757</v>
      </c>
      <c r="I46" s="14">
        <f t="shared" si="30"/>
        <v>2.782931609574816</v>
      </c>
      <c r="J46" s="214">
        <f t="shared" si="17"/>
        <v>-0.69405149680297473</v>
      </c>
      <c r="K46" s="14">
        <f t="shared" si="31"/>
        <v>2.3378978872970717</v>
      </c>
      <c r="L46" s="34">
        <f>(G46/H46)*MAX(0,J46)</f>
        <v>0</v>
      </c>
      <c r="M46" s="214">
        <f t="shared" si="32"/>
        <v>0</v>
      </c>
      <c r="N46" s="14">
        <f t="shared" si="33"/>
        <v>-1.0679565710520771</v>
      </c>
      <c r="O46" s="13">
        <f t="shared" si="34"/>
        <v>0</v>
      </c>
      <c r="P46" s="13">
        <f t="shared" si="19"/>
        <v>0</v>
      </c>
      <c r="Q46" s="13">
        <f t="shared" si="20"/>
        <v>0</v>
      </c>
      <c r="R46" s="13">
        <f t="shared" si="21"/>
        <v>0</v>
      </c>
      <c r="S46" s="212">
        <f t="shared" si="22"/>
        <v>0</v>
      </c>
      <c r="T46" s="13">
        <f t="shared" si="23"/>
        <v>0</v>
      </c>
      <c r="U46" s="13">
        <f t="shared" si="24"/>
        <v>0</v>
      </c>
      <c r="V46" s="13">
        <f t="shared" si="35"/>
        <v>0</v>
      </c>
      <c r="W46" s="13">
        <f t="shared" si="36"/>
        <v>0</v>
      </c>
      <c r="X46" s="14">
        <f t="shared" si="37"/>
        <v>0</v>
      </c>
      <c r="Y46" s="14">
        <f t="shared" si="38"/>
        <v>0</v>
      </c>
      <c r="Z46" s="34">
        <f t="shared" si="25"/>
        <v>0</v>
      </c>
      <c r="AA46" s="36">
        <f t="shared" si="26"/>
        <v>0</v>
      </c>
      <c r="AB46" s="273">
        <f t="shared" si="27"/>
        <v>0</v>
      </c>
      <c r="AC46" s="354">
        <f t="shared" si="41"/>
        <v>0</v>
      </c>
    </row>
    <row r="47" spans="1:29" s="1" customFormat="1" x14ac:dyDescent="0.6">
      <c r="C47" s="18"/>
      <c r="D47" s="101">
        <f>SUM(D23:D46)</f>
        <v>867.0534417890002</v>
      </c>
      <c r="E47" s="18"/>
      <c r="F47" s="101">
        <f>SUM(F23:F46)</f>
        <v>2257.7340891268605</v>
      </c>
      <c r="G47" s="101">
        <f>SUM(G23:G46)</f>
        <v>1390.6806473378604</v>
      </c>
      <c r="H47" s="10"/>
      <c r="I47" s="11"/>
      <c r="J47" s="10"/>
      <c r="K47" s="11"/>
      <c r="L47" s="101">
        <f>SUM(L23:L46)</f>
        <v>3449.7370669071306</v>
      </c>
      <c r="S47" s="204"/>
      <c r="X47" s="11"/>
      <c r="Y47" s="11"/>
      <c r="Z47" s="101">
        <f>SUM(Z23:Z46)</f>
        <v>1512.7483211364272</v>
      </c>
      <c r="AA47" s="101">
        <f>SUM(AA23:AA46)</f>
        <v>130.35744329073452</v>
      </c>
      <c r="AB47" s="274">
        <f>SUM(AB23:AB46)</f>
        <v>5092.842831334292</v>
      </c>
      <c r="AC47" s="101">
        <f>SUM(AC23:AC46)</f>
        <v>4469.9515914344811</v>
      </c>
    </row>
    <row r="48" spans="1:29" x14ac:dyDescent="0.6">
      <c r="H48" s="227"/>
      <c r="J48" s="227"/>
    </row>
    <row r="49" spans="1:29" x14ac:dyDescent="0.6">
      <c r="A49" s="6" t="s">
        <v>16</v>
      </c>
      <c r="B49" s="8">
        <f>Gdm!A15</f>
        <v>2</v>
      </c>
      <c r="H49" s="227"/>
      <c r="J49" s="227"/>
    </row>
    <row r="50" spans="1:29" x14ac:dyDescent="0.6">
      <c r="A50" s="22" t="s">
        <v>24</v>
      </c>
      <c r="B50" s="27">
        <f>Gdm!C15</f>
        <v>1.0231834066475822</v>
      </c>
      <c r="H50" s="227"/>
      <c r="J50" s="227"/>
    </row>
    <row r="51" spans="1:29" x14ac:dyDescent="0.6">
      <c r="A51" s="22" t="s">
        <v>23</v>
      </c>
      <c r="B51" s="28">
        <f>Gdm!D15</f>
        <v>-13.289156185026727</v>
      </c>
      <c r="H51" s="227"/>
      <c r="J51" s="227"/>
    </row>
    <row r="52" spans="1:29" x14ac:dyDescent="0.6">
      <c r="A52" s="22" t="s">
        <v>18</v>
      </c>
      <c r="B52" s="29">
        <f>Gdm!H15</f>
        <v>-1.3680407217470847</v>
      </c>
      <c r="C52" s="116" t="s">
        <v>168</v>
      </c>
      <c r="D52" s="131">
        <f>B52*180/PI()</f>
        <v>-78.382959558138964</v>
      </c>
      <c r="H52" s="227"/>
      <c r="J52" s="227"/>
    </row>
    <row r="53" spans="1:29" x14ac:dyDescent="0.6">
      <c r="A53" s="22" t="s">
        <v>28</v>
      </c>
      <c r="B53" s="261">
        <f>Gdm!N15</f>
        <v>1107.66638189741</v>
      </c>
      <c r="C53" s="116" t="s">
        <v>167</v>
      </c>
      <c r="D53" s="131">
        <f>D52/15</f>
        <v>-5.225530637209264</v>
      </c>
      <c r="H53" s="227"/>
      <c r="J53" s="227"/>
    </row>
    <row r="54" spans="1:29" x14ac:dyDescent="0.6">
      <c r="A54" s="22" t="s">
        <v>29</v>
      </c>
      <c r="B54" s="261">
        <f>Gdm!K15</f>
        <v>3250</v>
      </c>
      <c r="H54" s="227"/>
      <c r="J54" s="227"/>
    </row>
    <row r="55" spans="1:29" x14ac:dyDescent="0.6">
      <c r="A55" s="3" t="s">
        <v>19</v>
      </c>
      <c r="B55" s="5">
        <f>0.409-0.5016*SIN(B52+PI()/3)</f>
        <v>0.56718799493211391</v>
      </c>
      <c r="H55" s="227"/>
      <c r="J55" s="227"/>
    </row>
    <row r="56" spans="1:29" x14ac:dyDescent="0.6">
      <c r="A56" s="3" t="s">
        <v>20</v>
      </c>
      <c r="B56" s="5">
        <f>0.6609+0.4767*SIN(B52+PI()/3)</f>
        <v>0.51056463878760228</v>
      </c>
      <c r="H56" s="227"/>
      <c r="J56" s="227"/>
    </row>
    <row r="57" spans="1:29" ht="15.5" x14ac:dyDescent="0.85">
      <c r="H57" s="227"/>
      <c r="J57" s="227"/>
      <c r="Z57" s="206" t="s">
        <v>153</v>
      </c>
      <c r="AC57" s="102"/>
    </row>
    <row r="58" spans="1:29" ht="33.75" customHeight="1" x14ac:dyDescent="0.85">
      <c r="A58" s="119" t="s">
        <v>75</v>
      </c>
      <c r="B58" s="118" t="s">
        <v>57</v>
      </c>
      <c r="C58" s="4" t="s">
        <v>15</v>
      </c>
      <c r="D58" s="4" t="s">
        <v>31</v>
      </c>
      <c r="E58" s="4" t="s">
        <v>21</v>
      </c>
      <c r="F58" s="4" t="s">
        <v>32</v>
      </c>
      <c r="G58" s="9" t="s">
        <v>33</v>
      </c>
      <c r="H58" s="212" t="s">
        <v>132</v>
      </c>
      <c r="I58" s="217" t="s">
        <v>134</v>
      </c>
      <c r="J58" s="212" t="s">
        <v>133</v>
      </c>
      <c r="K58" s="217" t="s">
        <v>135</v>
      </c>
      <c r="L58" s="99" t="s">
        <v>52</v>
      </c>
      <c r="M58" s="1" t="s">
        <v>136</v>
      </c>
      <c r="N58" s="4" t="s">
        <v>137</v>
      </c>
      <c r="O58" s="4" t="s">
        <v>138</v>
      </c>
      <c r="P58" s="4" t="s">
        <v>139</v>
      </c>
      <c r="Q58" s="4" t="s">
        <v>140</v>
      </c>
      <c r="R58" s="4" t="s">
        <v>141</v>
      </c>
      <c r="S58" s="202" t="s">
        <v>142</v>
      </c>
      <c r="T58" s="4" t="s">
        <v>143</v>
      </c>
      <c r="U58" s="4" t="s">
        <v>144</v>
      </c>
      <c r="V58" s="4" t="s">
        <v>145</v>
      </c>
      <c r="W58" s="4" t="s">
        <v>146</v>
      </c>
      <c r="X58" s="179" t="s">
        <v>53</v>
      </c>
      <c r="Y58" s="217" t="s">
        <v>152</v>
      </c>
      <c r="Z58" s="203" t="s">
        <v>54</v>
      </c>
      <c r="AA58" s="100" t="s">
        <v>55</v>
      </c>
      <c r="AB58" s="270" t="s">
        <v>227</v>
      </c>
      <c r="AC58" s="106" t="s">
        <v>56</v>
      </c>
    </row>
    <row r="59" spans="1:29" x14ac:dyDescent="0.6">
      <c r="A59" s="3">
        <v>-11.5</v>
      </c>
      <c r="B59" s="10">
        <f>A59*PI()/12</f>
        <v>-3.0106929596902181</v>
      </c>
      <c r="C59" s="104">
        <f>IF($B$52&lt;&gt;0,(PI()/24)*(COS($B59)-COS($B$52))/($B$52*COS($B$52)-SIN($B$52)),0)</f>
        <v>-0.22177762223243999</v>
      </c>
      <c r="D59" s="49">
        <f>IF(C59&gt;0,$B$53*C59,0)</f>
        <v>0</v>
      </c>
      <c r="E59" s="48">
        <f>C59*($B$55+$B$56*COS(B59))</f>
        <v>-1.3526507133565614E-2</v>
      </c>
      <c r="F59" s="49">
        <f t="shared" ref="F59:F82" si="42">IF(C59&gt;0,$B$54*E59,0)</f>
        <v>0</v>
      </c>
      <c r="G59" s="37">
        <f>IF(AND(F59&gt;0,F59&gt;D59),F59-D59,0)</f>
        <v>0</v>
      </c>
      <c r="H59" s="205">
        <f t="shared" ref="H59:H82" si="43">SIN(RADIANS($B$51))*SIN(LAT)+COS(RADIANS($B$51))*COS(LAT)*COS(B59)</f>
        <v>-0.88339265190937377</v>
      </c>
      <c r="I59" s="216">
        <f>ACOS(H59)</f>
        <v>2.6538493098113269</v>
      </c>
      <c r="J59" s="205">
        <f t="shared" ref="J59:J82" si="44">SIN(RADIANS($B$51))*SIN(LAT)*COS($C$5)-SIN(RADIANS($B$51))*COS(LAT)*SIN($C$5)*COS($C$6)+COS(RADIANS($B$51))*COS(LAT)*COS($C$5)*COS(B59)+COS(RADIANS($B$51))*SIN(LAT)*SIN($C$5)*COS($C$6)*COS(B59)+COS(RADIANS($B$51))*SIN($C$6)*SIN(B59)*SIN($C$5)</f>
        <v>-0.78216259521295062</v>
      </c>
      <c r="K59" s="216">
        <f>ACOS(J59)</f>
        <v>2.4689254683996329</v>
      </c>
      <c r="L59" s="37">
        <f>(G59/H59)*MAX(0,J59)</f>
        <v>0</v>
      </c>
      <c r="M59" s="205">
        <f>IF(D59=0,0,1+G59/(D59*H59))</f>
        <v>0</v>
      </c>
      <c r="N59" s="11">
        <f t="shared" ref="N59:N82" si="45">1/H59</f>
        <v>-1.1319994544199456</v>
      </c>
      <c r="O59" s="10">
        <f t="shared" ref="O59:O82" si="46">D59*N59/1367</f>
        <v>0</v>
      </c>
      <c r="P59" s="215">
        <f t="shared" ref="P59:P82" si="47">IF($M59=0,0,IF(AND($M59&gt;=$E$5,$M59&lt;$E$6),$F$5,IF(AND($M59&gt;=$E$6,$M59&lt;$E$7),$F$6,IF(AND($M59&gt;=$E$7,$M59&lt;$E$8),$F$7,IF(AND($M59&gt;=$E$8,$M59&lt;$E$9),$F$8,IF(AND($M59&gt;=$E$9,$M59&lt;$E$10),$F$9,IF(AND($M59&gt;=$E$10,$M59&lt;$E$11),$F$10,IF(AND($M59&gt;=$E$11,$M59&lt;$E$12),$F$11,IF($M59&gt;=$E$12,$F$12,"error")))))))))</f>
        <v>0</v>
      </c>
      <c r="Q59" s="10">
        <f t="shared" ref="Q59:Q82" si="48">IF($M59=0,0,IF(AND($M59&gt;=$E$5,$M59&lt;$E$6),$G$5,IF(AND($M59&gt;=$E$6,$M59&lt;$E$7),$G$6,IF(AND($M59&gt;=$E$7,$M59&lt;$E$8),$G$7,IF(AND($M59&gt;=$E$8,$M59&lt;$E$9),$G$8,IF(AND($M59&gt;=$E$9,$M59&lt;$E$10),$G$9,IF(AND($M59&gt;=$E$10,$M59&lt;$E$11),$G$10,IF(AND($M59&gt;=$E$11,$M59&lt;$E$12),$G$11,IF($M59&gt;=$E$12,$G$12,"error")))))))))</f>
        <v>0</v>
      </c>
      <c r="R59" s="10">
        <f t="shared" ref="R59:R82" si="49">IF($M59=0,0,IF(AND($M59&gt;=$E$5,$M59&lt;$E$6),$H$5,IF(AND($M59&gt;=$E$6,$M59&lt;$E$7),$H$6,IF(AND($M59&gt;=$E$7,$M59&lt;$E$8),$H$7,IF(AND($M59&gt;=$E$8,$M59&lt;$E$9),$H$8,IF(AND($M59&gt;=$E$9,$M59&lt;$E$10),$H$9,IF(AND($M59&gt;=$E$10,$M59&lt;$E$11),$H$10,IF(AND($M59&gt;=$E$11,$M59&lt;$E$12),$H$11,IF($M59&gt;=$E$12,$H$12,"error")))))))))</f>
        <v>0</v>
      </c>
      <c r="S59" s="211">
        <f t="shared" ref="S59:S82" si="50">IF($M59=0,0,IF(AND($M59&gt;=$E$5,$M59&lt;$E$6),$I$5,IF(AND($M59&gt;=$E$6,$M59&lt;$E$7),$I$6,IF(AND($M59&gt;=$E$7,$M59&lt;$E$8),$I$7,IF(AND($M59&gt;=$E$8,$M59&lt;$E$9),$I$8,IF(AND($M59&gt;=$E$9,$M59&lt;$E$10),$I$9,IF(AND($M59&gt;=$E$10,$M59&lt;$E$11),$I$10,IF(AND($M59&gt;=$E$11,$M59&lt;$E$12),$I$11,IF($M59&gt;=$E$12,$I$12,"error")))))))))</f>
        <v>0</v>
      </c>
      <c r="T59" s="10">
        <f t="shared" ref="T59:T82" si="51">IF($M59=0,0,IF(AND($M59&gt;=$E$5,$M59&lt;$E$6),$J$5,IF(AND($M59&gt;=$E$6,$M59&lt;$E$7),$J$6,IF(AND($M59&gt;=$E$7,$M59&lt;$E$8),$J$7,IF(AND($M59&gt;=$E$8,$M59&lt;$E$9),$J$8,IF(AND($M59&gt;=$E$9,$M59&lt;$E$10),$J$9,IF(AND($M59&gt;=$E$10,$M59&lt;$E$11),$J$10,IF(AND($M59&gt;=$E$11,$M59&lt;$E$12),$J$11,IF($M59&gt;=$E$12,$J$12,"error")))))))))</f>
        <v>0</v>
      </c>
      <c r="U59" s="10">
        <f t="shared" ref="U59:U82" si="52">IF($M59=0,0,IF(AND($M59&gt;=$E$5,$M59&lt;$E$6),$K$5,IF(AND($M59&gt;=$E$6,$M59&lt;$E$7),$K$6,IF(AND($M59&gt;=$E$7,$M59&lt;$E$8),$K$7,IF(AND($M59&gt;=$E$8,$M59&lt;$E$9),$K$8,IF(AND($M59&gt;=$E$9,$M59&lt;$E$10),$K$9,IF(AND($M59&gt;=$E$10,$M59&lt;$E$11),$K$10,IF(AND($M59&gt;=$E$11,$M59&lt;$E$12),$K$11,IF($M59&gt;=$E$12,$K$12,"error")))))))))</f>
        <v>0</v>
      </c>
      <c r="V59" s="10">
        <f>P59+Q59*O59+R59*I59</f>
        <v>0</v>
      </c>
      <c r="W59" s="10">
        <f>S59+T59*O59+U59*I59</f>
        <v>0</v>
      </c>
      <c r="X59" s="216">
        <f>D59*V59*MAX(0,J59)/H59</f>
        <v>0</v>
      </c>
      <c r="Y59" s="216">
        <f>D59*(0.5*(1+COS($C$5))*(1-V59)+W59*SIN(ABS($C$5)))</f>
        <v>0</v>
      </c>
      <c r="Z59" s="31">
        <f t="shared" ref="Z59:Z82" si="53">X59+Y59</f>
        <v>0</v>
      </c>
      <c r="AA59" s="38">
        <f t="shared" ref="AA59:AA82" si="54">IF(F59&gt;0,F59*$B$7*(1-COS($C$5))/2,0)</f>
        <v>0</v>
      </c>
      <c r="AB59" s="271">
        <f t="shared" ref="AB59:AB82" si="55">L59+Z59+AA59</f>
        <v>0</v>
      </c>
      <c r="AC59" s="101">
        <f t="shared" ref="AC59:AC82" si="56">L59+X59</f>
        <v>0</v>
      </c>
    </row>
    <row r="60" spans="1:29" x14ac:dyDescent="0.6">
      <c r="A60" s="3">
        <v>-10.5</v>
      </c>
      <c r="B60" s="10">
        <f>A60*PI()/12</f>
        <v>-2.748893571891069</v>
      </c>
      <c r="C60" s="105">
        <f t="shared" ref="C60:C82" si="57">IF($B$52&lt;&gt;0,(PI()/24)*(COS($B60)-COS($B$52))/($B$52*COS($B$52)-SIN($B$52)),0)</f>
        <v>-0.20921533122343358</v>
      </c>
      <c r="D60" s="31">
        <f>IF(C60&gt;0,$B$53*C60,0)</f>
        <v>0</v>
      </c>
      <c r="E60" s="18">
        <f>C60*($B$55+$B$56*COS(B60))</f>
        <v>-1.9977506502078232E-2</v>
      </c>
      <c r="F60" s="31">
        <f t="shared" si="42"/>
        <v>0</v>
      </c>
      <c r="G60" s="33">
        <f t="shared" ref="G60:G82" si="58">IF(AND(F60&gt;0,F60&gt;D60),F60-D60,0)</f>
        <v>0</v>
      </c>
      <c r="H60" s="213">
        <f t="shared" si="43"/>
        <v>-0.83335407968195363</v>
      </c>
      <c r="I60" s="11">
        <f t="shared" ref="I60:I82" si="59">ACOS(H60)</f>
        <v>2.5559446427513022</v>
      </c>
      <c r="J60" s="213">
        <f t="shared" si="44"/>
        <v>-0.72235091807208796</v>
      </c>
      <c r="K60" s="11">
        <f t="shared" ref="K60:K82" si="60">ACOS(J60)</f>
        <v>2.3779922430615223</v>
      </c>
      <c r="L60" s="33">
        <f>(G60/H60)*MAX(0,J60)</f>
        <v>0</v>
      </c>
      <c r="M60" s="213">
        <f t="shared" ref="M60:M82" si="61">IF(D60=0,0,1+G60/(D60*H60))</f>
        <v>0</v>
      </c>
      <c r="N60" s="11">
        <f t="shared" si="45"/>
        <v>-1.1999701260017184</v>
      </c>
      <c r="O60" s="10">
        <f t="shared" si="46"/>
        <v>0</v>
      </c>
      <c r="P60" s="10">
        <f t="shared" si="47"/>
        <v>0</v>
      </c>
      <c r="Q60" s="10">
        <f t="shared" si="48"/>
        <v>0</v>
      </c>
      <c r="R60" s="10">
        <f t="shared" si="49"/>
        <v>0</v>
      </c>
      <c r="S60" s="211">
        <f t="shared" si="50"/>
        <v>0</v>
      </c>
      <c r="T60" s="10">
        <f t="shared" si="51"/>
        <v>0</v>
      </c>
      <c r="U60" s="10">
        <f t="shared" si="52"/>
        <v>0</v>
      </c>
      <c r="V60" s="10">
        <f t="shared" ref="V60:V82" si="62">P60+Q60*O60+R60*I60</f>
        <v>0</v>
      </c>
      <c r="W60" s="10">
        <f t="shared" ref="W60:W82" si="63">S60+T60*O60+U60*I60</f>
        <v>0</v>
      </c>
      <c r="X60" s="11">
        <f t="shared" ref="X60:X82" si="64">D60*V60*MAX(0,J60)/H60</f>
        <v>0</v>
      </c>
      <c r="Y60" s="11">
        <f t="shared" ref="Y60:Y82" si="65">D60*(0.5*(1+COS($C$5))*(1-V60)+W60*SIN(ABS($C$5)))</f>
        <v>0</v>
      </c>
      <c r="Z60" s="31">
        <f t="shared" si="53"/>
        <v>0</v>
      </c>
      <c r="AA60" s="35">
        <f t="shared" si="54"/>
        <v>0</v>
      </c>
      <c r="AB60" s="272">
        <f t="shared" si="55"/>
        <v>0</v>
      </c>
      <c r="AC60" s="101">
        <f t="shared" si="56"/>
        <v>0</v>
      </c>
    </row>
    <row r="61" spans="1:29" x14ac:dyDescent="0.6">
      <c r="A61" s="3">
        <v>-9.5</v>
      </c>
      <c r="B61" s="10">
        <f>A61*PI()/12</f>
        <v>-2.4870941840919194</v>
      </c>
      <c r="C61" s="105">
        <f t="shared" si="57"/>
        <v>-0.18494684857751706</v>
      </c>
      <c r="D61" s="31">
        <f>IF(C61&gt;0,$B$53*C61,0)</f>
        <v>0</v>
      </c>
      <c r="E61" s="18">
        <f>C61*($B$55+$B$56*COS(B61))</f>
        <v>-2.9985401732077994E-2</v>
      </c>
      <c r="F61" s="31">
        <f t="shared" si="42"/>
        <v>0</v>
      </c>
      <c r="G61" s="33">
        <f t="shared" si="58"/>
        <v>0</v>
      </c>
      <c r="H61" s="213">
        <f t="shared" si="43"/>
        <v>-0.73668698123176146</v>
      </c>
      <c r="I61" s="11">
        <f t="shared" si="59"/>
        <v>2.3989543008509244</v>
      </c>
      <c r="J61" s="213">
        <f t="shared" si="44"/>
        <v>-0.60680363074404253</v>
      </c>
      <c r="K61" s="11">
        <f t="shared" si="60"/>
        <v>2.2228293751115995</v>
      </c>
      <c r="L61" s="33">
        <f>(G61/H61)*MAX(0,J61)</f>
        <v>0</v>
      </c>
      <c r="M61" s="213">
        <f t="shared" si="61"/>
        <v>0</v>
      </c>
      <c r="N61" s="11">
        <f t="shared" si="45"/>
        <v>-1.3574286304448759</v>
      </c>
      <c r="O61" s="10">
        <f t="shared" si="46"/>
        <v>0</v>
      </c>
      <c r="P61" s="10">
        <f t="shared" si="47"/>
        <v>0</v>
      </c>
      <c r="Q61" s="10">
        <f t="shared" si="48"/>
        <v>0</v>
      </c>
      <c r="R61" s="10">
        <f t="shared" si="49"/>
        <v>0</v>
      </c>
      <c r="S61" s="211">
        <f t="shared" si="50"/>
        <v>0</v>
      </c>
      <c r="T61" s="10">
        <f t="shared" si="51"/>
        <v>0</v>
      </c>
      <c r="U61" s="10">
        <f t="shared" si="52"/>
        <v>0</v>
      </c>
      <c r="V61" s="10">
        <f t="shared" si="62"/>
        <v>0</v>
      </c>
      <c r="W61" s="10">
        <f t="shared" si="63"/>
        <v>0</v>
      </c>
      <c r="X61" s="11">
        <f t="shared" si="64"/>
        <v>0</v>
      </c>
      <c r="Y61" s="11">
        <f t="shared" si="65"/>
        <v>0</v>
      </c>
      <c r="Z61" s="31">
        <f t="shared" si="53"/>
        <v>0</v>
      </c>
      <c r="AA61" s="35">
        <f t="shared" si="54"/>
        <v>0</v>
      </c>
      <c r="AB61" s="272">
        <f t="shared" si="55"/>
        <v>0</v>
      </c>
      <c r="AC61" s="101">
        <f t="shared" si="56"/>
        <v>0</v>
      </c>
    </row>
    <row r="62" spans="1:29" x14ac:dyDescent="0.6">
      <c r="A62" s="3">
        <v>-8.5</v>
      </c>
      <c r="B62" s="10">
        <f>A62*PI()/12</f>
        <v>-2.2252947962927703</v>
      </c>
      <c r="C62" s="105">
        <f t="shared" si="57"/>
        <v>-0.15062603128144589</v>
      </c>
      <c r="D62" s="31">
        <f>IF(C62&gt;0,$B$53*C62,0)</f>
        <v>0</v>
      </c>
      <c r="E62" s="18">
        <f>C62*($B$55+$B$56*COS(B62))</f>
        <v>-3.8616889729002603E-2</v>
      </c>
      <c r="F62" s="31">
        <f t="shared" si="42"/>
        <v>0</v>
      </c>
      <c r="G62" s="33">
        <f t="shared" si="58"/>
        <v>0</v>
      </c>
      <c r="H62" s="213">
        <f t="shared" si="43"/>
        <v>-0.59997905956824471</v>
      </c>
      <c r="I62" s="11">
        <f t="shared" si="59"/>
        <v>2.2142712603054133</v>
      </c>
      <c r="J62" s="213">
        <f t="shared" si="44"/>
        <v>-0.44339508990929999</v>
      </c>
      <c r="K62" s="11">
        <f t="shared" si="60"/>
        <v>2.0301792507096024</v>
      </c>
      <c r="L62" s="33">
        <f>(G62/H62)*MAX(0,J62)</f>
        <v>0</v>
      </c>
      <c r="M62" s="213">
        <f t="shared" si="61"/>
        <v>0</v>
      </c>
      <c r="N62" s="11">
        <f t="shared" si="45"/>
        <v>-1.6667248365628249</v>
      </c>
      <c r="O62" s="10">
        <f t="shared" si="46"/>
        <v>0</v>
      </c>
      <c r="P62" s="10">
        <f t="shared" si="47"/>
        <v>0</v>
      </c>
      <c r="Q62" s="10">
        <f t="shared" si="48"/>
        <v>0</v>
      </c>
      <c r="R62" s="10">
        <f t="shared" si="49"/>
        <v>0</v>
      </c>
      <c r="S62" s="211">
        <f t="shared" si="50"/>
        <v>0</v>
      </c>
      <c r="T62" s="10">
        <f t="shared" si="51"/>
        <v>0</v>
      </c>
      <c r="U62" s="10">
        <f t="shared" si="52"/>
        <v>0</v>
      </c>
      <c r="V62" s="10">
        <f t="shared" si="62"/>
        <v>0</v>
      </c>
      <c r="W62" s="10">
        <f t="shared" si="63"/>
        <v>0</v>
      </c>
      <c r="X62" s="11">
        <f t="shared" si="64"/>
        <v>0</v>
      </c>
      <c r="Y62" s="11">
        <f t="shared" si="65"/>
        <v>0</v>
      </c>
      <c r="Z62" s="31">
        <f t="shared" si="53"/>
        <v>0</v>
      </c>
      <c r="AA62" s="35">
        <f t="shared" si="54"/>
        <v>0</v>
      </c>
      <c r="AB62" s="272">
        <f t="shared" si="55"/>
        <v>0</v>
      </c>
      <c r="AC62" s="101">
        <f t="shared" si="56"/>
        <v>0</v>
      </c>
    </row>
    <row r="63" spans="1:29" x14ac:dyDescent="0.6">
      <c r="A63">
        <v>-7.5</v>
      </c>
      <c r="B63" s="10">
        <f>A63*PI()/12</f>
        <v>-1.9634954084936205</v>
      </c>
      <c r="C63" s="105">
        <f t="shared" si="57"/>
        <v>-0.10859178631611491</v>
      </c>
      <c r="D63" s="31">
        <f>IF(C63&gt;0,$B$53*C63,0)</f>
        <v>0</v>
      </c>
      <c r="E63" s="18">
        <f>C63*($B$55+$B$56*COS(B63))</f>
        <v>-4.0374791728386268E-2</v>
      </c>
      <c r="F63" s="31">
        <f t="shared" si="42"/>
        <v>0</v>
      </c>
      <c r="G63" s="33">
        <f t="shared" si="58"/>
        <v>0</v>
      </c>
      <c r="H63" s="213">
        <f t="shared" si="43"/>
        <v>-0.4325467336322491</v>
      </c>
      <c r="I63" s="11">
        <f t="shared" si="59"/>
        <v>2.0181118425015767</v>
      </c>
      <c r="J63" s="213">
        <f t="shared" si="44"/>
        <v>-0.24326131758036562</v>
      </c>
      <c r="K63" s="11">
        <f t="shared" si="60"/>
        <v>1.8165230867003272</v>
      </c>
      <c r="L63" s="33">
        <f>(G63/H63)*MAX(0,J63)</f>
        <v>0</v>
      </c>
      <c r="M63" s="213">
        <f t="shared" si="61"/>
        <v>0</v>
      </c>
      <c r="N63" s="11">
        <f t="shared" si="45"/>
        <v>-2.3118889179965447</v>
      </c>
      <c r="O63" s="10">
        <f t="shared" si="46"/>
        <v>0</v>
      </c>
      <c r="P63" s="10">
        <f t="shared" si="47"/>
        <v>0</v>
      </c>
      <c r="Q63" s="10">
        <f t="shared" si="48"/>
        <v>0</v>
      </c>
      <c r="R63" s="10">
        <f t="shared" si="49"/>
        <v>0</v>
      </c>
      <c r="S63" s="211">
        <f t="shared" si="50"/>
        <v>0</v>
      </c>
      <c r="T63" s="10">
        <f t="shared" si="51"/>
        <v>0</v>
      </c>
      <c r="U63" s="10">
        <f t="shared" si="52"/>
        <v>0</v>
      </c>
      <c r="V63" s="10">
        <f t="shared" si="62"/>
        <v>0</v>
      </c>
      <c r="W63" s="10">
        <f t="shared" si="63"/>
        <v>0</v>
      </c>
      <c r="X63" s="11">
        <f t="shared" si="64"/>
        <v>0</v>
      </c>
      <c r="Y63" s="11">
        <f t="shared" si="65"/>
        <v>0</v>
      </c>
      <c r="Z63" s="31">
        <f t="shared" si="53"/>
        <v>0</v>
      </c>
      <c r="AA63" s="35">
        <f t="shared" si="54"/>
        <v>0</v>
      </c>
      <c r="AB63" s="272">
        <f t="shared" si="55"/>
        <v>0</v>
      </c>
      <c r="AC63" s="101">
        <f t="shared" si="56"/>
        <v>0</v>
      </c>
    </row>
    <row r="64" spans="1:29" x14ac:dyDescent="0.6">
      <c r="A64">
        <v>-6.5</v>
      </c>
      <c r="B64" s="10">
        <f t="shared" ref="B64:B78" si="66">A64*PI()/12</f>
        <v>-1.7016960206944713</v>
      </c>
      <c r="C64" s="105">
        <f t="shared" si="57"/>
        <v>-6.1708678011037361E-2</v>
      </c>
      <c r="D64" s="31">
        <f t="shared" ref="D64:D78" si="67">IF(C64&gt;0,$B$53*C64,0)</f>
        <v>0</v>
      </c>
      <c r="E64" s="18">
        <f t="shared" ref="E64:E78" si="68">C64*($B$55+$B$56*COS(B64))</f>
        <v>-3.0888028040574774E-2</v>
      </c>
      <c r="F64" s="31">
        <f t="shared" si="42"/>
        <v>0</v>
      </c>
      <c r="G64" s="33">
        <f t="shared" si="58"/>
        <v>0</v>
      </c>
      <c r="H64" s="213">
        <f t="shared" si="43"/>
        <v>-0.24580023974131232</v>
      </c>
      <c r="I64" s="11">
        <f t="shared" si="59"/>
        <v>1.8191415007677221</v>
      </c>
      <c r="J64" s="213">
        <f t="shared" si="44"/>
        <v>-2.0041099604760644E-2</v>
      </c>
      <c r="K64" s="11">
        <f t="shared" si="60"/>
        <v>1.590838768212349</v>
      </c>
      <c r="L64" s="33">
        <f t="shared" ref="L64:L78" si="69">(G64/H64)*MAX(0,J64)</f>
        <v>0</v>
      </c>
      <c r="M64" s="213">
        <f t="shared" si="61"/>
        <v>0</v>
      </c>
      <c r="N64" s="11">
        <f t="shared" si="45"/>
        <v>-4.0683442825459837</v>
      </c>
      <c r="O64" s="10">
        <f t="shared" si="46"/>
        <v>0</v>
      </c>
      <c r="P64" s="10">
        <f t="shared" si="47"/>
        <v>0</v>
      </c>
      <c r="Q64" s="10">
        <f t="shared" si="48"/>
        <v>0</v>
      </c>
      <c r="R64" s="10">
        <f t="shared" si="49"/>
        <v>0</v>
      </c>
      <c r="S64" s="211">
        <f t="shared" si="50"/>
        <v>0</v>
      </c>
      <c r="T64" s="10">
        <f t="shared" si="51"/>
        <v>0</v>
      </c>
      <c r="U64" s="10">
        <f t="shared" si="52"/>
        <v>0</v>
      </c>
      <c r="V64" s="10">
        <f t="shared" si="62"/>
        <v>0</v>
      </c>
      <c r="W64" s="10">
        <f t="shared" si="63"/>
        <v>0</v>
      </c>
      <c r="X64" s="11">
        <f t="shared" si="64"/>
        <v>0</v>
      </c>
      <c r="Y64" s="11">
        <f t="shared" si="65"/>
        <v>0</v>
      </c>
      <c r="Z64" s="31">
        <f t="shared" si="53"/>
        <v>0</v>
      </c>
      <c r="AA64" s="35">
        <f t="shared" si="54"/>
        <v>0</v>
      </c>
      <c r="AB64" s="272">
        <f t="shared" si="55"/>
        <v>0</v>
      </c>
      <c r="AC64" s="101">
        <f t="shared" si="56"/>
        <v>0</v>
      </c>
    </row>
    <row r="65" spans="1:29" x14ac:dyDescent="0.6">
      <c r="A65">
        <v>-5.5</v>
      </c>
      <c r="B65" s="10">
        <f t="shared" si="66"/>
        <v>-1.4398966328953218</v>
      </c>
      <c r="C65" s="105">
        <f t="shared" si="57"/>
        <v>-1.3171712719204365E-2</v>
      </c>
      <c r="D65" s="31">
        <f t="shared" si="67"/>
        <v>0</v>
      </c>
      <c r="E65" s="18">
        <f t="shared" si="68"/>
        <v>-8.3486273724323237E-3</v>
      </c>
      <c r="F65" s="31">
        <f t="shared" si="42"/>
        <v>0</v>
      </c>
      <c r="G65" s="33">
        <f t="shared" si="58"/>
        <v>0</v>
      </c>
      <c r="H65" s="213">
        <f t="shared" si="43"/>
        <v>-5.2466042840928026E-2</v>
      </c>
      <c r="I65" s="11">
        <f t="shared" si="59"/>
        <v>1.6232864699215581</v>
      </c>
      <c r="J65" s="213">
        <f t="shared" si="44"/>
        <v>0.21105347505133021</v>
      </c>
      <c r="K65" s="11">
        <f t="shared" si="60"/>
        <v>1.358143740263666</v>
      </c>
      <c r="L65" s="33">
        <f t="shared" si="69"/>
        <v>0</v>
      </c>
      <c r="M65" s="213">
        <f t="shared" si="61"/>
        <v>0</v>
      </c>
      <c r="N65" s="11">
        <f t="shared" si="45"/>
        <v>-19.059947079140375</v>
      </c>
      <c r="O65" s="10">
        <f t="shared" si="46"/>
        <v>0</v>
      </c>
      <c r="P65" s="10">
        <f t="shared" si="47"/>
        <v>0</v>
      </c>
      <c r="Q65" s="10">
        <f t="shared" si="48"/>
        <v>0</v>
      </c>
      <c r="R65" s="10">
        <f t="shared" si="49"/>
        <v>0</v>
      </c>
      <c r="S65" s="211">
        <f t="shared" si="50"/>
        <v>0</v>
      </c>
      <c r="T65" s="10">
        <f t="shared" si="51"/>
        <v>0</v>
      </c>
      <c r="U65" s="10">
        <f t="shared" si="52"/>
        <v>0</v>
      </c>
      <c r="V65" s="10">
        <f t="shared" si="62"/>
        <v>0</v>
      </c>
      <c r="W65" s="10">
        <f t="shared" si="63"/>
        <v>0</v>
      </c>
      <c r="X65" s="11">
        <f t="shared" si="64"/>
        <v>0</v>
      </c>
      <c r="Y65" s="11">
        <f t="shared" si="65"/>
        <v>0</v>
      </c>
      <c r="Z65" s="31">
        <f t="shared" si="53"/>
        <v>0</v>
      </c>
      <c r="AA65" s="35">
        <f t="shared" si="54"/>
        <v>0</v>
      </c>
      <c r="AB65" s="272">
        <f t="shared" si="55"/>
        <v>0</v>
      </c>
      <c r="AC65" s="101">
        <f t="shared" si="56"/>
        <v>0</v>
      </c>
    </row>
    <row r="66" spans="1:29" x14ac:dyDescent="0.6">
      <c r="A66">
        <v>-4.5</v>
      </c>
      <c r="B66" s="10">
        <f t="shared" si="66"/>
        <v>-1.1780972450961724</v>
      </c>
      <c r="C66" s="105">
        <f t="shared" si="57"/>
        <v>3.3711395585873223E-2</v>
      </c>
      <c r="D66" s="31">
        <f t="shared" si="67"/>
        <v>37.34097957731651</v>
      </c>
      <c r="E66" s="18">
        <f t="shared" si="68"/>
        <v>2.5707387368627904E-2</v>
      </c>
      <c r="F66" s="31">
        <f t="shared" si="42"/>
        <v>83.549008948040694</v>
      </c>
      <c r="G66" s="33">
        <f t="shared" si="58"/>
        <v>46.208029370724184</v>
      </c>
      <c r="H66" s="213">
        <f t="shared" si="43"/>
        <v>0.13428045105000891</v>
      </c>
      <c r="I66" s="11">
        <f t="shared" si="59"/>
        <v>1.43610902531743</v>
      </c>
      <c r="J66" s="213">
        <f t="shared" si="44"/>
        <v>0.43427369302693541</v>
      </c>
      <c r="K66" s="11">
        <f t="shared" si="60"/>
        <v>1.1215645149661979</v>
      </c>
      <c r="L66" s="33">
        <f t="shared" si="69"/>
        <v>149.44045395593835</v>
      </c>
      <c r="M66" s="213">
        <f t="shared" si="61"/>
        <v>10.215500976543796</v>
      </c>
      <c r="N66" s="11">
        <f t="shared" si="45"/>
        <v>7.4471003945881789</v>
      </c>
      <c r="O66" s="10">
        <f t="shared" si="46"/>
        <v>0.20342503565804165</v>
      </c>
      <c r="P66" s="10">
        <f t="shared" si="47"/>
        <v>0.42099999999999999</v>
      </c>
      <c r="Q66" s="10">
        <f t="shared" si="48"/>
        <v>-0.66100000000000003</v>
      </c>
      <c r="R66" s="10">
        <f t="shared" si="49"/>
        <v>9.7000000000000003E-2</v>
      </c>
      <c r="S66" s="211">
        <f t="shared" si="50"/>
        <v>0.11899999999999999</v>
      </c>
      <c r="T66" s="10">
        <f t="shared" si="51"/>
        <v>-2.125</v>
      </c>
      <c r="U66" s="10">
        <f t="shared" si="52"/>
        <v>0.44600000000000001</v>
      </c>
      <c r="V66" s="10">
        <f t="shared" si="62"/>
        <v>0.42583862688582519</v>
      </c>
      <c r="W66" s="10">
        <f t="shared" si="63"/>
        <v>0.3272264245182353</v>
      </c>
      <c r="X66" s="11">
        <f t="shared" si="64"/>
        <v>51.42585134364824</v>
      </c>
      <c r="Y66" s="11">
        <f t="shared" si="65"/>
        <v>26.32442287147148</v>
      </c>
      <c r="Z66" s="31">
        <f t="shared" si="53"/>
        <v>77.750274215119717</v>
      </c>
      <c r="AA66" s="35">
        <f t="shared" si="54"/>
        <v>4.823967201626159</v>
      </c>
      <c r="AB66" s="272">
        <f t="shared" si="55"/>
        <v>232.01469537268423</v>
      </c>
      <c r="AC66" s="101">
        <f t="shared" si="56"/>
        <v>200.8663052995866</v>
      </c>
    </row>
    <row r="67" spans="1:29" x14ac:dyDescent="0.6">
      <c r="A67">
        <v>-3.5</v>
      </c>
      <c r="B67" s="10">
        <f t="shared" si="66"/>
        <v>-0.91629785729702296</v>
      </c>
      <c r="C67" s="105">
        <f t="shared" si="57"/>
        <v>7.5745640551204155E-2</v>
      </c>
      <c r="D67" s="31">
        <f t="shared" si="67"/>
        <v>83.900899613854051</v>
      </c>
      <c r="E67" s="18">
        <f t="shared" si="68"/>
        <v>6.6504676497386186E-2</v>
      </c>
      <c r="F67" s="31">
        <f t="shared" si="42"/>
        <v>216.1401986165051</v>
      </c>
      <c r="G67" s="33">
        <f t="shared" si="58"/>
        <v>132.23929900265105</v>
      </c>
      <c r="H67" s="213">
        <f t="shared" si="43"/>
        <v>0.30171277698600429</v>
      </c>
      <c r="I67" s="11">
        <f t="shared" si="59"/>
        <v>1.2643076864740923</v>
      </c>
      <c r="J67" s="213">
        <f t="shared" si="44"/>
        <v>0.63440746535586956</v>
      </c>
      <c r="K67" s="11">
        <f t="shared" si="60"/>
        <v>0.8835545882759358</v>
      </c>
      <c r="L67" s="33">
        <f t="shared" si="69"/>
        <v>278.05782485837659</v>
      </c>
      <c r="M67" s="213">
        <f t="shared" si="61"/>
        <v>6.2239645210691927</v>
      </c>
      <c r="N67" s="11">
        <f t="shared" si="45"/>
        <v>3.3144105131695749</v>
      </c>
      <c r="O67" s="10">
        <f t="shared" si="46"/>
        <v>0.20342503565804168</v>
      </c>
      <c r="P67" s="10">
        <f t="shared" si="47"/>
        <v>0.73399999999999999</v>
      </c>
      <c r="Q67" s="10">
        <f t="shared" si="48"/>
        <v>-7.2999999999999995E-2</v>
      </c>
      <c r="R67" s="10">
        <f t="shared" si="49"/>
        <v>-0.22800000000000001</v>
      </c>
      <c r="S67" s="211">
        <f t="shared" si="50"/>
        <v>0.23100000000000001</v>
      </c>
      <c r="T67" s="10">
        <f t="shared" si="51"/>
        <v>-1.18</v>
      </c>
      <c r="U67" s="10">
        <f t="shared" si="52"/>
        <v>0.19900000000000001</v>
      </c>
      <c r="V67" s="10">
        <f t="shared" si="62"/>
        <v>0.43088781988086994</v>
      </c>
      <c r="W67" s="10">
        <f t="shared" si="63"/>
        <v>0.24255568753185525</v>
      </c>
      <c r="X67" s="11">
        <f t="shared" si="64"/>
        <v>76.016070890052134</v>
      </c>
      <c r="Y67" s="11">
        <f t="shared" si="65"/>
        <v>52.4082605423609</v>
      </c>
      <c r="Z67" s="31">
        <f t="shared" si="53"/>
        <v>128.42433143241303</v>
      </c>
      <c r="AA67" s="35">
        <f t="shared" si="54"/>
        <v>12.479540358490818</v>
      </c>
      <c r="AB67" s="272">
        <f t="shared" si="55"/>
        <v>418.96169664928038</v>
      </c>
      <c r="AC67" s="101">
        <f t="shared" si="56"/>
        <v>354.07389574842875</v>
      </c>
    </row>
    <row r="68" spans="1:29" x14ac:dyDescent="0.6">
      <c r="A68">
        <v>-2.5</v>
      </c>
      <c r="B68" s="10">
        <f t="shared" si="66"/>
        <v>-0.6544984694978736</v>
      </c>
      <c r="C68" s="105">
        <f t="shared" si="57"/>
        <v>0.11006645784727534</v>
      </c>
      <c r="D68" s="31">
        <f t="shared" si="67"/>
        <v>121.91691513195526</v>
      </c>
      <c r="E68" s="18">
        <f t="shared" si="68"/>
        <v>0.10701169060695903</v>
      </c>
      <c r="F68" s="31">
        <f t="shared" si="42"/>
        <v>347.78799447261684</v>
      </c>
      <c r="G68" s="33">
        <f t="shared" si="58"/>
        <v>225.87107934066159</v>
      </c>
      <c r="H68" s="213">
        <f t="shared" si="43"/>
        <v>0.43842069864952116</v>
      </c>
      <c r="I68" s="11">
        <f t="shared" si="59"/>
        <v>1.1169555890390119</v>
      </c>
      <c r="J68" s="213">
        <f t="shared" si="44"/>
        <v>0.7978160061906121</v>
      </c>
      <c r="K68" s="11">
        <f t="shared" si="60"/>
        <v>0.64713231602127708</v>
      </c>
      <c r="L68" s="33">
        <f t="shared" si="69"/>
        <v>411.02886562750177</v>
      </c>
      <c r="M68" s="213">
        <f t="shared" si="61"/>
        <v>5.2257676316836124</v>
      </c>
      <c r="N68" s="11">
        <f t="shared" si="45"/>
        <v>2.2809142065607904</v>
      </c>
      <c r="O68" s="10">
        <f t="shared" si="46"/>
        <v>0.20342503565804165</v>
      </c>
      <c r="P68" s="10">
        <f t="shared" si="47"/>
        <v>0.85699999999999998</v>
      </c>
      <c r="Q68" s="10">
        <f t="shared" si="48"/>
        <v>-0.37</v>
      </c>
      <c r="R68" s="10">
        <f t="shared" si="49"/>
        <v>-0.27900000000000003</v>
      </c>
      <c r="S68" s="211">
        <f t="shared" si="50"/>
        <v>0.26700000000000002</v>
      </c>
      <c r="T68" s="10">
        <f t="shared" si="51"/>
        <v>-0.79200000000000004</v>
      </c>
      <c r="U68" s="10">
        <f t="shared" si="52"/>
        <v>7.5999999999999998E-2</v>
      </c>
      <c r="V68" s="10">
        <f t="shared" si="62"/>
        <v>0.4701021274646402</v>
      </c>
      <c r="W68" s="10">
        <f t="shared" si="63"/>
        <v>0.19077599652579591</v>
      </c>
      <c r="X68" s="11">
        <f t="shared" si="64"/>
        <v>104.29605392594283</v>
      </c>
      <c r="Y68" s="11">
        <f t="shared" si="65"/>
        <v>67.032719931479107</v>
      </c>
      <c r="Z68" s="31">
        <f t="shared" si="53"/>
        <v>171.32877385742194</v>
      </c>
      <c r="AA68" s="35">
        <f t="shared" si="54"/>
        <v>20.080643679431549</v>
      </c>
      <c r="AB68" s="272">
        <f t="shared" si="55"/>
        <v>602.43828316435531</v>
      </c>
      <c r="AC68" s="101">
        <f t="shared" si="56"/>
        <v>515.3249195534446</v>
      </c>
    </row>
    <row r="69" spans="1:29" x14ac:dyDescent="0.6">
      <c r="A69">
        <v>-1.5</v>
      </c>
      <c r="B69" s="10">
        <f t="shared" si="66"/>
        <v>-0.39269908169872414</v>
      </c>
      <c r="C69" s="105">
        <f t="shared" si="57"/>
        <v>0.13433494049319183</v>
      </c>
      <c r="D69" s="31">
        <f t="shared" si="67"/>
        <v>148.79829749849767</v>
      </c>
      <c r="E69" s="18">
        <f t="shared" si="68"/>
        <v>0.13955898650510126</v>
      </c>
      <c r="F69" s="31">
        <f t="shared" si="42"/>
        <v>453.56670614157912</v>
      </c>
      <c r="G69" s="33">
        <f t="shared" si="58"/>
        <v>304.76840864308144</v>
      </c>
      <c r="H69" s="213">
        <f t="shared" si="43"/>
        <v>0.53508779709971321</v>
      </c>
      <c r="I69" s="11">
        <f t="shared" si="59"/>
        <v>1.0061846561534502</v>
      </c>
      <c r="J69" s="213">
        <f t="shared" si="44"/>
        <v>0.91336329351865742</v>
      </c>
      <c r="K69" s="11">
        <f t="shared" si="60"/>
        <v>0.41932666296001897</v>
      </c>
      <c r="L69" s="33">
        <f t="shared" si="69"/>
        <v>520.2216888284072</v>
      </c>
      <c r="M69" s="213">
        <f t="shared" si="61"/>
        <v>4.8277797305720807</v>
      </c>
      <c r="N69" s="11">
        <f t="shared" si="45"/>
        <v>1.8688521872862871</v>
      </c>
      <c r="O69" s="10">
        <f t="shared" si="46"/>
        <v>0.20342503565804174</v>
      </c>
      <c r="P69" s="10">
        <f t="shared" si="47"/>
        <v>0.85699999999999998</v>
      </c>
      <c r="Q69" s="10">
        <f t="shared" si="48"/>
        <v>-0.37</v>
      </c>
      <c r="R69" s="10">
        <f t="shared" si="49"/>
        <v>-0.27900000000000003</v>
      </c>
      <c r="S69" s="211">
        <f t="shared" si="50"/>
        <v>0.26700000000000002</v>
      </c>
      <c r="T69" s="10">
        <f t="shared" si="51"/>
        <v>-0.79200000000000004</v>
      </c>
      <c r="U69" s="10">
        <f t="shared" si="52"/>
        <v>7.5999999999999998E-2</v>
      </c>
      <c r="V69" s="10">
        <f t="shared" si="62"/>
        <v>0.50100721773971191</v>
      </c>
      <c r="W69" s="10">
        <f t="shared" si="63"/>
        <v>0.18235740562649316</v>
      </c>
      <c r="X69" s="11">
        <f t="shared" si="64"/>
        <v>127.25077968398236</v>
      </c>
      <c r="Y69" s="11">
        <f t="shared" si="65"/>
        <v>77.40637112127439</v>
      </c>
      <c r="Z69" s="31">
        <f t="shared" si="53"/>
        <v>204.65715080525675</v>
      </c>
      <c r="AA69" s="35">
        <f t="shared" si="54"/>
        <v>26.188113320857031</v>
      </c>
      <c r="AB69" s="272">
        <f t="shared" si="55"/>
        <v>751.06695295452096</v>
      </c>
      <c r="AC69" s="101">
        <f t="shared" si="56"/>
        <v>647.47246851238958</v>
      </c>
    </row>
    <row r="70" spans="1:29" x14ac:dyDescent="0.6">
      <c r="A70">
        <v>-0.5</v>
      </c>
      <c r="B70" s="10">
        <f t="shared" si="66"/>
        <v>-0.1308996938995747</v>
      </c>
      <c r="C70" s="105">
        <f t="shared" si="57"/>
        <v>0.14689723150219822</v>
      </c>
      <c r="D70" s="31">
        <f t="shared" si="67"/>
        <v>162.71312492878613</v>
      </c>
      <c r="E70" s="18">
        <f t="shared" si="68"/>
        <v>0.15767723818983731</v>
      </c>
      <c r="F70" s="31">
        <f t="shared" si="42"/>
        <v>512.45102411697121</v>
      </c>
      <c r="G70" s="33">
        <f t="shared" si="58"/>
        <v>349.73789918818511</v>
      </c>
      <c r="H70" s="213">
        <f t="shared" si="43"/>
        <v>0.58512636932713336</v>
      </c>
      <c r="I70" s="11">
        <f t="shared" si="59"/>
        <v>0.94576044752667598</v>
      </c>
      <c r="J70" s="213">
        <f t="shared" si="44"/>
        <v>0.97317497065952008</v>
      </c>
      <c r="K70" s="11">
        <f t="shared" si="60"/>
        <v>0.23214575196727227</v>
      </c>
      <c r="L70" s="33">
        <f t="shared" si="69"/>
        <v>581.67976632531042</v>
      </c>
      <c r="M70" s="213">
        <f t="shared" si="61"/>
        <v>4.6734187690270286</v>
      </c>
      <c r="N70" s="11">
        <f t="shared" si="45"/>
        <v>1.7090325311264829</v>
      </c>
      <c r="O70" s="10">
        <f t="shared" si="46"/>
        <v>0.20342503565804168</v>
      </c>
      <c r="P70" s="10">
        <f t="shared" si="47"/>
        <v>0.85699999999999998</v>
      </c>
      <c r="Q70" s="10">
        <f t="shared" si="48"/>
        <v>-0.37</v>
      </c>
      <c r="R70" s="10">
        <f t="shared" si="49"/>
        <v>-0.27900000000000003</v>
      </c>
      <c r="S70" s="211">
        <f t="shared" si="50"/>
        <v>0.26700000000000002</v>
      </c>
      <c r="T70" s="10">
        <f t="shared" si="51"/>
        <v>-0.79200000000000004</v>
      </c>
      <c r="U70" s="10">
        <f t="shared" si="52"/>
        <v>7.5999999999999998E-2</v>
      </c>
      <c r="V70" s="10">
        <f t="shared" si="62"/>
        <v>0.51786557194658189</v>
      </c>
      <c r="W70" s="10">
        <f t="shared" si="63"/>
        <v>0.17776516577085838</v>
      </c>
      <c r="X70" s="11">
        <f t="shared" si="64"/>
        <v>140.14605777342015</v>
      </c>
      <c r="Y70" s="11">
        <f t="shared" si="65"/>
        <v>82.016620456440236</v>
      </c>
      <c r="Z70" s="31">
        <f t="shared" si="53"/>
        <v>222.16267822986038</v>
      </c>
      <c r="AA70" s="35">
        <f t="shared" si="54"/>
        <v>29.587986307741559</v>
      </c>
      <c r="AB70" s="272">
        <f t="shared" si="55"/>
        <v>833.43043086291232</v>
      </c>
      <c r="AC70" s="101">
        <f t="shared" si="56"/>
        <v>721.82582409873055</v>
      </c>
    </row>
    <row r="71" spans="1:29" x14ac:dyDescent="0.6">
      <c r="A71">
        <v>0.5</v>
      </c>
      <c r="B71" s="10">
        <f t="shared" si="66"/>
        <v>0.1308996938995747</v>
      </c>
      <c r="C71" s="105">
        <f t="shared" si="57"/>
        <v>0.14689723150219822</v>
      </c>
      <c r="D71" s="31">
        <f t="shared" si="67"/>
        <v>162.71312492878613</v>
      </c>
      <c r="E71" s="18">
        <f t="shared" si="68"/>
        <v>0.15767723818983731</v>
      </c>
      <c r="F71" s="31">
        <f t="shared" si="42"/>
        <v>512.45102411697121</v>
      </c>
      <c r="G71" s="33">
        <f t="shared" si="58"/>
        <v>349.73789918818511</v>
      </c>
      <c r="H71" s="213">
        <f t="shared" si="43"/>
        <v>0.58512636932713336</v>
      </c>
      <c r="I71" s="11">
        <f t="shared" si="59"/>
        <v>0.94576044752667598</v>
      </c>
      <c r="J71" s="213">
        <f t="shared" si="44"/>
        <v>0.97317497065952008</v>
      </c>
      <c r="K71" s="11">
        <f t="shared" si="60"/>
        <v>0.23214575196727227</v>
      </c>
      <c r="L71" s="33">
        <f t="shared" si="69"/>
        <v>581.67976632531042</v>
      </c>
      <c r="M71" s="213">
        <f t="shared" si="61"/>
        <v>4.6734187690270286</v>
      </c>
      <c r="N71" s="11">
        <f t="shared" si="45"/>
        <v>1.7090325311264829</v>
      </c>
      <c r="O71" s="10">
        <f t="shared" si="46"/>
        <v>0.20342503565804168</v>
      </c>
      <c r="P71" s="10">
        <f t="shared" si="47"/>
        <v>0.85699999999999998</v>
      </c>
      <c r="Q71" s="10">
        <f t="shared" si="48"/>
        <v>-0.37</v>
      </c>
      <c r="R71" s="10">
        <f t="shared" si="49"/>
        <v>-0.27900000000000003</v>
      </c>
      <c r="S71" s="211">
        <f t="shared" si="50"/>
        <v>0.26700000000000002</v>
      </c>
      <c r="T71" s="10">
        <f t="shared" si="51"/>
        <v>-0.79200000000000004</v>
      </c>
      <c r="U71" s="10">
        <f t="shared" si="52"/>
        <v>7.5999999999999998E-2</v>
      </c>
      <c r="V71" s="10">
        <f t="shared" si="62"/>
        <v>0.51786557194658189</v>
      </c>
      <c r="W71" s="10">
        <f t="shared" si="63"/>
        <v>0.17776516577085838</v>
      </c>
      <c r="X71" s="11">
        <f t="shared" si="64"/>
        <v>140.14605777342015</v>
      </c>
      <c r="Y71" s="11">
        <f t="shared" si="65"/>
        <v>82.016620456440236</v>
      </c>
      <c r="Z71" s="31">
        <f t="shared" si="53"/>
        <v>222.16267822986038</v>
      </c>
      <c r="AA71" s="35">
        <f t="shared" si="54"/>
        <v>29.587986307741559</v>
      </c>
      <c r="AB71" s="272">
        <f t="shared" si="55"/>
        <v>833.43043086291232</v>
      </c>
      <c r="AC71" s="101">
        <f t="shared" si="56"/>
        <v>721.82582409873055</v>
      </c>
    </row>
    <row r="72" spans="1:29" x14ac:dyDescent="0.6">
      <c r="A72">
        <v>1.5</v>
      </c>
      <c r="B72" s="10">
        <f t="shared" si="66"/>
        <v>0.39269908169872414</v>
      </c>
      <c r="C72" s="105">
        <f t="shared" si="57"/>
        <v>0.13433494049319183</v>
      </c>
      <c r="D72" s="31">
        <f t="shared" si="67"/>
        <v>148.79829749849767</v>
      </c>
      <c r="E72" s="18">
        <f t="shared" si="68"/>
        <v>0.13955898650510126</v>
      </c>
      <c r="F72" s="31">
        <f t="shared" si="42"/>
        <v>453.56670614157912</v>
      </c>
      <c r="G72" s="33">
        <f t="shared" si="58"/>
        <v>304.76840864308144</v>
      </c>
      <c r="H72" s="213">
        <f t="shared" si="43"/>
        <v>0.53508779709971321</v>
      </c>
      <c r="I72" s="11">
        <f t="shared" si="59"/>
        <v>1.0061846561534502</v>
      </c>
      <c r="J72" s="213">
        <f t="shared" si="44"/>
        <v>0.91336329351865742</v>
      </c>
      <c r="K72" s="11">
        <f t="shared" si="60"/>
        <v>0.41932666296001897</v>
      </c>
      <c r="L72" s="33">
        <f t="shared" si="69"/>
        <v>520.2216888284072</v>
      </c>
      <c r="M72" s="213">
        <f t="shared" si="61"/>
        <v>4.8277797305720807</v>
      </c>
      <c r="N72" s="11">
        <f t="shared" si="45"/>
        <v>1.8688521872862871</v>
      </c>
      <c r="O72" s="10">
        <f t="shared" si="46"/>
        <v>0.20342503565804174</v>
      </c>
      <c r="P72" s="10">
        <f t="shared" si="47"/>
        <v>0.85699999999999998</v>
      </c>
      <c r="Q72" s="10">
        <f t="shared" si="48"/>
        <v>-0.37</v>
      </c>
      <c r="R72" s="10">
        <f t="shared" si="49"/>
        <v>-0.27900000000000003</v>
      </c>
      <c r="S72" s="211">
        <f t="shared" si="50"/>
        <v>0.26700000000000002</v>
      </c>
      <c r="T72" s="10">
        <f t="shared" si="51"/>
        <v>-0.79200000000000004</v>
      </c>
      <c r="U72" s="10">
        <f t="shared" si="52"/>
        <v>7.5999999999999998E-2</v>
      </c>
      <c r="V72" s="10">
        <f t="shared" si="62"/>
        <v>0.50100721773971191</v>
      </c>
      <c r="W72" s="10">
        <f t="shared" si="63"/>
        <v>0.18235740562649316</v>
      </c>
      <c r="X72" s="11">
        <f t="shared" si="64"/>
        <v>127.25077968398236</v>
      </c>
      <c r="Y72" s="11">
        <f t="shared" si="65"/>
        <v>77.40637112127439</v>
      </c>
      <c r="Z72" s="31">
        <f t="shared" si="53"/>
        <v>204.65715080525675</v>
      </c>
      <c r="AA72" s="35">
        <f t="shared" si="54"/>
        <v>26.188113320857031</v>
      </c>
      <c r="AB72" s="272">
        <f t="shared" si="55"/>
        <v>751.06695295452096</v>
      </c>
      <c r="AC72" s="101">
        <f t="shared" si="56"/>
        <v>647.47246851238958</v>
      </c>
    </row>
    <row r="73" spans="1:29" x14ac:dyDescent="0.6">
      <c r="A73">
        <v>2.5</v>
      </c>
      <c r="B73" s="10">
        <f t="shared" si="66"/>
        <v>0.6544984694978736</v>
      </c>
      <c r="C73" s="105">
        <f t="shared" si="57"/>
        <v>0.11006645784727534</v>
      </c>
      <c r="D73" s="31">
        <f t="shared" si="67"/>
        <v>121.91691513195526</v>
      </c>
      <c r="E73" s="18">
        <f t="shared" si="68"/>
        <v>0.10701169060695903</v>
      </c>
      <c r="F73" s="31">
        <f t="shared" si="42"/>
        <v>347.78799447261684</v>
      </c>
      <c r="G73" s="33">
        <f t="shared" si="58"/>
        <v>225.87107934066159</v>
      </c>
      <c r="H73" s="213">
        <f t="shared" si="43"/>
        <v>0.43842069864952116</v>
      </c>
      <c r="I73" s="11">
        <f t="shared" si="59"/>
        <v>1.1169555890390119</v>
      </c>
      <c r="J73" s="213">
        <f t="shared" si="44"/>
        <v>0.7978160061906121</v>
      </c>
      <c r="K73" s="11">
        <f t="shared" si="60"/>
        <v>0.64713231602127708</v>
      </c>
      <c r="L73" s="33">
        <f t="shared" si="69"/>
        <v>411.02886562750177</v>
      </c>
      <c r="M73" s="213">
        <f t="shared" si="61"/>
        <v>5.2257676316836124</v>
      </c>
      <c r="N73" s="11">
        <f t="shared" si="45"/>
        <v>2.2809142065607904</v>
      </c>
      <c r="O73" s="10">
        <f t="shared" si="46"/>
        <v>0.20342503565804165</v>
      </c>
      <c r="P73" s="10">
        <f t="shared" si="47"/>
        <v>0.85699999999999998</v>
      </c>
      <c r="Q73" s="10">
        <f t="shared" si="48"/>
        <v>-0.37</v>
      </c>
      <c r="R73" s="10">
        <f t="shared" si="49"/>
        <v>-0.27900000000000003</v>
      </c>
      <c r="S73" s="211">
        <f t="shared" si="50"/>
        <v>0.26700000000000002</v>
      </c>
      <c r="T73" s="10">
        <f t="shared" si="51"/>
        <v>-0.79200000000000004</v>
      </c>
      <c r="U73" s="10">
        <f t="shared" si="52"/>
        <v>7.5999999999999998E-2</v>
      </c>
      <c r="V73" s="10">
        <f t="shared" si="62"/>
        <v>0.4701021274646402</v>
      </c>
      <c r="W73" s="10">
        <f t="shared" si="63"/>
        <v>0.19077599652579591</v>
      </c>
      <c r="X73" s="11">
        <f t="shared" si="64"/>
        <v>104.29605392594283</v>
      </c>
      <c r="Y73" s="11">
        <f t="shared" si="65"/>
        <v>67.032719931479107</v>
      </c>
      <c r="Z73" s="31">
        <f t="shared" si="53"/>
        <v>171.32877385742194</v>
      </c>
      <c r="AA73" s="35">
        <f t="shared" si="54"/>
        <v>20.080643679431549</v>
      </c>
      <c r="AB73" s="272">
        <f t="shared" si="55"/>
        <v>602.43828316435531</v>
      </c>
      <c r="AC73" s="101">
        <f t="shared" si="56"/>
        <v>515.3249195534446</v>
      </c>
    </row>
    <row r="74" spans="1:29" x14ac:dyDescent="0.6">
      <c r="A74">
        <v>3.5</v>
      </c>
      <c r="B74" s="10">
        <f t="shared" si="66"/>
        <v>0.91629785729702296</v>
      </c>
      <c r="C74" s="105">
        <f t="shared" si="57"/>
        <v>7.5745640551204155E-2</v>
      </c>
      <c r="D74" s="31">
        <f t="shared" si="67"/>
        <v>83.900899613854051</v>
      </c>
      <c r="E74" s="18">
        <f t="shared" si="68"/>
        <v>6.6504676497386186E-2</v>
      </c>
      <c r="F74" s="31">
        <f t="shared" si="42"/>
        <v>216.1401986165051</v>
      </c>
      <c r="G74" s="33">
        <f t="shared" si="58"/>
        <v>132.23929900265105</v>
      </c>
      <c r="H74" s="213">
        <f t="shared" si="43"/>
        <v>0.30171277698600429</v>
      </c>
      <c r="I74" s="11">
        <f t="shared" si="59"/>
        <v>1.2643076864740923</v>
      </c>
      <c r="J74" s="213">
        <f t="shared" si="44"/>
        <v>0.63440746535586956</v>
      </c>
      <c r="K74" s="11">
        <f t="shared" si="60"/>
        <v>0.8835545882759358</v>
      </c>
      <c r="L74" s="33">
        <f t="shared" si="69"/>
        <v>278.05782485837659</v>
      </c>
      <c r="M74" s="213">
        <f t="shared" si="61"/>
        <v>6.2239645210691927</v>
      </c>
      <c r="N74" s="11">
        <f t="shared" si="45"/>
        <v>3.3144105131695749</v>
      </c>
      <c r="O74" s="10">
        <f t="shared" si="46"/>
        <v>0.20342503565804168</v>
      </c>
      <c r="P74" s="10">
        <f t="shared" si="47"/>
        <v>0.73399999999999999</v>
      </c>
      <c r="Q74" s="10">
        <f t="shared" si="48"/>
        <v>-7.2999999999999995E-2</v>
      </c>
      <c r="R74" s="10">
        <f t="shared" si="49"/>
        <v>-0.22800000000000001</v>
      </c>
      <c r="S74" s="211">
        <f t="shared" si="50"/>
        <v>0.23100000000000001</v>
      </c>
      <c r="T74" s="10">
        <f t="shared" si="51"/>
        <v>-1.18</v>
      </c>
      <c r="U74" s="10">
        <f t="shared" si="52"/>
        <v>0.19900000000000001</v>
      </c>
      <c r="V74" s="10">
        <f t="shared" si="62"/>
        <v>0.43088781988086994</v>
      </c>
      <c r="W74" s="10">
        <f t="shared" si="63"/>
        <v>0.24255568753185525</v>
      </c>
      <c r="X74" s="11">
        <f t="shared" si="64"/>
        <v>76.016070890052134</v>
      </c>
      <c r="Y74" s="11">
        <f t="shared" si="65"/>
        <v>52.4082605423609</v>
      </c>
      <c r="Z74" s="31">
        <f t="shared" si="53"/>
        <v>128.42433143241303</v>
      </c>
      <c r="AA74" s="35">
        <f t="shared" si="54"/>
        <v>12.479540358490818</v>
      </c>
      <c r="AB74" s="272">
        <f t="shared" si="55"/>
        <v>418.96169664928038</v>
      </c>
      <c r="AC74" s="101">
        <f t="shared" si="56"/>
        <v>354.07389574842875</v>
      </c>
    </row>
    <row r="75" spans="1:29" x14ac:dyDescent="0.6">
      <c r="A75">
        <v>4.5</v>
      </c>
      <c r="B75" s="10">
        <f t="shared" si="66"/>
        <v>1.1780972450961724</v>
      </c>
      <c r="C75" s="105">
        <f t="shared" si="57"/>
        <v>3.3711395585873223E-2</v>
      </c>
      <c r="D75" s="31">
        <f t="shared" si="67"/>
        <v>37.34097957731651</v>
      </c>
      <c r="E75" s="18">
        <f t="shared" si="68"/>
        <v>2.5707387368627904E-2</v>
      </c>
      <c r="F75" s="31">
        <f t="shared" si="42"/>
        <v>83.549008948040694</v>
      </c>
      <c r="G75" s="33">
        <f t="shared" si="58"/>
        <v>46.208029370724184</v>
      </c>
      <c r="H75" s="213">
        <f t="shared" si="43"/>
        <v>0.13428045105000891</v>
      </c>
      <c r="I75" s="11">
        <f t="shared" si="59"/>
        <v>1.43610902531743</v>
      </c>
      <c r="J75" s="213">
        <f t="shared" si="44"/>
        <v>0.43427369302693541</v>
      </c>
      <c r="K75" s="11">
        <f t="shared" si="60"/>
        <v>1.1215645149661979</v>
      </c>
      <c r="L75" s="33">
        <f t="shared" si="69"/>
        <v>149.44045395593835</v>
      </c>
      <c r="M75" s="213">
        <f t="shared" si="61"/>
        <v>10.215500976543796</v>
      </c>
      <c r="N75" s="11">
        <f t="shared" si="45"/>
        <v>7.4471003945881789</v>
      </c>
      <c r="O75" s="10">
        <f t="shared" si="46"/>
        <v>0.20342503565804165</v>
      </c>
      <c r="P75" s="10">
        <f t="shared" si="47"/>
        <v>0.42099999999999999</v>
      </c>
      <c r="Q75" s="10">
        <f t="shared" si="48"/>
        <v>-0.66100000000000003</v>
      </c>
      <c r="R75" s="10">
        <f t="shared" si="49"/>
        <v>9.7000000000000003E-2</v>
      </c>
      <c r="S75" s="211">
        <f t="shared" si="50"/>
        <v>0.11899999999999999</v>
      </c>
      <c r="T75" s="10">
        <f t="shared" si="51"/>
        <v>-2.125</v>
      </c>
      <c r="U75" s="10">
        <f t="shared" si="52"/>
        <v>0.44600000000000001</v>
      </c>
      <c r="V75" s="10">
        <f t="shared" si="62"/>
        <v>0.42583862688582519</v>
      </c>
      <c r="W75" s="10">
        <f t="shared" si="63"/>
        <v>0.3272264245182353</v>
      </c>
      <c r="X75" s="11">
        <f t="shared" si="64"/>
        <v>51.42585134364824</v>
      </c>
      <c r="Y75" s="11">
        <f t="shared" si="65"/>
        <v>26.32442287147148</v>
      </c>
      <c r="Z75" s="31">
        <f t="shared" si="53"/>
        <v>77.750274215119717</v>
      </c>
      <c r="AA75" s="35">
        <f t="shared" si="54"/>
        <v>4.823967201626159</v>
      </c>
      <c r="AB75" s="272">
        <f t="shared" si="55"/>
        <v>232.01469537268423</v>
      </c>
      <c r="AC75" s="101">
        <f t="shared" si="56"/>
        <v>200.8663052995866</v>
      </c>
    </row>
    <row r="76" spans="1:29" x14ac:dyDescent="0.6">
      <c r="A76">
        <v>5.5</v>
      </c>
      <c r="B76" s="10">
        <f t="shared" si="66"/>
        <v>1.4398966328953218</v>
      </c>
      <c r="C76" s="105">
        <f t="shared" si="57"/>
        <v>-1.3171712719204365E-2</v>
      </c>
      <c r="D76" s="31">
        <f t="shared" si="67"/>
        <v>0</v>
      </c>
      <c r="E76" s="18">
        <f t="shared" si="68"/>
        <v>-8.3486273724323237E-3</v>
      </c>
      <c r="F76" s="31">
        <f t="shared" si="42"/>
        <v>0</v>
      </c>
      <c r="G76" s="33">
        <f t="shared" si="58"/>
        <v>0</v>
      </c>
      <c r="H76" s="213">
        <f t="shared" si="43"/>
        <v>-5.2466042840928026E-2</v>
      </c>
      <c r="I76" s="11">
        <f t="shared" si="59"/>
        <v>1.6232864699215581</v>
      </c>
      <c r="J76" s="213">
        <f t="shared" si="44"/>
        <v>0.21105347505133021</v>
      </c>
      <c r="K76" s="11">
        <f t="shared" si="60"/>
        <v>1.358143740263666</v>
      </c>
      <c r="L76" s="33">
        <f t="shared" si="69"/>
        <v>0</v>
      </c>
      <c r="M76" s="213">
        <f t="shared" si="61"/>
        <v>0</v>
      </c>
      <c r="N76" s="11">
        <f t="shared" si="45"/>
        <v>-19.059947079140375</v>
      </c>
      <c r="O76" s="10">
        <f t="shared" si="46"/>
        <v>0</v>
      </c>
      <c r="P76" s="10">
        <f t="shared" si="47"/>
        <v>0</v>
      </c>
      <c r="Q76" s="10">
        <f t="shared" si="48"/>
        <v>0</v>
      </c>
      <c r="R76" s="10">
        <f t="shared" si="49"/>
        <v>0</v>
      </c>
      <c r="S76" s="211">
        <f t="shared" si="50"/>
        <v>0</v>
      </c>
      <c r="T76" s="10">
        <f t="shared" si="51"/>
        <v>0</v>
      </c>
      <c r="U76" s="10">
        <f t="shared" si="52"/>
        <v>0</v>
      </c>
      <c r="V76" s="10">
        <f t="shared" si="62"/>
        <v>0</v>
      </c>
      <c r="W76" s="10">
        <f t="shared" si="63"/>
        <v>0</v>
      </c>
      <c r="X76" s="11">
        <f t="shared" si="64"/>
        <v>0</v>
      </c>
      <c r="Y76" s="11">
        <f t="shared" si="65"/>
        <v>0</v>
      </c>
      <c r="Z76" s="31">
        <f t="shared" si="53"/>
        <v>0</v>
      </c>
      <c r="AA76" s="35">
        <f t="shared" si="54"/>
        <v>0</v>
      </c>
      <c r="AB76" s="272">
        <f t="shared" si="55"/>
        <v>0</v>
      </c>
      <c r="AC76" s="101">
        <f t="shared" si="56"/>
        <v>0</v>
      </c>
    </row>
    <row r="77" spans="1:29" x14ac:dyDescent="0.6">
      <c r="A77">
        <v>6.5</v>
      </c>
      <c r="B77" s="10">
        <f t="shared" si="66"/>
        <v>1.7016960206944713</v>
      </c>
      <c r="C77" s="105">
        <f t="shared" si="57"/>
        <v>-6.1708678011037361E-2</v>
      </c>
      <c r="D77" s="31">
        <f t="shared" si="67"/>
        <v>0</v>
      </c>
      <c r="E77" s="18">
        <f t="shared" si="68"/>
        <v>-3.0888028040574774E-2</v>
      </c>
      <c r="F77" s="31">
        <f t="shared" si="42"/>
        <v>0</v>
      </c>
      <c r="G77" s="33">
        <f t="shared" si="58"/>
        <v>0</v>
      </c>
      <c r="H77" s="213">
        <f t="shared" si="43"/>
        <v>-0.24580023974131232</v>
      </c>
      <c r="I77" s="11">
        <f t="shared" si="59"/>
        <v>1.8191415007677221</v>
      </c>
      <c r="J77" s="213">
        <f t="shared" si="44"/>
        <v>-2.0041099604760644E-2</v>
      </c>
      <c r="K77" s="11">
        <f t="shared" si="60"/>
        <v>1.590838768212349</v>
      </c>
      <c r="L77" s="33">
        <f t="shared" si="69"/>
        <v>0</v>
      </c>
      <c r="M77" s="213">
        <f t="shared" si="61"/>
        <v>0</v>
      </c>
      <c r="N77" s="11">
        <f t="shared" si="45"/>
        <v>-4.0683442825459837</v>
      </c>
      <c r="O77" s="10">
        <f t="shared" si="46"/>
        <v>0</v>
      </c>
      <c r="P77" s="10">
        <f t="shared" si="47"/>
        <v>0</v>
      </c>
      <c r="Q77" s="10">
        <f t="shared" si="48"/>
        <v>0</v>
      </c>
      <c r="R77" s="10">
        <f t="shared" si="49"/>
        <v>0</v>
      </c>
      <c r="S77" s="211">
        <f t="shared" si="50"/>
        <v>0</v>
      </c>
      <c r="T77" s="10">
        <f t="shared" si="51"/>
        <v>0</v>
      </c>
      <c r="U77" s="10">
        <f t="shared" si="52"/>
        <v>0</v>
      </c>
      <c r="V77" s="10">
        <f t="shared" si="62"/>
        <v>0</v>
      </c>
      <c r="W77" s="10">
        <f t="shared" si="63"/>
        <v>0</v>
      </c>
      <c r="X77" s="11">
        <f t="shared" si="64"/>
        <v>0</v>
      </c>
      <c r="Y77" s="11">
        <f t="shared" si="65"/>
        <v>0</v>
      </c>
      <c r="Z77" s="31">
        <f t="shared" si="53"/>
        <v>0</v>
      </c>
      <c r="AA77" s="35">
        <f t="shared" si="54"/>
        <v>0</v>
      </c>
      <c r="AB77" s="272">
        <f t="shared" si="55"/>
        <v>0</v>
      </c>
      <c r="AC77" s="101">
        <f t="shared" si="56"/>
        <v>0</v>
      </c>
    </row>
    <row r="78" spans="1:29" x14ac:dyDescent="0.6">
      <c r="A78">
        <v>7.5</v>
      </c>
      <c r="B78" s="10">
        <f t="shared" si="66"/>
        <v>1.9634954084936205</v>
      </c>
      <c r="C78" s="105">
        <f t="shared" si="57"/>
        <v>-0.10859178631611491</v>
      </c>
      <c r="D78" s="31">
        <f t="shared" si="67"/>
        <v>0</v>
      </c>
      <c r="E78" s="18">
        <f t="shared" si="68"/>
        <v>-4.0374791728386268E-2</v>
      </c>
      <c r="F78" s="31">
        <f t="shared" si="42"/>
        <v>0</v>
      </c>
      <c r="G78" s="33">
        <f t="shared" si="58"/>
        <v>0</v>
      </c>
      <c r="H78" s="213">
        <f t="shared" si="43"/>
        <v>-0.4325467336322491</v>
      </c>
      <c r="I78" s="11">
        <f t="shared" si="59"/>
        <v>2.0181118425015767</v>
      </c>
      <c r="J78" s="213">
        <f t="shared" si="44"/>
        <v>-0.24326131758036562</v>
      </c>
      <c r="K78" s="11">
        <f t="shared" si="60"/>
        <v>1.8165230867003272</v>
      </c>
      <c r="L78" s="33">
        <f t="shared" si="69"/>
        <v>0</v>
      </c>
      <c r="M78" s="213">
        <f t="shared" si="61"/>
        <v>0</v>
      </c>
      <c r="N78" s="11">
        <f t="shared" si="45"/>
        <v>-2.3118889179965447</v>
      </c>
      <c r="O78" s="10">
        <f t="shared" si="46"/>
        <v>0</v>
      </c>
      <c r="P78" s="10">
        <f t="shared" si="47"/>
        <v>0</v>
      </c>
      <c r="Q78" s="10">
        <f t="shared" si="48"/>
        <v>0</v>
      </c>
      <c r="R78" s="10">
        <f t="shared" si="49"/>
        <v>0</v>
      </c>
      <c r="S78" s="211">
        <f t="shared" si="50"/>
        <v>0</v>
      </c>
      <c r="T78" s="10">
        <f t="shared" si="51"/>
        <v>0</v>
      </c>
      <c r="U78" s="10">
        <f t="shared" si="52"/>
        <v>0</v>
      </c>
      <c r="V78" s="10">
        <f t="shared" si="62"/>
        <v>0</v>
      </c>
      <c r="W78" s="10">
        <f t="shared" si="63"/>
        <v>0</v>
      </c>
      <c r="X78" s="11">
        <f t="shared" si="64"/>
        <v>0</v>
      </c>
      <c r="Y78" s="11">
        <f t="shared" si="65"/>
        <v>0</v>
      </c>
      <c r="Z78" s="31">
        <f t="shared" si="53"/>
        <v>0</v>
      </c>
      <c r="AA78" s="35">
        <f t="shared" si="54"/>
        <v>0</v>
      </c>
      <c r="AB78" s="272">
        <f t="shared" si="55"/>
        <v>0</v>
      </c>
      <c r="AC78" s="101">
        <f t="shared" si="56"/>
        <v>0</v>
      </c>
    </row>
    <row r="79" spans="1:29" x14ac:dyDescent="0.6">
      <c r="A79" s="3">
        <v>8.5</v>
      </c>
      <c r="B79" s="10">
        <f>A79*PI()/12</f>
        <v>2.2252947962927703</v>
      </c>
      <c r="C79" s="105">
        <f t="shared" si="57"/>
        <v>-0.15062603128144589</v>
      </c>
      <c r="D79" s="31">
        <f>IF(C79&gt;0,$B$53*C79,0)</f>
        <v>0</v>
      </c>
      <c r="E79" s="18">
        <f>C79*($B$55+$B$56*COS(B79))</f>
        <v>-3.8616889729002603E-2</v>
      </c>
      <c r="F79" s="31">
        <f t="shared" si="42"/>
        <v>0</v>
      </c>
      <c r="G79" s="33">
        <f t="shared" si="58"/>
        <v>0</v>
      </c>
      <c r="H79" s="213">
        <f t="shared" si="43"/>
        <v>-0.59997905956824471</v>
      </c>
      <c r="I79" s="11">
        <f t="shared" si="59"/>
        <v>2.2142712603054133</v>
      </c>
      <c r="J79" s="213">
        <f t="shared" si="44"/>
        <v>-0.44339508990929999</v>
      </c>
      <c r="K79" s="11">
        <f t="shared" si="60"/>
        <v>2.0301792507096024</v>
      </c>
      <c r="L79" s="33">
        <f>(G79/H79)*MAX(0,J79)</f>
        <v>0</v>
      </c>
      <c r="M79" s="213">
        <f t="shared" si="61"/>
        <v>0</v>
      </c>
      <c r="N79" s="11">
        <f t="shared" si="45"/>
        <v>-1.6667248365628249</v>
      </c>
      <c r="O79" s="10">
        <f t="shared" si="46"/>
        <v>0</v>
      </c>
      <c r="P79" s="10">
        <f t="shared" si="47"/>
        <v>0</v>
      </c>
      <c r="Q79" s="10">
        <f t="shared" si="48"/>
        <v>0</v>
      </c>
      <c r="R79" s="10">
        <f t="shared" si="49"/>
        <v>0</v>
      </c>
      <c r="S79" s="211">
        <f t="shared" si="50"/>
        <v>0</v>
      </c>
      <c r="T79" s="10">
        <f t="shared" si="51"/>
        <v>0</v>
      </c>
      <c r="U79" s="10">
        <f t="shared" si="52"/>
        <v>0</v>
      </c>
      <c r="V79" s="10">
        <f t="shared" si="62"/>
        <v>0</v>
      </c>
      <c r="W79" s="10">
        <f t="shared" si="63"/>
        <v>0</v>
      </c>
      <c r="X79" s="11">
        <f t="shared" si="64"/>
        <v>0</v>
      </c>
      <c r="Y79" s="11">
        <f t="shared" si="65"/>
        <v>0</v>
      </c>
      <c r="Z79" s="31">
        <f t="shared" si="53"/>
        <v>0</v>
      </c>
      <c r="AA79" s="35">
        <f t="shared" si="54"/>
        <v>0</v>
      </c>
      <c r="AB79" s="272">
        <f t="shared" si="55"/>
        <v>0</v>
      </c>
      <c r="AC79" s="101">
        <f t="shared" si="56"/>
        <v>0</v>
      </c>
    </row>
    <row r="80" spans="1:29" x14ac:dyDescent="0.6">
      <c r="A80" s="3">
        <v>9.5</v>
      </c>
      <c r="B80" s="10">
        <f>A80*PI()/12</f>
        <v>2.4870941840919194</v>
      </c>
      <c r="C80" s="105">
        <f t="shared" si="57"/>
        <v>-0.18494684857751706</v>
      </c>
      <c r="D80" s="31">
        <f>IF(C80&gt;0,$B$53*C80,0)</f>
        <v>0</v>
      </c>
      <c r="E80" s="18">
        <f>C80*($B$55+$B$56*COS(B80))</f>
        <v>-2.9985401732077994E-2</v>
      </c>
      <c r="F80" s="31">
        <f t="shared" si="42"/>
        <v>0</v>
      </c>
      <c r="G80" s="33">
        <f t="shared" si="58"/>
        <v>0</v>
      </c>
      <c r="H80" s="213">
        <f t="shared" si="43"/>
        <v>-0.73668698123176146</v>
      </c>
      <c r="I80" s="11">
        <f t="shared" si="59"/>
        <v>2.3989543008509244</v>
      </c>
      <c r="J80" s="213">
        <f t="shared" si="44"/>
        <v>-0.60680363074404253</v>
      </c>
      <c r="K80" s="11">
        <f t="shared" si="60"/>
        <v>2.2228293751115995</v>
      </c>
      <c r="L80" s="33">
        <f>(G80/H80)*MAX(0,J80)</f>
        <v>0</v>
      </c>
      <c r="M80" s="213">
        <f t="shared" si="61"/>
        <v>0</v>
      </c>
      <c r="N80" s="11">
        <f t="shared" si="45"/>
        <v>-1.3574286304448759</v>
      </c>
      <c r="O80" s="10">
        <f t="shared" si="46"/>
        <v>0</v>
      </c>
      <c r="P80" s="10">
        <f t="shared" si="47"/>
        <v>0</v>
      </c>
      <c r="Q80" s="10">
        <f t="shared" si="48"/>
        <v>0</v>
      </c>
      <c r="R80" s="10">
        <f t="shared" si="49"/>
        <v>0</v>
      </c>
      <c r="S80" s="211">
        <f t="shared" si="50"/>
        <v>0</v>
      </c>
      <c r="T80" s="10">
        <f t="shared" si="51"/>
        <v>0</v>
      </c>
      <c r="U80" s="10">
        <f t="shared" si="52"/>
        <v>0</v>
      </c>
      <c r="V80" s="10">
        <f t="shared" si="62"/>
        <v>0</v>
      </c>
      <c r="W80" s="10">
        <f t="shared" si="63"/>
        <v>0</v>
      </c>
      <c r="X80" s="11">
        <f t="shared" si="64"/>
        <v>0</v>
      </c>
      <c r="Y80" s="11">
        <f t="shared" si="65"/>
        <v>0</v>
      </c>
      <c r="Z80" s="31">
        <f t="shared" si="53"/>
        <v>0</v>
      </c>
      <c r="AA80" s="35">
        <f t="shared" si="54"/>
        <v>0</v>
      </c>
      <c r="AB80" s="272">
        <f t="shared" si="55"/>
        <v>0</v>
      </c>
      <c r="AC80" s="101">
        <f t="shared" si="56"/>
        <v>0</v>
      </c>
    </row>
    <row r="81" spans="1:29" x14ac:dyDescent="0.6">
      <c r="A81" s="3">
        <v>10.5</v>
      </c>
      <c r="B81" s="10">
        <f>A81*PI()/12</f>
        <v>2.748893571891069</v>
      </c>
      <c r="C81" s="105">
        <f t="shared" si="57"/>
        <v>-0.20921533122343358</v>
      </c>
      <c r="D81" s="31">
        <f>IF(C81&gt;0,$B$53*C81,0)</f>
        <v>0</v>
      </c>
      <c r="E81" s="18">
        <f>C81*($B$55+$B$56*COS(B81))</f>
        <v>-1.9977506502078232E-2</v>
      </c>
      <c r="F81" s="31">
        <f t="shared" si="42"/>
        <v>0</v>
      </c>
      <c r="G81" s="33">
        <f t="shared" si="58"/>
        <v>0</v>
      </c>
      <c r="H81" s="213">
        <f t="shared" si="43"/>
        <v>-0.83335407968195363</v>
      </c>
      <c r="I81" s="11">
        <f t="shared" si="59"/>
        <v>2.5559446427513022</v>
      </c>
      <c r="J81" s="213">
        <f t="shared" si="44"/>
        <v>-0.72235091807208796</v>
      </c>
      <c r="K81" s="11">
        <f t="shared" si="60"/>
        <v>2.3779922430615223</v>
      </c>
      <c r="L81" s="33">
        <f>(G81/H81)*MAX(0,J81)</f>
        <v>0</v>
      </c>
      <c r="M81" s="213">
        <f t="shared" si="61"/>
        <v>0</v>
      </c>
      <c r="N81" s="11">
        <f t="shared" si="45"/>
        <v>-1.1999701260017184</v>
      </c>
      <c r="O81" s="10">
        <f t="shared" si="46"/>
        <v>0</v>
      </c>
      <c r="P81" s="10">
        <f t="shared" si="47"/>
        <v>0</v>
      </c>
      <c r="Q81" s="10">
        <f t="shared" si="48"/>
        <v>0</v>
      </c>
      <c r="R81" s="10">
        <f t="shared" si="49"/>
        <v>0</v>
      </c>
      <c r="S81" s="211">
        <f t="shared" si="50"/>
        <v>0</v>
      </c>
      <c r="T81" s="10">
        <f t="shared" si="51"/>
        <v>0</v>
      </c>
      <c r="U81" s="10">
        <f t="shared" si="52"/>
        <v>0</v>
      </c>
      <c r="V81" s="10">
        <f t="shared" si="62"/>
        <v>0</v>
      </c>
      <c r="W81" s="10">
        <f t="shared" si="63"/>
        <v>0</v>
      </c>
      <c r="X81" s="11">
        <f t="shared" si="64"/>
        <v>0</v>
      </c>
      <c r="Y81" s="11">
        <f t="shared" si="65"/>
        <v>0</v>
      </c>
      <c r="Z81" s="31">
        <f t="shared" si="53"/>
        <v>0</v>
      </c>
      <c r="AA81" s="35">
        <f t="shared" si="54"/>
        <v>0</v>
      </c>
      <c r="AB81" s="272">
        <f t="shared" si="55"/>
        <v>0</v>
      </c>
      <c r="AC81" s="101">
        <f t="shared" si="56"/>
        <v>0</v>
      </c>
    </row>
    <row r="82" spans="1:29" x14ac:dyDescent="0.6">
      <c r="A82" s="24">
        <v>11.5</v>
      </c>
      <c r="B82" s="13">
        <f>A82*PI()/12</f>
        <v>3.0106929596902181</v>
      </c>
      <c r="C82" s="57">
        <f t="shared" si="57"/>
        <v>-0.22177762223243999</v>
      </c>
      <c r="D82" s="32">
        <f>IF(C82&gt;0,$B$53*C82,0)</f>
        <v>0</v>
      </c>
      <c r="E82" s="20">
        <f>C82*($B$55+$B$56*COS(B82))</f>
        <v>-1.3526507133565614E-2</v>
      </c>
      <c r="F82" s="32">
        <f t="shared" si="42"/>
        <v>0</v>
      </c>
      <c r="G82" s="34">
        <f t="shared" si="58"/>
        <v>0</v>
      </c>
      <c r="H82" s="214">
        <f t="shared" si="43"/>
        <v>-0.88339265190937377</v>
      </c>
      <c r="I82" s="14">
        <f t="shared" si="59"/>
        <v>2.6538493098113269</v>
      </c>
      <c r="J82" s="214">
        <f t="shared" si="44"/>
        <v>-0.78216259521295062</v>
      </c>
      <c r="K82" s="14">
        <f t="shared" si="60"/>
        <v>2.4689254683996329</v>
      </c>
      <c r="L82" s="34">
        <f>(G82/H82)*MAX(0,J82)</f>
        <v>0</v>
      </c>
      <c r="M82" s="214">
        <f t="shared" si="61"/>
        <v>0</v>
      </c>
      <c r="N82" s="14">
        <f t="shared" si="45"/>
        <v>-1.1319994544199456</v>
      </c>
      <c r="O82" s="13">
        <f t="shared" si="46"/>
        <v>0</v>
      </c>
      <c r="P82" s="13">
        <f t="shared" si="47"/>
        <v>0</v>
      </c>
      <c r="Q82" s="13">
        <f t="shared" si="48"/>
        <v>0</v>
      </c>
      <c r="R82" s="13">
        <f t="shared" si="49"/>
        <v>0</v>
      </c>
      <c r="S82" s="212">
        <f t="shared" si="50"/>
        <v>0</v>
      </c>
      <c r="T82" s="13">
        <f t="shared" si="51"/>
        <v>0</v>
      </c>
      <c r="U82" s="13">
        <f t="shared" si="52"/>
        <v>0</v>
      </c>
      <c r="V82" s="13">
        <f t="shared" si="62"/>
        <v>0</v>
      </c>
      <c r="W82" s="13">
        <f t="shared" si="63"/>
        <v>0</v>
      </c>
      <c r="X82" s="14">
        <f t="shared" si="64"/>
        <v>0</v>
      </c>
      <c r="Y82" s="14">
        <f t="shared" si="65"/>
        <v>0</v>
      </c>
      <c r="Z82" s="32">
        <f t="shared" si="53"/>
        <v>0</v>
      </c>
      <c r="AA82" s="36">
        <f t="shared" si="54"/>
        <v>0</v>
      </c>
      <c r="AB82" s="273">
        <f t="shared" si="55"/>
        <v>0</v>
      </c>
      <c r="AC82" s="354">
        <f t="shared" si="56"/>
        <v>0</v>
      </c>
    </row>
    <row r="83" spans="1:29" s="1" customFormat="1" x14ac:dyDescent="0.6">
      <c r="C83" s="18"/>
      <c r="D83" s="101">
        <f>SUM(D59:D82)</f>
        <v>1109.3404335008192</v>
      </c>
      <c r="E83" s="18"/>
      <c r="F83" s="101">
        <f>SUM(F59:F82)</f>
        <v>3226.9898645914263</v>
      </c>
      <c r="G83" s="101">
        <f>SUM(G59:G82)</f>
        <v>2117.6494310906069</v>
      </c>
      <c r="H83" s="10"/>
      <c r="I83" s="11"/>
      <c r="J83" s="10"/>
      <c r="K83" s="11"/>
      <c r="L83" s="101">
        <f>SUM(L59:L82)</f>
        <v>3880.857199191068</v>
      </c>
      <c r="S83" s="204"/>
      <c r="X83" s="11"/>
      <c r="Y83" s="11"/>
      <c r="Z83" s="101">
        <f>SUM(Z59:Z82)</f>
        <v>1608.6464170801439</v>
      </c>
      <c r="AA83" s="101">
        <f>SUM(AA59:AA82)</f>
        <v>186.32050173629423</v>
      </c>
      <c r="AB83" s="274">
        <f>SUM(AB59:AB82)</f>
        <v>5675.8241180075065</v>
      </c>
      <c r="AC83" s="101">
        <f>SUM(AC59:AC82)</f>
        <v>4879.1268264251603</v>
      </c>
    </row>
    <row r="84" spans="1:29" x14ac:dyDescent="0.6">
      <c r="H84" s="227"/>
      <c r="J84" s="227"/>
      <c r="AC84" s="102"/>
    </row>
    <row r="85" spans="1:29" x14ac:dyDescent="0.6">
      <c r="A85" s="6" t="s">
        <v>16</v>
      </c>
      <c r="B85" s="8">
        <f>Gdm!A16</f>
        <v>3</v>
      </c>
      <c r="H85" s="227"/>
      <c r="J85" s="227"/>
    </row>
    <row r="86" spans="1:29" x14ac:dyDescent="0.6">
      <c r="A86" s="22" t="s">
        <v>24</v>
      </c>
      <c r="B86" s="27">
        <f>Gdm!C16</f>
        <v>1.0091112001122164</v>
      </c>
      <c r="H86" s="227"/>
      <c r="J86" s="227"/>
    </row>
    <row r="87" spans="1:29" x14ac:dyDescent="0.6">
      <c r="A87" s="22" t="s">
        <v>23</v>
      </c>
      <c r="B87" s="28">
        <f>Gdm!D16</f>
        <v>-2.4177348051423611</v>
      </c>
      <c r="H87" s="227"/>
      <c r="J87" s="227"/>
    </row>
    <row r="88" spans="1:29" x14ac:dyDescent="0.6">
      <c r="A88" s="22" t="s">
        <v>18</v>
      </c>
      <c r="B88" s="29">
        <f>Gdm!H16</f>
        <v>-1.5347908050717085</v>
      </c>
      <c r="C88" s="116" t="s">
        <v>168</v>
      </c>
      <c r="D88" s="131">
        <f>B88*180/PI()</f>
        <v>-87.937035566094721</v>
      </c>
      <c r="H88" s="227"/>
      <c r="J88" s="227"/>
    </row>
    <row r="89" spans="1:29" x14ac:dyDescent="0.6">
      <c r="A89" s="22" t="s">
        <v>28</v>
      </c>
      <c r="B89" s="261">
        <f>Gdm!N16</f>
        <v>1419.9148241863138</v>
      </c>
      <c r="C89" s="116" t="s">
        <v>167</v>
      </c>
      <c r="D89" s="131">
        <f>D88/15</f>
        <v>-5.8624690377396478</v>
      </c>
      <c r="H89" s="227"/>
      <c r="J89" s="227"/>
    </row>
    <row r="90" spans="1:29" x14ac:dyDescent="0.6">
      <c r="A90" s="22" t="s">
        <v>29</v>
      </c>
      <c r="B90" s="261">
        <f>Gdm!K16</f>
        <v>4650</v>
      </c>
      <c r="H90" s="227"/>
      <c r="J90" s="227"/>
    </row>
    <row r="91" spans="1:29" x14ac:dyDescent="0.6">
      <c r="A91" s="3" t="s">
        <v>19</v>
      </c>
      <c r="B91" s="5">
        <f>0.409-0.5016*SIN(B88+PI()/3)</f>
        <v>0.6440000895618756</v>
      </c>
      <c r="H91" s="227"/>
      <c r="J91" s="227"/>
    </row>
    <row r="92" spans="1:29" x14ac:dyDescent="0.6">
      <c r="A92" s="3" t="s">
        <v>20</v>
      </c>
      <c r="B92" s="5">
        <f>0.6609+0.4767*SIN(B88+PI()/3)</f>
        <v>0.43756558474053808</v>
      </c>
      <c r="H92" s="227"/>
      <c r="J92" s="227"/>
    </row>
    <row r="93" spans="1:29" ht="15.5" x14ac:dyDescent="0.85">
      <c r="H93" s="227"/>
      <c r="J93" s="227"/>
      <c r="Z93" s="206" t="s">
        <v>153</v>
      </c>
      <c r="AC93" s="102"/>
    </row>
    <row r="94" spans="1:29" ht="32.25" customHeight="1" x14ac:dyDescent="0.85">
      <c r="A94" s="119" t="s">
        <v>75</v>
      </c>
      <c r="B94" s="118" t="s">
        <v>57</v>
      </c>
      <c r="C94" s="4" t="s">
        <v>15</v>
      </c>
      <c r="D94" s="4" t="s">
        <v>31</v>
      </c>
      <c r="E94" s="4" t="s">
        <v>21</v>
      </c>
      <c r="F94" s="4" t="s">
        <v>32</v>
      </c>
      <c r="G94" s="9" t="s">
        <v>33</v>
      </c>
      <c r="H94" s="212" t="s">
        <v>132</v>
      </c>
      <c r="I94" s="217" t="s">
        <v>134</v>
      </c>
      <c r="J94" s="212" t="s">
        <v>133</v>
      </c>
      <c r="K94" s="217" t="s">
        <v>135</v>
      </c>
      <c r="L94" s="99" t="s">
        <v>52</v>
      </c>
      <c r="M94" s="1" t="s">
        <v>136</v>
      </c>
      <c r="N94" s="4" t="s">
        <v>137</v>
      </c>
      <c r="O94" s="4" t="s">
        <v>138</v>
      </c>
      <c r="P94" s="4" t="s">
        <v>139</v>
      </c>
      <c r="Q94" s="4" t="s">
        <v>140</v>
      </c>
      <c r="R94" s="4" t="s">
        <v>141</v>
      </c>
      <c r="S94" s="202" t="s">
        <v>142</v>
      </c>
      <c r="T94" s="4" t="s">
        <v>143</v>
      </c>
      <c r="U94" s="4" t="s">
        <v>144</v>
      </c>
      <c r="V94" s="4" t="s">
        <v>145</v>
      </c>
      <c r="W94" s="4" t="s">
        <v>146</v>
      </c>
      <c r="X94" s="179" t="s">
        <v>53</v>
      </c>
      <c r="Y94" s="217" t="s">
        <v>152</v>
      </c>
      <c r="Z94" s="203" t="s">
        <v>54</v>
      </c>
      <c r="AA94" s="99" t="s">
        <v>55</v>
      </c>
      <c r="AB94" s="270" t="s">
        <v>227</v>
      </c>
      <c r="AC94" s="106" t="s">
        <v>56</v>
      </c>
    </row>
    <row r="95" spans="1:29" x14ac:dyDescent="0.6">
      <c r="A95">
        <v>-11.5</v>
      </c>
      <c r="B95" s="107">
        <f>A95*PI()/12</f>
        <v>-3.0106929596902181</v>
      </c>
      <c r="C95" s="18">
        <f>IF($B$88&lt;&gt;0,(PI()/24)*(COS($B95)-COS($B$88))/($B$88*COS($B$88)-SIN($B$88)),0)</f>
        <v>-0.14245473358317312</v>
      </c>
      <c r="D95" s="31">
        <f>IF(C95&gt;0,$B$89*C95,0)</f>
        <v>0</v>
      </c>
      <c r="E95" s="18">
        <f>C95*($B$91+$B$92*COS(B95))</f>
        <v>-2.9940842313402903E-2</v>
      </c>
      <c r="F95" s="31">
        <f t="shared" ref="F95:F118" si="70">IF(C95&gt;0,$B$90*E95,0)</f>
        <v>0</v>
      </c>
      <c r="G95" s="31">
        <f>IF(AND(F95&gt;0,F95&gt;D95),F95-D95,0)</f>
        <v>0</v>
      </c>
      <c r="H95" s="205">
        <f t="shared" ref="H95:H118" si="71">SIN(RADIANS($B$87))*SIN(LAT)+COS(RADIANS($B$87))*COS(LAT)*COS(B95)</f>
        <v>-0.7811594995112715</v>
      </c>
      <c r="I95" s="216">
        <f>ACOS(H95)</f>
        <v>2.4673171779503931</v>
      </c>
      <c r="J95" s="205">
        <f t="shared" ref="J95:J118" si="72">SIN(RADIANS($B$87))*SIN(LAT)*COS($C$5)-SIN(RADIANS($B$87))*COS(LAT)*SIN($C$5)*COS($C$6)+COS(RADIANS($B$87))*COS(LAT)*COS($C$5)*COS(B95)+COS(RADIANS($B$87))*SIN(LAT)*SIN($C$5)*COS($C$6)*COS(B95)+COS(RADIANS($B$87))*SIN($C$6)*SIN(B95)*SIN($C$5)</f>
        <v>-0.88348722163166127</v>
      </c>
      <c r="K95" s="216">
        <f>ACOS(J95)</f>
        <v>2.6540511470739885</v>
      </c>
      <c r="L95" s="37">
        <f>(G95/H95)*MAX(0,J95)</f>
        <v>0</v>
      </c>
      <c r="M95" s="205">
        <f>IF(D95=0,0,1+G95/(D95*H95))</f>
        <v>0</v>
      </c>
      <c r="N95" s="11">
        <f t="shared" ref="N95:N118" si="73">1/H95</f>
        <v>-1.2801482931791075</v>
      </c>
      <c r="O95" s="10">
        <f t="shared" ref="O95:O118" si="74">D95*N95/1367</f>
        <v>0</v>
      </c>
      <c r="P95" s="215">
        <f t="shared" ref="P95:P118" si="75">IF($M95=0,0,IF(AND($M95&gt;=$E$5,$M95&lt;$E$6),$F$5,IF(AND($M95&gt;=$E$6,$M95&lt;$E$7),$F$6,IF(AND($M95&gt;=$E$7,$M95&lt;$E$8),$F$7,IF(AND($M95&gt;=$E$8,$M95&lt;$E$9),$F$8,IF(AND($M95&gt;=$E$9,$M95&lt;$E$10),$F$9,IF(AND($M95&gt;=$E$10,$M95&lt;$E$11),$F$10,IF(AND($M95&gt;=$E$11,$M95&lt;$E$12),$F$11,IF($M95&gt;=$E$12,$F$12,"error")))))))))</f>
        <v>0</v>
      </c>
      <c r="Q95" s="10">
        <f t="shared" ref="Q95:Q118" si="76">IF($M95=0,0,IF(AND($M95&gt;=$E$5,$M95&lt;$E$6),$G$5,IF(AND($M95&gt;=$E$6,$M95&lt;$E$7),$G$6,IF(AND($M95&gt;=$E$7,$M95&lt;$E$8),$G$7,IF(AND($M95&gt;=$E$8,$M95&lt;$E$9),$G$8,IF(AND($M95&gt;=$E$9,$M95&lt;$E$10),$G$9,IF(AND($M95&gt;=$E$10,$M95&lt;$E$11),$G$10,IF(AND($M95&gt;=$E$11,$M95&lt;$E$12),$G$11,IF($M95&gt;=$E$12,$G$12,"error")))))))))</f>
        <v>0</v>
      </c>
      <c r="R95" s="10">
        <f t="shared" ref="R95:R118" si="77">IF($M95=0,0,IF(AND($M95&gt;=$E$5,$M95&lt;$E$6),$H$5,IF(AND($M95&gt;=$E$6,$M95&lt;$E$7),$H$6,IF(AND($M95&gt;=$E$7,$M95&lt;$E$8),$H$7,IF(AND($M95&gt;=$E$8,$M95&lt;$E$9),$H$8,IF(AND($M95&gt;=$E$9,$M95&lt;$E$10),$H$9,IF(AND($M95&gt;=$E$10,$M95&lt;$E$11),$H$10,IF(AND($M95&gt;=$E$11,$M95&lt;$E$12),$H$11,IF($M95&gt;=$E$12,$H$12,"error")))))))))</f>
        <v>0</v>
      </c>
      <c r="S95" s="211">
        <f t="shared" ref="S95:S118" si="78">IF($M95=0,0,IF(AND($M95&gt;=$E$5,$M95&lt;$E$6),$I$5,IF(AND($M95&gt;=$E$6,$M95&lt;$E$7),$I$6,IF(AND($M95&gt;=$E$7,$M95&lt;$E$8),$I$7,IF(AND($M95&gt;=$E$8,$M95&lt;$E$9),$I$8,IF(AND($M95&gt;=$E$9,$M95&lt;$E$10),$I$9,IF(AND($M95&gt;=$E$10,$M95&lt;$E$11),$I$10,IF(AND($M95&gt;=$E$11,$M95&lt;$E$12),$I$11,IF($M95&gt;=$E$12,$I$12,"error")))))))))</f>
        <v>0</v>
      </c>
      <c r="T95" s="10">
        <f t="shared" ref="T95:T118" si="79">IF($M95=0,0,IF(AND($M95&gt;=$E$5,$M95&lt;$E$6),$J$5,IF(AND($M95&gt;=$E$6,$M95&lt;$E$7),$J$6,IF(AND($M95&gt;=$E$7,$M95&lt;$E$8),$J$7,IF(AND($M95&gt;=$E$8,$M95&lt;$E$9),$J$8,IF(AND($M95&gt;=$E$9,$M95&lt;$E$10),$J$9,IF(AND($M95&gt;=$E$10,$M95&lt;$E$11),$J$10,IF(AND($M95&gt;=$E$11,$M95&lt;$E$12),$J$11,IF($M95&gt;=$E$12,$J$12,"error")))))))))</f>
        <v>0</v>
      </c>
      <c r="U95" s="10">
        <f t="shared" ref="U95:U118" si="80">IF($M95=0,0,IF(AND($M95&gt;=$E$5,$M95&lt;$E$6),$K$5,IF(AND($M95&gt;=$E$6,$M95&lt;$E$7),$K$6,IF(AND($M95&gt;=$E$7,$M95&lt;$E$8),$K$7,IF(AND($M95&gt;=$E$8,$M95&lt;$E$9),$K$8,IF(AND($M95&gt;=$E$9,$M95&lt;$E$10),$K$9,IF(AND($M95&gt;=$E$10,$M95&lt;$E$11),$K$10,IF(AND($M95&gt;=$E$11,$M95&lt;$E$12),$K$11,IF($M95&gt;=$E$12,$K$12,"error")))))))))</f>
        <v>0</v>
      </c>
      <c r="V95" s="10">
        <f>P95+Q95*O95+R95*I95</f>
        <v>0</v>
      </c>
      <c r="W95" s="10">
        <f>S95+T95*O95+U95*I95</f>
        <v>0</v>
      </c>
      <c r="X95" s="216">
        <f>D95*V95*MAX(0,J95)/H95</f>
        <v>0</v>
      </c>
      <c r="Y95" s="216">
        <f>D95*(0.5*(1+COS($C$5))*(1-V95)+W95*SIN(ABS($C$5)))</f>
        <v>0</v>
      </c>
      <c r="Z95" s="31">
        <f t="shared" ref="Z95:Z118" si="81">X95+Y95</f>
        <v>0</v>
      </c>
      <c r="AA95" s="38">
        <f t="shared" ref="AA95:AA118" si="82">IF(F95&gt;0,F95*$B$7*(1-COS($C$5))/2,0)</f>
        <v>0</v>
      </c>
      <c r="AB95" s="271">
        <f t="shared" ref="AB95:AB118" si="83">L95+Z95+AA95</f>
        <v>0</v>
      </c>
      <c r="AC95" s="101">
        <f t="shared" ref="AC95:AC118" si="84">L95+X95</f>
        <v>0</v>
      </c>
    </row>
    <row r="96" spans="1:29" x14ac:dyDescent="0.6">
      <c r="A96">
        <v>-10.5</v>
      </c>
      <c r="B96" s="108">
        <f>A96*PI()/12</f>
        <v>-2.748893571891069</v>
      </c>
      <c r="C96" s="18">
        <f t="shared" ref="C96:C118" si="85">IF($B$88&lt;&gt;0,(PI()/24)*(COS($B96)-COS($B$88))/($B$88*COS($B$88)-SIN($B$88)),0)</f>
        <v>-0.13308681280113954</v>
      </c>
      <c r="D96" s="31">
        <f>IF(C96&gt;0,$B$89*C96,0)</f>
        <v>0</v>
      </c>
      <c r="E96" s="18">
        <f>C96*($B$91+$B$92*COS(B96))</f>
        <v>-3.1906525516684964E-2</v>
      </c>
      <c r="F96" s="31">
        <f t="shared" si="70"/>
        <v>0</v>
      </c>
      <c r="G96" s="31">
        <f t="shared" ref="G96:G118" si="86">IF(AND(F96&gt;0,F96&gt;D96),F96-D96,0)</f>
        <v>0</v>
      </c>
      <c r="H96" s="213">
        <f t="shared" si="71"/>
        <v>-0.7297899161672261</v>
      </c>
      <c r="I96" s="11">
        <f t="shared" ref="I96:I118" si="87">ACOS(H96)</f>
        <v>2.3888109393083337</v>
      </c>
      <c r="J96" s="213">
        <f t="shared" si="72"/>
        <v>-0.82208457169451932</v>
      </c>
      <c r="K96" s="11">
        <f t="shared" ref="K96:K118" si="88">ACOS(J96)</f>
        <v>2.5358589468154662</v>
      </c>
      <c r="L96" s="33">
        <f>(G96/H96)*MAX(0,J96)</f>
        <v>0</v>
      </c>
      <c r="M96" s="213">
        <f t="shared" ref="M96:M118" si="89">IF(D96=0,0,1+G96/(D96*H96))</f>
        <v>0</v>
      </c>
      <c r="N96" s="11">
        <f t="shared" si="73"/>
        <v>-1.3702573546807644</v>
      </c>
      <c r="O96" s="10">
        <f t="shared" si="74"/>
        <v>0</v>
      </c>
      <c r="P96" s="10">
        <f t="shared" si="75"/>
        <v>0</v>
      </c>
      <c r="Q96" s="10">
        <f t="shared" si="76"/>
        <v>0</v>
      </c>
      <c r="R96" s="10">
        <f t="shared" si="77"/>
        <v>0</v>
      </c>
      <c r="S96" s="211">
        <f t="shared" si="78"/>
        <v>0</v>
      </c>
      <c r="T96" s="10">
        <f t="shared" si="79"/>
        <v>0</v>
      </c>
      <c r="U96" s="10">
        <f t="shared" si="80"/>
        <v>0</v>
      </c>
      <c r="V96" s="10">
        <f t="shared" ref="V96:V118" si="90">P96+Q96*O96+R96*I96</f>
        <v>0</v>
      </c>
      <c r="W96" s="10">
        <f t="shared" ref="W96:W118" si="91">S96+T96*O96+U96*I96</f>
        <v>0</v>
      </c>
      <c r="X96" s="11">
        <f t="shared" ref="X96:X118" si="92">D96*V96*MAX(0,J96)/H96</f>
        <v>0</v>
      </c>
      <c r="Y96" s="11">
        <f t="shared" ref="Y96:Y118" si="93">D96*(0.5*(1+COS($C$5))*(1-V96)+W96*SIN(ABS($C$5)))</f>
        <v>0</v>
      </c>
      <c r="Z96" s="31">
        <f t="shared" si="81"/>
        <v>0</v>
      </c>
      <c r="AA96" s="35">
        <f t="shared" si="82"/>
        <v>0</v>
      </c>
      <c r="AB96" s="272">
        <f t="shared" si="83"/>
        <v>0</v>
      </c>
      <c r="AC96" s="101">
        <f t="shared" si="84"/>
        <v>0</v>
      </c>
    </row>
    <row r="97" spans="1:29" x14ac:dyDescent="0.6">
      <c r="A97">
        <v>-9.5</v>
      </c>
      <c r="B97" s="108">
        <f>A97*PI()/12</f>
        <v>-2.4870941840919194</v>
      </c>
      <c r="C97" s="18">
        <f t="shared" si="85"/>
        <v>-0.11498937955714687</v>
      </c>
      <c r="D97" s="31">
        <f>IF(C97&gt;0,$B$89*C97,0)</f>
        <v>0</v>
      </c>
      <c r="E97" s="18">
        <f>C97*($B$91+$B$92*COS(B97))</f>
        <v>-3.4135283958941533E-2</v>
      </c>
      <c r="F97" s="31">
        <f t="shared" si="70"/>
        <v>0</v>
      </c>
      <c r="G97" s="31">
        <f t="shared" si="86"/>
        <v>0</v>
      </c>
      <c r="H97" s="213">
        <f t="shared" si="71"/>
        <v>-0.63055150169178165</v>
      </c>
      <c r="I97" s="11">
        <f t="shared" si="87"/>
        <v>2.2530598965185895</v>
      </c>
      <c r="J97" s="213">
        <f t="shared" si="72"/>
        <v>-0.70346376094077456</v>
      </c>
      <c r="K97" s="11">
        <f t="shared" si="88"/>
        <v>2.3510556626805386</v>
      </c>
      <c r="L97" s="33">
        <f>(G97/H97)*MAX(0,J97)</f>
        <v>0</v>
      </c>
      <c r="M97" s="213">
        <f t="shared" si="89"/>
        <v>0</v>
      </c>
      <c r="N97" s="11">
        <f t="shared" si="73"/>
        <v>-1.585913279592517</v>
      </c>
      <c r="O97" s="10">
        <f t="shared" si="74"/>
        <v>0</v>
      </c>
      <c r="P97" s="10">
        <f t="shared" si="75"/>
        <v>0</v>
      </c>
      <c r="Q97" s="10">
        <f t="shared" si="76"/>
        <v>0</v>
      </c>
      <c r="R97" s="10">
        <f t="shared" si="77"/>
        <v>0</v>
      </c>
      <c r="S97" s="211">
        <f t="shared" si="78"/>
        <v>0</v>
      </c>
      <c r="T97" s="10">
        <f t="shared" si="79"/>
        <v>0</v>
      </c>
      <c r="U97" s="10">
        <f t="shared" si="80"/>
        <v>0</v>
      </c>
      <c r="V97" s="10">
        <f t="shared" si="90"/>
        <v>0</v>
      </c>
      <c r="W97" s="10">
        <f t="shared" si="91"/>
        <v>0</v>
      </c>
      <c r="X97" s="11">
        <f t="shared" si="92"/>
        <v>0</v>
      </c>
      <c r="Y97" s="11">
        <f t="shared" si="93"/>
        <v>0</v>
      </c>
      <c r="Z97" s="31">
        <f t="shared" si="81"/>
        <v>0</v>
      </c>
      <c r="AA97" s="35">
        <f t="shared" si="82"/>
        <v>0</v>
      </c>
      <c r="AB97" s="272">
        <f t="shared" si="83"/>
        <v>0</v>
      </c>
      <c r="AC97" s="101">
        <f t="shared" si="84"/>
        <v>0</v>
      </c>
    </row>
    <row r="98" spans="1:29" x14ac:dyDescent="0.6">
      <c r="A98">
        <v>-8.5</v>
      </c>
      <c r="B98" s="108">
        <f>A98*PI()/12</f>
        <v>-2.2252947962927703</v>
      </c>
      <c r="C98" s="18">
        <f t="shared" si="85"/>
        <v>-8.9395744019350784E-2</v>
      </c>
      <c r="D98" s="31">
        <f>IF(C98&gt;0,$B$89*C98,0)</f>
        <v>0</v>
      </c>
      <c r="E98" s="18">
        <f>C98*($B$91+$B$92*COS(B98))</f>
        <v>-3.3758250105200692E-2</v>
      </c>
      <c r="F98" s="31">
        <f t="shared" si="70"/>
        <v>0</v>
      </c>
      <c r="G98" s="31">
        <f t="shared" si="86"/>
        <v>0</v>
      </c>
      <c r="H98" s="213">
        <f t="shared" si="71"/>
        <v>-0.49020719003220581</v>
      </c>
      <c r="I98" s="11">
        <f t="shared" si="87"/>
        <v>2.08312377451416</v>
      </c>
      <c r="J98" s="213">
        <f t="shared" si="72"/>
        <v>-0.53570860159313682</v>
      </c>
      <c r="K98" s="11">
        <f t="shared" si="88"/>
        <v>2.1361430254907576</v>
      </c>
      <c r="L98" s="33">
        <f>(G98/H98)*MAX(0,J98)</f>
        <v>0</v>
      </c>
      <c r="M98" s="213">
        <f t="shared" si="89"/>
        <v>0</v>
      </c>
      <c r="N98" s="11">
        <f t="shared" si="73"/>
        <v>-2.0399537590101477</v>
      </c>
      <c r="O98" s="10">
        <f t="shared" si="74"/>
        <v>0</v>
      </c>
      <c r="P98" s="10">
        <f t="shared" si="75"/>
        <v>0</v>
      </c>
      <c r="Q98" s="10">
        <f t="shared" si="76"/>
        <v>0</v>
      </c>
      <c r="R98" s="10">
        <f t="shared" si="77"/>
        <v>0</v>
      </c>
      <c r="S98" s="211">
        <f t="shared" si="78"/>
        <v>0</v>
      </c>
      <c r="T98" s="10">
        <f t="shared" si="79"/>
        <v>0</v>
      </c>
      <c r="U98" s="10">
        <f t="shared" si="80"/>
        <v>0</v>
      </c>
      <c r="V98" s="10">
        <f t="shared" si="90"/>
        <v>0</v>
      </c>
      <c r="W98" s="10">
        <f t="shared" si="91"/>
        <v>0</v>
      </c>
      <c r="X98" s="11">
        <f t="shared" si="92"/>
        <v>0</v>
      </c>
      <c r="Y98" s="11">
        <f t="shared" si="93"/>
        <v>0</v>
      </c>
      <c r="Z98" s="33">
        <f t="shared" si="81"/>
        <v>0</v>
      </c>
      <c r="AA98" s="35">
        <f t="shared" si="82"/>
        <v>0</v>
      </c>
      <c r="AB98" s="272">
        <f t="shared" si="83"/>
        <v>0</v>
      </c>
      <c r="AC98" s="101">
        <f t="shared" si="84"/>
        <v>0</v>
      </c>
    </row>
    <row r="99" spans="1:29" x14ac:dyDescent="0.6">
      <c r="A99">
        <v>-7.5</v>
      </c>
      <c r="B99" s="108">
        <f>A99*PI()/12</f>
        <v>-1.9634954084936205</v>
      </c>
      <c r="C99" s="18">
        <f t="shared" si="85"/>
        <v>-5.8050070154169443E-2</v>
      </c>
      <c r="D99" s="31">
        <f>IF(C99&gt;0,$B$89*C99,0)</f>
        <v>0</v>
      </c>
      <c r="E99" s="18">
        <f>C99*($B$91+$B$92*COS(B99))</f>
        <v>-2.7663818384618993E-2</v>
      </c>
      <c r="F99" s="31">
        <f t="shared" si="70"/>
        <v>0</v>
      </c>
      <c r="G99" s="31">
        <f t="shared" si="86"/>
        <v>0</v>
      </c>
      <c r="H99" s="213">
        <f t="shared" si="71"/>
        <v>-0.31832121409815728</v>
      </c>
      <c r="I99" s="11">
        <f t="shared" si="87"/>
        <v>1.8947543831950342</v>
      </c>
      <c r="J99" s="213">
        <f t="shared" si="72"/>
        <v>-0.33025133053263833</v>
      </c>
      <c r="K99" s="11">
        <f t="shared" si="88"/>
        <v>1.9073661596925033</v>
      </c>
      <c r="L99" s="33">
        <f>(G99/H99)*MAX(0,J99)</f>
        <v>0</v>
      </c>
      <c r="M99" s="213">
        <f t="shared" si="89"/>
        <v>0</v>
      </c>
      <c r="N99" s="11">
        <f t="shared" si="73"/>
        <v>-3.1414808555349403</v>
      </c>
      <c r="O99" s="10">
        <f t="shared" si="74"/>
        <v>0</v>
      </c>
      <c r="P99" s="10">
        <f t="shared" si="75"/>
        <v>0</v>
      </c>
      <c r="Q99" s="10">
        <f t="shared" si="76"/>
        <v>0</v>
      </c>
      <c r="R99" s="10">
        <f t="shared" si="77"/>
        <v>0</v>
      </c>
      <c r="S99" s="211">
        <f t="shared" si="78"/>
        <v>0</v>
      </c>
      <c r="T99" s="10">
        <f t="shared" si="79"/>
        <v>0</v>
      </c>
      <c r="U99" s="10">
        <f t="shared" si="80"/>
        <v>0</v>
      </c>
      <c r="V99" s="10">
        <f t="shared" si="90"/>
        <v>0</v>
      </c>
      <c r="W99" s="10">
        <f t="shared" si="91"/>
        <v>0</v>
      </c>
      <c r="X99" s="11">
        <f t="shared" si="92"/>
        <v>0</v>
      </c>
      <c r="Y99" s="11">
        <f t="shared" si="93"/>
        <v>0</v>
      </c>
      <c r="Z99" s="33">
        <f t="shared" si="81"/>
        <v>0</v>
      </c>
      <c r="AA99" s="35">
        <f t="shared" si="82"/>
        <v>0</v>
      </c>
      <c r="AB99" s="272">
        <f t="shared" si="83"/>
        <v>0</v>
      </c>
      <c r="AC99" s="101">
        <f t="shared" si="84"/>
        <v>0</v>
      </c>
    </row>
    <row r="100" spans="1:29" x14ac:dyDescent="0.6">
      <c r="A100">
        <v>-6.5</v>
      </c>
      <c r="B100" s="108">
        <f t="shared" ref="B100:B118" si="94">A100*PI()/12</f>
        <v>-1.7016960206944713</v>
      </c>
      <c r="C100" s="18">
        <f t="shared" si="85"/>
        <v>-2.3088513834339783E-2</v>
      </c>
      <c r="D100" s="31">
        <f t="shared" ref="D100:D118" si="95">IF(C100&gt;0,$B$89*C100,0)</f>
        <v>0</v>
      </c>
      <c r="E100" s="18">
        <f t="shared" ref="E100:E118" si="96">C100*($B$91+$B$92*COS(B100))</f>
        <v>-1.3550332917099894E-2</v>
      </c>
      <c r="F100" s="31">
        <f t="shared" si="70"/>
        <v>0</v>
      </c>
      <c r="G100" s="31">
        <f t="shared" si="86"/>
        <v>0</v>
      </c>
      <c r="H100" s="213">
        <f t="shared" si="71"/>
        <v>-0.12660731909453612</v>
      </c>
      <c r="I100" s="11">
        <f t="shared" si="87"/>
        <v>1.6977443494045652</v>
      </c>
      <c r="J100" s="213">
        <f t="shared" si="72"/>
        <v>-0.1010935212478587</v>
      </c>
      <c r="K100" s="11">
        <f t="shared" si="88"/>
        <v>1.6720628390879717</v>
      </c>
      <c r="L100" s="33">
        <f t="shared" ref="L100:L118" si="97">(G100/H100)*MAX(0,J100)</f>
        <v>0</v>
      </c>
      <c r="M100" s="213">
        <f t="shared" si="89"/>
        <v>0</v>
      </c>
      <c r="N100" s="11">
        <f t="shared" si="73"/>
        <v>-7.8984375244002472</v>
      </c>
      <c r="O100" s="10">
        <f t="shared" si="74"/>
        <v>0</v>
      </c>
      <c r="P100" s="10">
        <f t="shared" si="75"/>
        <v>0</v>
      </c>
      <c r="Q100" s="10">
        <f t="shared" si="76"/>
        <v>0</v>
      </c>
      <c r="R100" s="10">
        <f t="shared" si="77"/>
        <v>0</v>
      </c>
      <c r="S100" s="211">
        <f t="shared" si="78"/>
        <v>0</v>
      </c>
      <c r="T100" s="10">
        <f t="shared" si="79"/>
        <v>0</v>
      </c>
      <c r="U100" s="10">
        <f t="shared" si="80"/>
        <v>0</v>
      </c>
      <c r="V100" s="10">
        <f t="shared" si="90"/>
        <v>0</v>
      </c>
      <c r="W100" s="10">
        <f t="shared" si="91"/>
        <v>0</v>
      </c>
      <c r="X100" s="11">
        <f t="shared" si="92"/>
        <v>0</v>
      </c>
      <c r="Y100" s="11">
        <f t="shared" si="93"/>
        <v>0</v>
      </c>
      <c r="Z100" s="33">
        <f t="shared" si="81"/>
        <v>0</v>
      </c>
      <c r="AA100" s="35">
        <f t="shared" si="82"/>
        <v>0</v>
      </c>
      <c r="AB100" s="272">
        <f t="shared" si="83"/>
        <v>0</v>
      </c>
      <c r="AC100" s="101">
        <f t="shared" si="84"/>
        <v>0</v>
      </c>
    </row>
    <row r="101" spans="1:29" x14ac:dyDescent="0.6">
      <c r="A101">
        <v>-5.5</v>
      </c>
      <c r="B101" s="108">
        <f t="shared" si="94"/>
        <v>-1.4398966328953218</v>
      </c>
      <c r="C101" s="18">
        <f t="shared" si="85"/>
        <v>1.3106352653645528E-2</v>
      </c>
      <c r="D101" s="31">
        <f t="shared" si="95"/>
        <v>18.609904423924917</v>
      </c>
      <c r="E101" s="18">
        <f t="shared" si="96"/>
        <v>9.1890454888317197E-3</v>
      </c>
      <c r="F101" s="31">
        <f t="shared" si="70"/>
        <v>42.7290615230675</v>
      </c>
      <c r="G101" s="31">
        <f t="shared" si="86"/>
        <v>24.119157099142583</v>
      </c>
      <c r="H101" s="213">
        <f t="shared" si="71"/>
        <v>7.1869509856352765E-2</v>
      </c>
      <c r="I101" s="11">
        <f t="shared" si="87"/>
        <v>1.4988648023041244</v>
      </c>
      <c r="J101" s="213">
        <f t="shared" si="72"/>
        <v>0.13614810025963059</v>
      </c>
      <c r="K101" s="11">
        <f t="shared" si="88"/>
        <v>1.4342240650578704</v>
      </c>
      <c r="L101" s="33">
        <f t="shared" si="97"/>
        <v>45.690828078210167</v>
      </c>
      <c r="M101" s="213">
        <f t="shared" si="89"/>
        <v>19.033220813105842</v>
      </c>
      <c r="N101" s="11">
        <f t="shared" si="73"/>
        <v>13.914106301806189</v>
      </c>
      <c r="O101" s="10">
        <f t="shared" si="74"/>
        <v>0.18942223000800623</v>
      </c>
      <c r="P101" s="10">
        <f t="shared" si="75"/>
        <v>0.42099999999999999</v>
      </c>
      <c r="Q101" s="10">
        <f t="shared" si="76"/>
        <v>-0.66100000000000003</v>
      </c>
      <c r="R101" s="10">
        <f t="shared" si="77"/>
        <v>9.7000000000000003E-2</v>
      </c>
      <c r="S101" s="211">
        <f t="shared" si="78"/>
        <v>0.11899999999999999</v>
      </c>
      <c r="T101" s="10">
        <f t="shared" si="79"/>
        <v>-2.125</v>
      </c>
      <c r="U101" s="10">
        <f t="shared" si="80"/>
        <v>0.44600000000000001</v>
      </c>
      <c r="V101" s="10">
        <f t="shared" si="90"/>
        <v>0.44118179178820793</v>
      </c>
      <c r="W101" s="10">
        <f t="shared" si="91"/>
        <v>0.3849714630606263</v>
      </c>
      <c r="X101" s="11">
        <f t="shared" si="92"/>
        <v>15.553517624601067</v>
      </c>
      <c r="Y101" s="11">
        <f t="shared" si="93"/>
        <v>13.890342008639617</v>
      </c>
      <c r="Z101" s="31">
        <f t="shared" si="81"/>
        <v>29.443859633240685</v>
      </c>
      <c r="AA101" s="35">
        <f t="shared" si="82"/>
        <v>2.467097981637731</v>
      </c>
      <c r="AB101" s="272">
        <f t="shared" si="83"/>
        <v>77.601785693088587</v>
      </c>
      <c r="AC101" s="101">
        <f t="shared" si="84"/>
        <v>61.244345702811231</v>
      </c>
    </row>
    <row r="102" spans="1:29" x14ac:dyDescent="0.6">
      <c r="A102">
        <v>-4.5</v>
      </c>
      <c r="B102" s="108">
        <f t="shared" si="94"/>
        <v>-1.1780972450961724</v>
      </c>
      <c r="C102" s="18">
        <f t="shared" si="85"/>
        <v>4.8067908973475217E-2</v>
      </c>
      <c r="D102" s="31">
        <f t="shared" si="95"/>
        <v>68.252336519075797</v>
      </c>
      <c r="E102" s="18">
        <f t="shared" si="96"/>
        <v>3.9004665773411155E-2</v>
      </c>
      <c r="F102" s="31">
        <f t="shared" si="70"/>
        <v>181.37169584636186</v>
      </c>
      <c r="G102" s="31">
        <f t="shared" si="86"/>
        <v>113.11935932728606</v>
      </c>
      <c r="H102" s="213">
        <f t="shared" si="71"/>
        <v>0.263583404859974</v>
      </c>
      <c r="I102" s="11">
        <f t="shared" si="87"/>
        <v>1.304061227001561</v>
      </c>
      <c r="J102" s="213">
        <f t="shared" si="72"/>
        <v>0.36530590954441039</v>
      </c>
      <c r="K102" s="11">
        <f t="shared" si="88"/>
        <v>1.1968349235206368</v>
      </c>
      <c r="L102" s="33">
        <f t="shared" si="97"/>
        <v>156.77455288995804</v>
      </c>
      <c r="M102" s="213">
        <f t="shared" si="89"/>
        <v>7.2878380814377541</v>
      </c>
      <c r="N102" s="11">
        <f t="shared" si="73"/>
        <v>3.7938655528455589</v>
      </c>
      <c r="O102" s="10">
        <f t="shared" si="74"/>
        <v>0.18942223000800631</v>
      </c>
      <c r="P102" s="10">
        <f t="shared" si="75"/>
        <v>0.73399999999999999</v>
      </c>
      <c r="Q102" s="10">
        <f t="shared" si="76"/>
        <v>-7.2999999999999995E-2</v>
      </c>
      <c r="R102" s="10">
        <f t="shared" si="77"/>
        <v>-0.22800000000000001</v>
      </c>
      <c r="S102" s="211">
        <f t="shared" si="78"/>
        <v>0.23100000000000001</v>
      </c>
      <c r="T102" s="10">
        <f t="shared" si="79"/>
        <v>-1.18</v>
      </c>
      <c r="U102" s="10">
        <f t="shared" si="80"/>
        <v>0.19900000000000001</v>
      </c>
      <c r="V102" s="10">
        <f t="shared" si="90"/>
        <v>0.42284621745305961</v>
      </c>
      <c r="W102" s="10">
        <f t="shared" si="91"/>
        <v>0.26698995276386328</v>
      </c>
      <c r="X102" s="11">
        <f t="shared" si="92"/>
        <v>39.99803052632727</v>
      </c>
      <c r="Y102" s="11">
        <f t="shared" si="93"/>
        <v>44.535320409920622</v>
      </c>
      <c r="Z102" s="31">
        <f t="shared" si="81"/>
        <v>84.533350936247899</v>
      </c>
      <c r="AA102" s="35">
        <f t="shared" si="82"/>
        <v>10.472070501880957</v>
      </c>
      <c r="AB102" s="272">
        <f t="shared" si="83"/>
        <v>251.77997432808689</v>
      </c>
      <c r="AC102" s="101">
        <f t="shared" si="84"/>
        <v>196.77258341628533</v>
      </c>
    </row>
    <row r="103" spans="1:29" x14ac:dyDescent="0.6">
      <c r="A103">
        <v>-3.5</v>
      </c>
      <c r="B103" s="108">
        <f t="shared" si="94"/>
        <v>-0.91629785729702296</v>
      </c>
      <c r="C103" s="18">
        <f t="shared" si="85"/>
        <v>7.941358283865653E-2</v>
      </c>
      <c r="D103" s="31">
        <f t="shared" si="95"/>
        <v>112.76052351435625</v>
      </c>
      <c r="E103" s="18">
        <f t="shared" si="96"/>
        <v>7.2295992784437574E-2</v>
      </c>
      <c r="F103" s="31">
        <f t="shared" si="70"/>
        <v>336.17636644763473</v>
      </c>
      <c r="G103" s="31">
        <f t="shared" si="86"/>
        <v>223.4158429332785</v>
      </c>
      <c r="H103" s="213">
        <f t="shared" si="71"/>
        <v>0.43546938079402242</v>
      </c>
      <c r="I103" s="11">
        <f t="shared" si="87"/>
        <v>1.1202366994501798</v>
      </c>
      <c r="J103" s="213">
        <f t="shared" si="72"/>
        <v>0.5707631806049086</v>
      </c>
      <c r="K103" s="11">
        <f t="shared" si="88"/>
        <v>0.96336132694619236</v>
      </c>
      <c r="L103" s="33">
        <f t="shared" si="97"/>
        <v>292.82779165233819</v>
      </c>
      <c r="M103" s="213">
        <f t="shared" si="89"/>
        <v>5.5498728422715065</v>
      </c>
      <c r="N103" s="11">
        <f t="shared" si="73"/>
        <v>2.296372705186823</v>
      </c>
      <c r="O103" s="10">
        <f t="shared" si="74"/>
        <v>0.18942223000800631</v>
      </c>
      <c r="P103" s="10">
        <f t="shared" si="75"/>
        <v>0.85699999999999998</v>
      </c>
      <c r="Q103" s="10">
        <f t="shared" si="76"/>
        <v>-0.37</v>
      </c>
      <c r="R103" s="10">
        <f t="shared" si="77"/>
        <v>-0.27900000000000003</v>
      </c>
      <c r="S103" s="211">
        <f t="shared" si="78"/>
        <v>0.26700000000000002</v>
      </c>
      <c r="T103" s="10">
        <f t="shared" si="79"/>
        <v>-0.79200000000000004</v>
      </c>
      <c r="U103" s="10">
        <f t="shared" si="80"/>
        <v>7.5999999999999998E-2</v>
      </c>
      <c r="V103" s="10">
        <f t="shared" si="90"/>
        <v>0.47436773575043745</v>
      </c>
      <c r="W103" s="10">
        <f t="shared" si="91"/>
        <v>0.20211558299187266</v>
      </c>
      <c r="X103" s="11">
        <f t="shared" si="92"/>
        <v>70.108480064037863</v>
      </c>
      <c r="Y103" s="11">
        <f t="shared" si="93"/>
        <v>62.815048806652698</v>
      </c>
      <c r="Z103" s="31">
        <f t="shared" si="81"/>
        <v>132.92352887069057</v>
      </c>
      <c r="AA103" s="35">
        <f t="shared" si="82"/>
        <v>19.410209482123093</v>
      </c>
      <c r="AB103" s="272">
        <f t="shared" si="83"/>
        <v>445.16153000515186</v>
      </c>
      <c r="AC103" s="101">
        <f t="shared" si="84"/>
        <v>362.93627171637604</v>
      </c>
    </row>
    <row r="104" spans="1:29" x14ac:dyDescent="0.6">
      <c r="A104">
        <v>-2.5</v>
      </c>
      <c r="B104" s="108">
        <f t="shared" si="94"/>
        <v>-0.6544984694978736</v>
      </c>
      <c r="C104" s="18">
        <f t="shared" si="85"/>
        <v>0.10500721837645265</v>
      </c>
      <c r="D104" s="31">
        <f t="shared" si="95"/>
        <v>149.10130601929461</v>
      </c>
      <c r="E104" s="18">
        <f t="shared" si="96"/>
        <v>0.10407729627229909</v>
      </c>
      <c r="F104" s="31">
        <f t="shared" si="70"/>
        <v>483.95942766619078</v>
      </c>
      <c r="G104" s="31">
        <f t="shared" si="86"/>
        <v>334.85812164689617</v>
      </c>
      <c r="H104" s="213">
        <f t="shared" si="71"/>
        <v>0.57581369245359837</v>
      </c>
      <c r="I104" s="11">
        <f t="shared" si="87"/>
        <v>0.95719728322702657</v>
      </c>
      <c r="J104" s="213">
        <f t="shared" si="72"/>
        <v>0.73851833995254645</v>
      </c>
      <c r="K104" s="11">
        <f t="shared" si="88"/>
        <v>0.73992616917070864</v>
      </c>
      <c r="L104" s="33">
        <f t="shared" si="97"/>
        <v>429.47722042615732</v>
      </c>
      <c r="M104" s="213">
        <f t="shared" si="89"/>
        <v>4.900294506491754</v>
      </c>
      <c r="N104" s="11">
        <f t="shared" si="73"/>
        <v>1.7366728389853017</v>
      </c>
      <c r="O104" s="10">
        <f t="shared" si="74"/>
        <v>0.18942223000800629</v>
      </c>
      <c r="P104" s="10">
        <f t="shared" si="75"/>
        <v>0.85699999999999998</v>
      </c>
      <c r="Q104" s="10">
        <f t="shared" si="76"/>
        <v>-0.37</v>
      </c>
      <c r="R104" s="10">
        <f t="shared" si="77"/>
        <v>-0.27900000000000003</v>
      </c>
      <c r="S104" s="211">
        <f t="shared" si="78"/>
        <v>0.26700000000000002</v>
      </c>
      <c r="T104" s="10">
        <f t="shared" si="79"/>
        <v>-0.79200000000000004</v>
      </c>
      <c r="U104" s="10">
        <f t="shared" si="80"/>
        <v>7.5999999999999998E-2</v>
      </c>
      <c r="V104" s="10">
        <f t="shared" si="90"/>
        <v>0.51985573287669717</v>
      </c>
      <c r="W104" s="10">
        <f t="shared" si="91"/>
        <v>0.18972458735891304</v>
      </c>
      <c r="X104" s="11">
        <f t="shared" si="92"/>
        <v>99.413092110019846</v>
      </c>
      <c r="Y104" s="11">
        <f t="shared" si="93"/>
        <v>76.56051956792389</v>
      </c>
      <c r="Z104" s="31">
        <f t="shared" si="81"/>
        <v>175.97361167794372</v>
      </c>
      <c r="AA104" s="35">
        <f t="shared" si="82"/>
        <v>27.942933559288143</v>
      </c>
      <c r="AB104" s="272">
        <f t="shared" si="83"/>
        <v>633.3937656633891</v>
      </c>
      <c r="AC104" s="101">
        <f t="shared" si="84"/>
        <v>528.89031253617713</v>
      </c>
    </row>
    <row r="105" spans="1:29" x14ac:dyDescent="0.6">
      <c r="A105">
        <v>-1.5</v>
      </c>
      <c r="B105" s="108">
        <f t="shared" si="94"/>
        <v>-0.39269908169872414</v>
      </c>
      <c r="C105" s="18">
        <f t="shared" si="85"/>
        <v>0.1231046516204453</v>
      </c>
      <c r="D105" s="31">
        <f t="shared" si="95"/>
        <v>174.798119762162</v>
      </c>
      <c r="E105" s="18">
        <f t="shared" si="96"/>
        <v>0.12904543312048727</v>
      </c>
      <c r="F105" s="31">
        <f t="shared" si="70"/>
        <v>600.06126401026586</v>
      </c>
      <c r="G105" s="31">
        <f t="shared" si="86"/>
        <v>425.26314424810386</v>
      </c>
      <c r="H105" s="213">
        <f t="shared" si="71"/>
        <v>0.67505210692904272</v>
      </c>
      <c r="I105" s="11">
        <f t="shared" si="87"/>
        <v>0.82976099927274294</v>
      </c>
      <c r="J105" s="213">
        <f t="shared" si="72"/>
        <v>0.8571391507062911</v>
      </c>
      <c r="K105" s="11">
        <f t="shared" si="88"/>
        <v>0.54110672177787911</v>
      </c>
      <c r="L105" s="33">
        <f t="shared" si="97"/>
        <v>539.97267254781229</v>
      </c>
      <c r="M105" s="213">
        <f t="shared" si="89"/>
        <v>4.6039909521590143</v>
      </c>
      <c r="N105" s="11">
        <f t="shared" si="73"/>
        <v>1.4813671266788799</v>
      </c>
      <c r="O105" s="10">
        <f t="shared" si="74"/>
        <v>0.18942223000800631</v>
      </c>
      <c r="P105" s="10">
        <f t="shared" si="75"/>
        <v>0.85699999999999998</v>
      </c>
      <c r="Q105" s="10">
        <f t="shared" si="76"/>
        <v>-0.37</v>
      </c>
      <c r="R105" s="10">
        <f t="shared" si="77"/>
        <v>-0.27900000000000003</v>
      </c>
      <c r="S105" s="211">
        <f t="shared" si="78"/>
        <v>0.26700000000000002</v>
      </c>
      <c r="T105" s="10">
        <f t="shared" si="79"/>
        <v>-0.79200000000000004</v>
      </c>
      <c r="U105" s="10">
        <f t="shared" si="80"/>
        <v>7.5999999999999998E-2</v>
      </c>
      <c r="V105" s="10">
        <f t="shared" si="90"/>
        <v>0.55541045609994233</v>
      </c>
      <c r="W105" s="10">
        <f t="shared" si="91"/>
        <v>0.18003942977838744</v>
      </c>
      <c r="X105" s="11">
        <f t="shared" si="92"/>
        <v>123.27211393607796</v>
      </c>
      <c r="Y105" s="11">
        <f t="shared" si="93"/>
        <v>83.800270612350943</v>
      </c>
      <c r="Z105" s="31">
        <f t="shared" si="81"/>
        <v>207.07238454842889</v>
      </c>
      <c r="AA105" s="35">
        <f t="shared" si="82"/>
        <v>34.646441567632039</v>
      </c>
      <c r="AB105" s="272">
        <f t="shared" si="83"/>
        <v>781.69149866387318</v>
      </c>
      <c r="AC105" s="101">
        <f t="shared" si="84"/>
        <v>663.24478648389027</v>
      </c>
    </row>
    <row r="106" spans="1:29" x14ac:dyDescent="0.6">
      <c r="A106">
        <v>-0.5</v>
      </c>
      <c r="B106" s="108">
        <f t="shared" si="94"/>
        <v>-0.1308996938995747</v>
      </c>
      <c r="C106" s="18">
        <f t="shared" si="85"/>
        <v>0.13247257240247889</v>
      </c>
      <c r="D106" s="31">
        <f t="shared" si="95"/>
        <v>188.09976935237455</v>
      </c>
      <c r="E106" s="18">
        <f t="shared" si="96"/>
        <v>0.14278188473426554</v>
      </c>
      <c r="F106" s="31">
        <f t="shared" si="70"/>
        <v>663.93576401433472</v>
      </c>
      <c r="G106" s="31">
        <f t="shared" si="86"/>
        <v>475.83599466196017</v>
      </c>
      <c r="H106" s="213">
        <f t="shared" si="71"/>
        <v>0.72642169027308812</v>
      </c>
      <c r="I106" s="11">
        <f t="shared" si="87"/>
        <v>0.75769552012814534</v>
      </c>
      <c r="J106" s="213">
        <f t="shared" si="72"/>
        <v>0.91854180064343305</v>
      </c>
      <c r="K106" s="11">
        <f t="shared" si="88"/>
        <v>0.40642041341253932</v>
      </c>
      <c r="L106" s="33">
        <f t="shared" si="97"/>
        <v>601.68254500143507</v>
      </c>
      <c r="M106" s="213">
        <f t="shared" si="89"/>
        <v>4.4824125946424136</v>
      </c>
      <c r="N106" s="11">
        <f t="shared" si="73"/>
        <v>1.3766108768366538</v>
      </c>
      <c r="O106" s="10">
        <f t="shared" si="74"/>
        <v>0.18942223000800631</v>
      </c>
      <c r="P106" s="10">
        <f t="shared" si="75"/>
        <v>0.85699999999999998</v>
      </c>
      <c r="Q106" s="10">
        <f t="shared" si="76"/>
        <v>-0.37</v>
      </c>
      <c r="R106" s="10">
        <f t="shared" si="77"/>
        <v>-0.27900000000000003</v>
      </c>
      <c r="S106" s="211">
        <f t="shared" si="78"/>
        <v>0.26700000000000002</v>
      </c>
      <c r="T106" s="10">
        <f t="shared" si="79"/>
        <v>-0.79200000000000004</v>
      </c>
      <c r="U106" s="10">
        <f t="shared" si="80"/>
        <v>7.5999999999999998E-2</v>
      </c>
      <c r="V106" s="10">
        <f t="shared" si="90"/>
        <v>0.57551672478128502</v>
      </c>
      <c r="W106" s="10">
        <f t="shared" si="91"/>
        <v>0.17456245336339804</v>
      </c>
      <c r="X106" s="11">
        <f t="shared" si="92"/>
        <v>136.88514912438768</v>
      </c>
      <c r="Y106" s="11">
        <f t="shared" si="93"/>
        <v>86.553382872413735</v>
      </c>
      <c r="Z106" s="31">
        <f t="shared" si="81"/>
        <v>223.43853199680143</v>
      </c>
      <c r="AA106" s="35">
        <f t="shared" si="82"/>
        <v>38.334438551911333</v>
      </c>
      <c r="AB106" s="272">
        <f t="shared" si="83"/>
        <v>863.45551555014788</v>
      </c>
      <c r="AC106" s="101">
        <f t="shared" si="84"/>
        <v>738.56769412582275</v>
      </c>
    </row>
    <row r="107" spans="1:29" x14ac:dyDescent="0.6">
      <c r="A107">
        <v>0.5</v>
      </c>
      <c r="B107" s="108">
        <f t="shared" si="94"/>
        <v>0.1308996938995747</v>
      </c>
      <c r="C107" s="18">
        <f t="shared" si="85"/>
        <v>0.13247257240247889</v>
      </c>
      <c r="D107" s="31">
        <f t="shared" si="95"/>
        <v>188.09976935237455</v>
      </c>
      <c r="E107" s="18">
        <f t="shared" si="96"/>
        <v>0.14278188473426554</v>
      </c>
      <c r="F107" s="31">
        <f t="shared" si="70"/>
        <v>663.93576401433472</v>
      </c>
      <c r="G107" s="31">
        <f t="shared" si="86"/>
        <v>475.83599466196017</v>
      </c>
      <c r="H107" s="213">
        <f t="shared" si="71"/>
        <v>0.72642169027308812</v>
      </c>
      <c r="I107" s="11">
        <f t="shared" si="87"/>
        <v>0.75769552012814534</v>
      </c>
      <c r="J107" s="213">
        <f t="shared" si="72"/>
        <v>0.91854180064343305</v>
      </c>
      <c r="K107" s="11">
        <f t="shared" si="88"/>
        <v>0.40642041341253932</v>
      </c>
      <c r="L107" s="33">
        <f t="shared" si="97"/>
        <v>601.68254500143507</v>
      </c>
      <c r="M107" s="213">
        <f t="shared" si="89"/>
        <v>4.4824125946424136</v>
      </c>
      <c r="N107" s="11">
        <f t="shared" si="73"/>
        <v>1.3766108768366538</v>
      </c>
      <c r="O107" s="10">
        <f t="shared" si="74"/>
        <v>0.18942223000800631</v>
      </c>
      <c r="P107" s="10">
        <f t="shared" si="75"/>
        <v>0.85699999999999998</v>
      </c>
      <c r="Q107" s="10">
        <f t="shared" si="76"/>
        <v>-0.37</v>
      </c>
      <c r="R107" s="10">
        <f t="shared" si="77"/>
        <v>-0.27900000000000003</v>
      </c>
      <c r="S107" s="211">
        <f t="shared" si="78"/>
        <v>0.26700000000000002</v>
      </c>
      <c r="T107" s="10">
        <f t="shared" si="79"/>
        <v>-0.79200000000000004</v>
      </c>
      <c r="U107" s="10">
        <f t="shared" si="80"/>
        <v>7.5999999999999998E-2</v>
      </c>
      <c r="V107" s="10">
        <f t="shared" si="90"/>
        <v>0.57551672478128502</v>
      </c>
      <c r="W107" s="10">
        <f t="shared" si="91"/>
        <v>0.17456245336339804</v>
      </c>
      <c r="X107" s="11">
        <f t="shared" si="92"/>
        <v>136.88514912438768</v>
      </c>
      <c r="Y107" s="11">
        <f t="shared" si="93"/>
        <v>86.553382872413735</v>
      </c>
      <c r="Z107" s="31">
        <f t="shared" si="81"/>
        <v>223.43853199680143</v>
      </c>
      <c r="AA107" s="35">
        <f t="shared" si="82"/>
        <v>38.334438551911333</v>
      </c>
      <c r="AB107" s="272">
        <f t="shared" si="83"/>
        <v>863.45551555014788</v>
      </c>
      <c r="AC107" s="101">
        <f t="shared" si="84"/>
        <v>738.56769412582275</v>
      </c>
    </row>
    <row r="108" spans="1:29" x14ac:dyDescent="0.6">
      <c r="A108">
        <v>1.5</v>
      </c>
      <c r="B108" s="108">
        <f t="shared" si="94"/>
        <v>0.39269908169872414</v>
      </c>
      <c r="C108" s="18">
        <f t="shared" si="85"/>
        <v>0.1231046516204453</v>
      </c>
      <c r="D108" s="31">
        <f t="shared" si="95"/>
        <v>174.798119762162</v>
      </c>
      <c r="E108" s="18">
        <f t="shared" si="96"/>
        <v>0.12904543312048727</v>
      </c>
      <c r="F108" s="31">
        <f t="shared" si="70"/>
        <v>600.06126401026586</v>
      </c>
      <c r="G108" s="31">
        <f t="shared" si="86"/>
        <v>425.26314424810386</v>
      </c>
      <c r="H108" s="213">
        <f t="shared" si="71"/>
        <v>0.67505210692904272</v>
      </c>
      <c r="I108" s="11">
        <f t="shared" si="87"/>
        <v>0.82976099927274294</v>
      </c>
      <c r="J108" s="213">
        <f t="shared" si="72"/>
        <v>0.8571391507062911</v>
      </c>
      <c r="K108" s="11">
        <f t="shared" si="88"/>
        <v>0.54110672177787911</v>
      </c>
      <c r="L108" s="33">
        <f t="shared" si="97"/>
        <v>539.97267254781229</v>
      </c>
      <c r="M108" s="213">
        <f t="shared" si="89"/>
        <v>4.6039909521590143</v>
      </c>
      <c r="N108" s="11">
        <f t="shared" si="73"/>
        <v>1.4813671266788799</v>
      </c>
      <c r="O108" s="10">
        <f t="shared" si="74"/>
        <v>0.18942223000800631</v>
      </c>
      <c r="P108" s="10">
        <f t="shared" si="75"/>
        <v>0.85699999999999998</v>
      </c>
      <c r="Q108" s="10">
        <f t="shared" si="76"/>
        <v>-0.37</v>
      </c>
      <c r="R108" s="10">
        <f t="shared" si="77"/>
        <v>-0.27900000000000003</v>
      </c>
      <c r="S108" s="211">
        <f t="shared" si="78"/>
        <v>0.26700000000000002</v>
      </c>
      <c r="T108" s="10">
        <f t="shared" si="79"/>
        <v>-0.79200000000000004</v>
      </c>
      <c r="U108" s="10">
        <f t="shared" si="80"/>
        <v>7.5999999999999998E-2</v>
      </c>
      <c r="V108" s="10">
        <f t="shared" si="90"/>
        <v>0.55541045609994233</v>
      </c>
      <c r="W108" s="10">
        <f t="shared" si="91"/>
        <v>0.18003942977838744</v>
      </c>
      <c r="X108" s="11">
        <f t="shared" si="92"/>
        <v>123.27211393607796</v>
      </c>
      <c r="Y108" s="11">
        <f t="shared" si="93"/>
        <v>83.800270612350943</v>
      </c>
      <c r="Z108" s="31">
        <f t="shared" si="81"/>
        <v>207.07238454842889</v>
      </c>
      <c r="AA108" s="35">
        <f t="shared" si="82"/>
        <v>34.646441567632039</v>
      </c>
      <c r="AB108" s="272">
        <f t="shared" si="83"/>
        <v>781.69149866387318</v>
      </c>
      <c r="AC108" s="101">
        <f t="shared" si="84"/>
        <v>663.24478648389027</v>
      </c>
    </row>
    <row r="109" spans="1:29" x14ac:dyDescent="0.6">
      <c r="A109">
        <v>2.5</v>
      </c>
      <c r="B109" s="108">
        <f t="shared" si="94"/>
        <v>0.6544984694978736</v>
      </c>
      <c r="C109" s="18">
        <f t="shared" si="85"/>
        <v>0.10500721837645265</v>
      </c>
      <c r="D109" s="31">
        <f t="shared" si="95"/>
        <v>149.10130601929461</v>
      </c>
      <c r="E109" s="18">
        <f t="shared" si="96"/>
        <v>0.10407729627229909</v>
      </c>
      <c r="F109" s="31">
        <f t="shared" si="70"/>
        <v>483.95942766619078</v>
      </c>
      <c r="G109" s="31">
        <f t="shared" si="86"/>
        <v>334.85812164689617</v>
      </c>
      <c r="H109" s="213">
        <f t="shared" si="71"/>
        <v>0.57581369245359837</v>
      </c>
      <c r="I109" s="11">
        <f t="shared" si="87"/>
        <v>0.95719728322702657</v>
      </c>
      <c r="J109" s="213">
        <f t="shared" si="72"/>
        <v>0.73851833995254645</v>
      </c>
      <c r="K109" s="11">
        <f t="shared" si="88"/>
        <v>0.73992616917070864</v>
      </c>
      <c r="L109" s="33">
        <f t="shared" si="97"/>
        <v>429.47722042615732</v>
      </c>
      <c r="M109" s="213">
        <f t="shared" si="89"/>
        <v>4.900294506491754</v>
      </c>
      <c r="N109" s="11">
        <f t="shared" si="73"/>
        <v>1.7366728389853017</v>
      </c>
      <c r="O109" s="10">
        <f t="shared" si="74"/>
        <v>0.18942223000800629</v>
      </c>
      <c r="P109" s="10">
        <f t="shared" si="75"/>
        <v>0.85699999999999998</v>
      </c>
      <c r="Q109" s="10">
        <f t="shared" si="76"/>
        <v>-0.37</v>
      </c>
      <c r="R109" s="10">
        <f t="shared" si="77"/>
        <v>-0.27900000000000003</v>
      </c>
      <c r="S109" s="211">
        <f t="shared" si="78"/>
        <v>0.26700000000000002</v>
      </c>
      <c r="T109" s="10">
        <f t="shared" si="79"/>
        <v>-0.79200000000000004</v>
      </c>
      <c r="U109" s="10">
        <f t="shared" si="80"/>
        <v>7.5999999999999998E-2</v>
      </c>
      <c r="V109" s="10">
        <f t="shared" si="90"/>
        <v>0.51985573287669717</v>
      </c>
      <c r="W109" s="10">
        <f t="shared" si="91"/>
        <v>0.18972458735891304</v>
      </c>
      <c r="X109" s="11">
        <f t="shared" si="92"/>
        <v>99.413092110019846</v>
      </c>
      <c r="Y109" s="11">
        <f t="shared" si="93"/>
        <v>76.56051956792389</v>
      </c>
      <c r="Z109" s="31">
        <f t="shared" si="81"/>
        <v>175.97361167794372</v>
      </c>
      <c r="AA109" s="35">
        <f t="shared" si="82"/>
        <v>27.942933559288143</v>
      </c>
      <c r="AB109" s="272">
        <f t="shared" si="83"/>
        <v>633.3937656633891</v>
      </c>
      <c r="AC109" s="101">
        <f t="shared" si="84"/>
        <v>528.89031253617713</v>
      </c>
    </row>
    <row r="110" spans="1:29" x14ac:dyDescent="0.6">
      <c r="A110">
        <v>3.5</v>
      </c>
      <c r="B110" s="108">
        <f t="shared" si="94"/>
        <v>0.91629785729702296</v>
      </c>
      <c r="C110" s="18">
        <f t="shared" si="85"/>
        <v>7.941358283865653E-2</v>
      </c>
      <c r="D110" s="31">
        <f t="shared" si="95"/>
        <v>112.76052351435625</v>
      </c>
      <c r="E110" s="18">
        <f t="shared" si="96"/>
        <v>7.2295992784437574E-2</v>
      </c>
      <c r="F110" s="31">
        <f t="shared" si="70"/>
        <v>336.17636644763473</v>
      </c>
      <c r="G110" s="31">
        <f t="shared" si="86"/>
        <v>223.4158429332785</v>
      </c>
      <c r="H110" s="213">
        <f t="shared" si="71"/>
        <v>0.43546938079402242</v>
      </c>
      <c r="I110" s="11">
        <f t="shared" si="87"/>
        <v>1.1202366994501798</v>
      </c>
      <c r="J110" s="213">
        <f t="shared" si="72"/>
        <v>0.5707631806049086</v>
      </c>
      <c r="K110" s="11">
        <f t="shared" si="88"/>
        <v>0.96336132694619236</v>
      </c>
      <c r="L110" s="33">
        <f t="shared" si="97"/>
        <v>292.82779165233819</v>
      </c>
      <c r="M110" s="213">
        <f t="shared" si="89"/>
        <v>5.5498728422715065</v>
      </c>
      <c r="N110" s="11">
        <f t="shared" si="73"/>
        <v>2.296372705186823</v>
      </c>
      <c r="O110" s="10">
        <f t="shared" si="74"/>
        <v>0.18942223000800631</v>
      </c>
      <c r="P110" s="10">
        <f t="shared" si="75"/>
        <v>0.85699999999999998</v>
      </c>
      <c r="Q110" s="10">
        <f t="shared" si="76"/>
        <v>-0.37</v>
      </c>
      <c r="R110" s="10">
        <f t="shared" si="77"/>
        <v>-0.27900000000000003</v>
      </c>
      <c r="S110" s="211">
        <f t="shared" si="78"/>
        <v>0.26700000000000002</v>
      </c>
      <c r="T110" s="10">
        <f t="shared" si="79"/>
        <v>-0.79200000000000004</v>
      </c>
      <c r="U110" s="10">
        <f t="shared" si="80"/>
        <v>7.5999999999999998E-2</v>
      </c>
      <c r="V110" s="10">
        <f t="shared" si="90"/>
        <v>0.47436773575043745</v>
      </c>
      <c r="W110" s="10">
        <f t="shared" si="91"/>
        <v>0.20211558299187266</v>
      </c>
      <c r="X110" s="11">
        <f t="shared" si="92"/>
        <v>70.108480064037863</v>
      </c>
      <c r="Y110" s="11">
        <f t="shared" si="93"/>
        <v>62.815048806652698</v>
      </c>
      <c r="Z110" s="31">
        <f t="shared" si="81"/>
        <v>132.92352887069057</v>
      </c>
      <c r="AA110" s="35">
        <f t="shared" si="82"/>
        <v>19.410209482123093</v>
      </c>
      <c r="AB110" s="272">
        <f t="shared" si="83"/>
        <v>445.16153000515186</v>
      </c>
      <c r="AC110" s="101">
        <f t="shared" si="84"/>
        <v>362.93627171637604</v>
      </c>
    </row>
    <row r="111" spans="1:29" x14ac:dyDescent="0.6">
      <c r="A111">
        <v>4.5</v>
      </c>
      <c r="B111" s="108">
        <f t="shared" si="94"/>
        <v>1.1780972450961724</v>
      </c>
      <c r="C111" s="18">
        <f t="shared" si="85"/>
        <v>4.8067908973475217E-2</v>
      </c>
      <c r="D111" s="31">
        <f t="shared" si="95"/>
        <v>68.252336519075797</v>
      </c>
      <c r="E111" s="18">
        <f t="shared" si="96"/>
        <v>3.9004665773411155E-2</v>
      </c>
      <c r="F111" s="31">
        <f t="shared" si="70"/>
        <v>181.37169584636186</v>
      </c>
      <c r="G111" s="31">
        <f t="shared" si="86"/>
        <v>113.11935932728606</v>
      </c>
      <c r="H111" s="213">
        <f t="shared" si="71"/>
        <v>0.263583404859974</v>
      </c>
      <c r="I111" s="11">
        <f t="shared" si="87"/>
        <v>1.304061227001561</v>
      </c>
      <c r="J111" s="213">
        <f t="shared" si="72"/>
        <v>0.36530590954441039</v>
      </c>
      <c r="K111" s="11">
        <f t="shared" si="88"/>
        <v>1.1968349235206368</v>
      </c>
      <c r="L111" s="33">
        <f t="shared" si="97"/>
        <v>156.77455288995804</v>
      </c>
      <c r="M111" s="213">
        <f t="shared" si="89"/>
        <v>7.2878380814377541</v>
      </c>
      <c r="N111" s="11">
        <f t="shared" si="73"/>
        <v>3.7938655528455589</v>
      </c>
      <c r="O111" s="10">
        <f t="shared" si="74"/>
        <v>0.18942223000800631</v>
      </c>
      <c r="P111" s="10">
        <f t="shared" si="75"/>
        <v>0.73399999999999999</v>
      </c>
      <c r="Q111" s="10">
        <f t="shared" si="76"/>
        <v>-7.2999999999999995E-2</v>
      </c>
      <c r="R111" s="10">
        <f t="shared" si="77"/>
        <v>-0.22800000000000001</v>
      </c>
      <c r="S111" s="211">
        <f t="shared" si="78"/>
        <v>0.23100000000000001</v>
      </c>
      <c r="T111" s="10">
        <f t="shared" si="79"/>
        <v>-1.18</v>
      </c>
      <c r="U111" s="10">
        <f t="shared" si="80"/>
        <v>0.19900000000000001</v>
      </c>
      <c r="V111" s="10">
        <f t="shared" si="90"/>
        <v>0.42284621745305961</v>
      </c>
      <c r="W111" s="10">
        <f t="shared" si="91"/>
        <v>0.26698995276386328</v>
      </c>
      <c r="X111" s="11">
        <f t="shared" si="92"/>
        <v>39.99803052632727</v>
      </c>
      <c r="Y111" s="11">
        <f t="shared" si="93"/>
        <v>44.535320409920622</v>
      </c>
      <c r="Z111" s="31">
        <f t="shared" si="81"/>
        <v>84.533350936247899</v>
      </c>
      <c r="AA111" s="35">
        <f t="shared" si="82"/>
        <v>10.472070501880957</v>
      </c>
      <c r="AB111" s="272">
        <f t="shared" si="83"/>
        <v>251.77997432808689</v>
      </c>
      <c r="AC111" s="101">
        <f t="shared" si="84"/>
        <v>196.77258341628533</v>
      </c>
    </row>
    <row r="112" spans="1:29" x14ac:dyDescent="0.6">
      <c r="A112">
        <v>5.5</v>
      </c>
      <c r="B112" s="108">
        <f t="shared" si="94"/>
        <v>1.4398966328953218</v>
      </c>
      <c r="C112" s="18">
        <f t="shared" si="85"/>
        <v>1.3106352653645528E-2</v>
      </c>
      <c r="D112" s="31">
        <f t="shared" si="95"/>
        <v>18.609904423924917</v>
      </c>
      <c r="E112" s="18">
        <f t="shared" si="96"/>
        <v>9.1890454888317197E-3</v>
      </c>
      <c r="F112" s="31">
        <f t="shared" si="70"/>
        <v>42.7290615230675</v>
      </c>
      <c r="G112" s="31">
        <f t="shared" si="86"/>
        <v>24.119157099142583</v>
      </c>
      <c r="H112" s="213">
        <f t="shared" si="71"/>
        <v>7.1869509856352765E-2</v>
      </c>
      <c r="I112" s="11">
        <f t="shared" si="87"/>
        <v>1.4988648023041244</v>
      </c>
      <c r="J112" s="213">
        <f t="shared" si="72"/>
        <v>0.13614810025963059</v>
      </c>
      <c r="K112" s="11">
        <f t="shared" si="88"/>
        <v>1.4342240650578704</v>
      </c>
      <c r="L112" s="33">
        <f t="shared" si="97"/>
        <v>45.690828078210167</v>
      </c>
      <c r="M112" s="213">
        <f t="shared" si="89"/>
        <v>19.033220813105842</v>
      </c>
      <c r="N112" s="11">
        <f t="shared" si="73"/>
        <v>13.914106301806189</v>
      </c>
      <c r="O112" s="10">
        <f t="shared" si="74"/>
        <v>0.18942223000800623</v>
      </c>
      <c r="P112" s="10">
        <f t="shared" si="75"/>
        <v>0.42099999999999999</v>
      </c>
      <c r="Q112" s="10">
        <f t="shared" si="76"/>
        <v>-0.66100000000000003</v>
      </c>
      <c r="R112" s="10">
        <f t="shared" si="77"/>
        <v>9.7000000000000003E-2</v>
      </c>
      <c r="S112" s="211">
        <f t="shared" si="78"/>
        <v>0.11899999999999999</v>
      </c>
      <c r="T112" s="10">
        <f t="shared" si="79"/>
        <v>-2.125</v>
      </c>
      <c r="U112" s="10">
        <f t="shared" si="80"/>
        <v>0.44600000000000001</v>
      </c>
      <c r="V112" s="10">
        <f t="shared" si="90"/>
        <v>0.44118179178820793</v>
      </c>
      <c r="W112" s="10">
        <f t="shared" si="91"/>
        <v>0.3849714630606263</v>
      </c>
      <c r="X112" s="11">
        <f t="shared" si="92"/>
        <v>15.553517624601067</v>
      </c>
      <c r="Y112" s="11">
        <f t="shared" si="93"/>
        <v>13.890342008639617</v>
      </c>
      <c r="Z112" s="31">
        <f t="shared" si="81"/>
        <v>29.443859633240685</v>
      </c>
      <c r="AA112" s="35">
        <f t="shared" si="82"/>
        <v>2.467097981637731</v>
      </c>
      <c r="AB112" s="272">
        <f t="shared" si="83"/>
        <v>77.601785693088587</v>
      </c>
      <c r="AC112" s="101">
        <f t="shared" si="84"/>
        <v>61.244345702811231</v>
      </c>
    </row>
    <row r="113" spans="1:29" x14ac:dyDescent="0.6">
      <c r="A113">
        <v>6.5</v>
      </c>
      <c r="B113" s="108">
        <f t="shared" si="94"/>
        <v>1.7016960206944713</v>
      </c>
      <c r="C113" s="18">
        <f t="shared" si="85"/>
        <v>-2.3088513834339783E-2</v>
      </c>
      <c r="D113" s="31">
        <f t="shared" si="95"/>
        <v>0</v>
      </c>
      <c r="E113" s="18">
        <f t="shared" si="96"/>
        <v>-1.3550332917099894E-2</v>
      </c>
      <c r="F113" s="31">
        <f t="shared" si="70"/>
        <v>0</v>
      </c>
      <c r="G113" s="31">
        <f t="shared" si="86"/>
        <v>0</v>
      </c>
      <c r="H113" s="213">
        <f t="shared" si="71"/>
        <v>-0.12660731909453612</v>
      </c>
      <c r="I113" s="11">
        <f t="shared" si="87"/>
        <v>1.6977443494045652</v>
      </c>
      <c r="J113" s="213">
        <f t="shared" si="72"/>
        <v>-0.1010935212478587</v>
      </c>
      <c r="K113" s="11">
        <f t="shared" si="88"/>
        <v>1.6720628390879717</v>
      </c>
      <c r="L113" s="33">
        <f t="shared" si="97"/>
        <v>0</v>
      </c>
      <c r="M113" s="213">
        <f t="shared" si="89"/>
        <v>0</v>
      </c>
      <c r="N113" s="11">
        <f t="shared" si="73"/>
        <v>-7.8984375244002472</v>
      </c>
      <c r="O113" s="10">
        <f t="shared" si="74"/>
        <v>0</v>
      </c>
      <c r="P113" s="10">
        <f t="shared" si="75"/>
        <v>0</v>
      </c>
      <c r="Q113" s="10">
        <f t="shared" si="76"/>
        <v>0</v>
      </c>
      <c r="R113" s="10">
        <f t="shared" si="77"/>
        <v>0</v>
      </c>
      <c r="S113" s="211">
        <f t="shared" si="78"/>
        <v>0</v>
      </c>
      <c r="T113" s="10">
        <f t="shared" si="79"/>
        <v>0</v>
      </c>
      <c r="U113" s="10">
        <f t="shared" si="80"/>
        <v>0</v>
      </c>
      <c r="V113" s="10">
        <f t="shared" si="90"/>
        <v>0</v>
      </c>
      <c r="W113" s="10">
        <f t="shared" si="91"/>
        <v>0</v>
      </c>
      <c r="X113" s="11">
        <f t="shared" si="92"/>
        <v>0</v>
      </c>
      <c r="Y113" s="11">
        <f t="shared" si="93"/>
        <v>0</v>
      </c>
      <c r="Z113" s="31">
        <f t="shared" si="81"/>
        <v>0</v>
      </c>
      <c r="AA113" s="35">
        <f t="shared" si="82"/>
        <v>0</v>
      </c>
      <c r="AB113" s="272">
        <f t="shared" si="83"/>
        <v>0</v>
      </c>
      <c r="AC113" s="101">
        <f t="shared" si="84"/>
        <v>0</v>
      </c>
    </row>
    <row r="114" spans="1:29" x14ac:dyDescent="0.6">
      <c r="A114">
        <v>7.5</v>
      </c>
      <c r="B114" s="108">
        <f t="shared" si="94"/>
        <v>1.9634954084936205</v>
      </c>
      <c r="C114" s="18">
        <f t="shared" si="85"/>
        <v>-5.8050070154169443E-2</v>
      </c>
      <c r="D114" s="31">
        <f t="shared" si="95"/>
        <v>0</v>
      </c>
      <c r="E114" s="18">
        <f t="shared" si="96"/>
        <v>-2.7663818384618993E-2</v>
      </c>
      <c r="F114" s="31">
        <f t="shared" si="70"/>
        <v>0</v>
      </c>
      <c r="G114" s="31">
        <f t="shared" si="86"/>
        <v>0</v>
      </c>
      <c r="H114" s="213">
        <f t="shared" si="71"/>
        <v>-0.31832121409815728</v>
      </c>
      <c r="I114" s="11">
        <f t="shared" si="87"/>
        <v>1.8947543831950342</v>
      </c>
      <c r="J114" s="213">
        <f t="shared" si="72"/>
        <v>-0.33025133053263833</v>
      </c>
      <c r="K114" s="11">
        <f t="shared" si="88"/>
        <v>1.9073661596925033</v>
      </c>
      <c r="L114" s="33">
        <f t="shared" si="97"/>
        <v>0</v>
      </c>
      <c r="M114" s="213">
        <f t="shared" si="89"/>
        <v>0</v>
      </c>
      <c r="N114" s="11">
        <f t="shared" si="73"/>
        <v>-3.1414808555349403</v>
      </c>
      <c r="O114" s="10">
        <f t="shared" si="74"/>
        <v>0</v>
      </c>
      <c r="P114" s="10">
        <f t="shared" si="75"/>
        <v>0</v>
      </c>
      <c r="Q114" s="10">
        <f t="shared" si="76"/>
        <v>0</v>
      </c>
      <c r="R114" s="10">
        <f t="shared" si="77"/>
        <v>0</v>
      </c>
      <c r="S114" s="211">
        <f t="shared" si="78"/>
        <v>0</v>
      </c>
      <c r="T114" s="10">
        <f t="shared" si="79"/>
        <v>0</v>
      </c>
      <c r="U114" s="10">
        <f t="shared" si="80"/>
        <v>0</v>
      </c>
      <c r="V114" s="10">
        <f t="shared" si="90"/>
        <v>0</v>
      </c>
      <c r="W114" s="10">
        <f t="shared" si="91"/>
        <v>0</v>
      </c>
      <c r="X114" s="11">
        <f t="shared" si="92"/>
        <v>0</v>
      </c>
      <c r="Y114" s="11">
        <f t="shared" si="93"/>
        <v>0</v>
      </c>
      <c r="Z114" s="31">
        <f t="shared" si="81"/>
        <v>0</v>
      </c>
      <c r="AA114" s="35">
        <f t="shared" si="82"/>
        <v>0</v>
      </c>
      <c r="AB114" s="272">
        <f t="shared" si="83"/>
        <v>0</v>
      </c>
      <c r="AC114" s="101">
        <f t="shared" si="84"/>
        <v>0</v>
      </c>
    </row>
    <row r="115" spans="1:29" x14ac:dyDescent="0.6">
      <c r="A115">
        <v>8.5</v>
      </c>
      <c r="B115" s="108">
        <f t="shared" si="94"/>
        <v>2.2252947962927703</v>
      </c>
      <c r="C115" s="18">
        <f t="shared" si="85"/>
        <v>-8.9395744019350784E-2</v>
      </c>
      <c r="D115" s="31">
        <f t="shared" si="95"/>
        <v>0</v>
      </c>
      <c r="E115" s="18">
        <f t="shared" si="96"/>
        <v>-3.3758250105200692E-2</v>
      </c>
      <c r="F115" s="31">
        <f t="shared" si="70"/>
        <v>0</v>
      </c>
      <c r="G115" s="31">
        <f t="shared" si="86"/>
        <v>0</v>
      </c>
      <c r="H115" s="213">
        <f t="shared" si="71"/>
        <v>-0.49020719003220581</v>
      </c>
      <c r="I115" s="11">
        <f t="shared" si="87"/>
        <v>2.08312377451416</v>
      </c>
      <c r="J115" s="213">
        <f t="shared" si="72"/>
        <v>-0.53570860159313682</v>
      </c>
      <c r="K115" s="11">
        <f t="shared" si="88"/>
        <v>2.1361430254907576</v>
      </c>
      <c r="L115" s="33">
        <f t="shared" si="97"/>
        <v>0</v>
      </c>
      <c r="M115" s="213">
        <f t="shared" si="89"/>
        <v>0</v>
      </c>
      <c r="N115" s="11">
        <f t="shared" si="73"/>
        <v>-2.0399537590101477</v>
      </c>
      <c r="O115" s="10">
        <f t="shared" si="74"/>
        <v>0</v>
      </c>
      <c r="P115" s="10">
        <f t="shared" si="75"/>
        <v>0</v>
      </c>
      <c r="Q115" s="10">
        <f t="shared" si="76"/>
        <v>0</v>
      </c>
      <c r="R115" s="10">
        <f t="shared" si="77"/>
        <v>0</v>
      </c>
      <c r="S115" s="211">
        <f t="shared" si="78"/>
        <v>0</v>
      </c>
      <c r="T115" s="10">
        <f t="shared" si="79"/>
        <v>0</v>
      </c>
      <c r="U115" s="10">
        <f t="shared" si="80"/>
        <v>0</v>
      </c>
      <c r="V115" s="10">
        <f t="shared" si="90"/>
        <v>0</v>
      </c>
      <c r="W115" s="10">
        <f t="shared" si="91"/>
        <v>0</v>
      </c>
      <c r="X115" s="11">
        <f t="shared" si="92"/>
        <v>0</v>
      </c>
      <c r="Y115" s="11">
        <f t="shared" si="93"/>
        <v>0</v>
      </c>
      <c r="Z115" s="31">
        <f t="shared" si="81"/>
        <v>0</v>
      </c>
      <c r="AA115" s="35">
        <f t="shared" si="82"/>
        <v>0</v>
      </c>
      <c r="AB115" s="272">
        <f t="shared" si="83"/>
        <v>0</v>
      </c>
      <c r="AC115" s="101">
        <f t="shared" si="84"/>
        <v>0</v>
      </c>
    </row>
    <row r="116" spans="1:29" x14ac:dyDescent="0.6">
      <c r="A116">
        <v>9.5</v>
      </c>
      <c r="B116" s="108">
        <f t="shared" si="94"/>
        <v>2.4870941840919194</v>
      </c>
      <c r="C116" s="18">
        <f t="shared" si="85"/>
        <v>-0.11498937955714687</v>
      </c>
      <c r="D116" s="31">
        <f t="shared" si="95"/>
        <v>0</v>
      </c>
      <c r="E116" s="18">
        <f t="shared" si="96"/>
        <v>-3.4135283958941533E-2</v>
      </c>
      <c r="F116" s="31">
        <f t="shared" si="70"/>
        <v>0</v>
      </c>
      <c r="G116" s="31">
        <f t="shared" si="86"/>
        <v>0</v>
      </c>
      <c r="H116" s="213">
        <f t="shared" si="71"/>
        <v>-0.63055150169178165</v>
      </c>
      <c r="I116" s="11">
        <f t="shared" si="87"/>
        <v>2.2530598965185895</v>
      </c>
      <c r="J116" s="213">
        <f t="shared" si="72"/>
        <v>-0.70346376094077456</v>
      </c>
      <c r="K116" s="11">
        <f t="shared" si="88"/>
        <v>2.3510556626805386</v>
      </c>
      <c r="L116" s="33">
        <f t="shared" si="97"/>
        <v>0</v>
      </c>
      <c r="M116" s="213">
        <f t="shared" si="89"/>
        <v>0</v>
      </c>
      <c r="N116" s="11">
        <f t="shared" si="73"/>
        <v>-1.585913279592517</v>
      </c>
      <c r="O116" s="10">
        <f t="shared" si="74"/>
        <v>0</v>
      </c>
      <c r="P116" s="10">
        <f t="shared" si="75"/>
        <v>0</v>
      </c>
      <c r="Q116" s="10">
        <f t="shared" si="76"/>
        <v>0</v>
      </c>
      <c r="R116" s="10">
        <f t="shared" si="77"/>
        <v>0</v>
      </c>
      <c r="S116" s="211">
        <f t="shared" si="78"/>
        <v>0</v>
      </c>
      <c r="T116" s="10">
        <f t="shared" si="79"/>
        <v>0</v>
      </c>
      <c r="U116" s="10">
        <f t="shared" si="80"/>
        <v>0</v>
      </c>
      <c r="V116" s="10">
        <f t="shared" si="90"/>
        <v>0</v>
      </c>
      <c r="W116" s="10">
        <f t="shared" si="91"/>
        <v>0</v>
      </c>
      <c r="X116" s="11">
        <f t="shared" si="92"/>
        <v>0</v>
      </c>
      <c r="Y116" s="11">
        <f t="shared" si="93"/>
        <v>0</v>
      </c>
      <c r="Z116" s="31">
        <f t="shared" si="81"/>
        <v>0</v>
      </c>
      <c r="AA116" s="35">
        <f t="shared" si="82"/>
        <v>0</v>
      </c>
      <c r="AB116" s="272">
        <f t="shared" si="83"/>
        <v>0</v>
      </c>
      <c r="AC116" s="101">
        <f t="shared" si="84"/>
        <v>0</v>
      </c>
    </row>
    <row r="117" spans="1:29" x14ac:dyDescent="0.6">
      <c r="A117">
        <v>10.5</v>
      </c>
      <c r="B117" s="108">
        <f t="shared" si="94"/>
        <v>2.748893571891069</v>
      </c>
      <c r="C117" s="18">
        <f t="shared" si="85"/>
        <v>-0.13308681280113954</v>
      </c>
      <c r="D117" s="31">
        <f t="shared" si="95"/>
        <v>0</v>
      </c>
      <c r="E117" s="18">
        <f t="shared" si="96"/>
        <v>-3.1906525516684964E-2</v>
      </c>
      <c r="F117" s="31">
        <f t="shared" si="70"/>
        <v>0</v>
      </c>
      <c r="G117" s="31">
        <f t="shared" si="86"/>
        <v>0</v>
      </c>
      <c r="H117" s="213">
        <f t="shared" si="71"/>
        <v>-0.7297899161672261</v>
      </c>
      <c r="I117" s="11">
        <f t="shared" si="87"/>
        <v>2.3888109393083337</v>
      </c>
      <c r="J117" s="213">
        <f t="shared" si="72"/>
        <v>-0.82208457169451932</v>
      </c>
      <c r="K117" s="11">
        <f t="shared" si="88"/>
        <v>2.5358589468154662</v>
      </c>
      <c r="L117" s="33">
        <f t="shared" si="97"/>
        <v>0</v>
      </c>
      <c r="M117" s="213">
        <f t="shared" si="89"/>
        <v>0</v>
      </c>
      <c r="N117" s="11">
        <f t="shared" si="73"/>
        <v>-1.3702573546807644</v>
      </c>
      <c r="O117" s="10">
        <f t="shared" si="74"/>
        <v>0</v>
      </c>
      <c r="P117" s="10">
        <f t="shared" si="75"/>
        <v>0</v>
      </c>
      <c r="Q117" s="10">
        <f t="shared" si="76"/>
        <v>0</v>
      </c>
      <c r="R117" s="10">
        <f t="shared" si="77"/>
        <v>0</v>
      </c>
      <c r="S117" s="211">
        <f t="shared" si="78"/>
        <v>0</v>
      </c>
      <c r="T117" s="10">
        <f t="shared" si="79"/>
        <v>0</v>
      </c>
      <c r="U117" s="10">
        <f t="shared" si="80"/>
        <v>0</v>
      </c>
      <c r="V117" s="10">
        <f t="shared" si="90"/>
        <v>0</v>
      </c>
      <c r="W117" s="10">
        <f t="shared" si="91"/>
        <v>0</v>
      </c>
      <c r="X117" s="11">
        <f t="shared" si="92"/>
        <v>0</v>
      </c>
      <c r="Y117" s="11">
        <f t="shared" si="93"/>
        <v>0</v>
      </c>
      <c r="Z117" s="31">
        <f t="shared" si="81"/>
        <v>0</v>
      </c>
      <c r="AA117" s="35">
        <f t="shared" si="82"/>
        <v>0</v>
      </c>
      <c r="AB117" s="272">
        <f t="shared" si="83"/>
        <v>0</v>
      </c>
      <c r="AC117" s="101">
        <f t="shared" si="84"/>
        <v>0</v>
      </c>
    </row>
    <row r="118" spans="1:29" x14ac:dyDescent="0.6">
      <c r="A118" s="2">
        <v>11.5</v>
      </c>
      <c r="B118" s="109">
        <f t="shared" si="94"/>
        <v>3.0106929596902181</v>
      </c>
      <c r="C118" s="20">
        <f t="shared" si="85"/>
        <v>-0.14245473358317312</v>
      </c>
      <c r="D118" s="32">
        <f t="shared" si="95"/>
        <v>0</v>
      </c>
      <c r="E118" s="20">
        <f t="shared" si="96"/>
        <v>-2.9940842313402903E-2</v>
      </c>
      <c r="F118" s="32">
        <f t="shared" si="70"/>
        <v>0</v>
      </c>
      <c r="G118" s="32">
        <f t="shared" si="86"/>
        <v>0</v>
      </c>
      <c r="H118" s="214">
        <f t="shared" si="71"/>
        <v>-0.7811594995112715</v>
      </c>
      <c r="I118" s="14">
        <f t="shared" si="87"/>
        <v>2.4673171779503931</v>
      </c>
      <c r="J118" s="214">
        <f t="shared" si="72"/>
        <v>-0.88348722163166127</v>
      </c>
      <c r="K118" s="14">
        <f t="shared" si="88"/>
        <v>2.6540511470739885</v>
      </c>
      <c r="L118" s="34">
        <f t="shared" si="97"/>
        <v>0</v>
      </c>
      <c r="M118" s="214">
        <f t="shared" si="89"/>
        <v>0</v>
      </c>
      <c r="N118" s="14">
        <f t="shared" si="73"/>
        <v>-1.2801482931791075</v>
      </c>
      <c r="O118" s="13">
        <f t="shared" si="74"/>
        <v>0</v>
      </c>
      <c r="P118" s="13">
        <f t="shared" si="75"/>
        <v>0</v>
      </c>
      <c r="Q118" s="13">
        <f t="shared" si="76"/>
        <v>0</v>
      </c>
      <c r="R118" s="13">
        <f t="shared" si="77"/>
        <v>0</v>
      </c>
      <c r="S118" s="212">
        <f t="shared" si="78"/>
        <v>0</v>
      </c>
      <c r="T118" s="13">
        <f t="shared" si="79"/>
        <v>0</v>
      </c>
      <c r="U118" s="13">
        <f t="shared" si="80"/>
        <v>0</v>
      </c>
      <c r="V118" s="13">
        <f t="shared" si="90"/>
        <v>0</v>
      </c>
      <c r="W118" s="13">
        <f t="shared" si="91"/>
        <v>0</v>
      </c>
      <c r="X118" s="14">
        <f t="shared" si="92"/>
        <v>0</v>
      </c>
      <c r="Y118" s="14">
        <f t="shared" si="93"/>
        <v>0</v>
      </c>
      <c r="Z118" s="32">
        <f t="shared" si="81"/>
        <v>0</v>
      </c>
      <c r="AA118" s="36">
        <f t="shared" si="82"/>
        <v>0</v>
      </c>
      <c r="AB118" s="273">
        <f t="shared" si="83"/>
        <v>0</v>
      </c>
      <c r="AC118" s="354">
        <f t="shared" si="84"/>
        <v>0</v>
      </c>
    </row>
    <row r="119" spans="1:29" x14ac:dyDescent="0.6">
      <c r="C119" s="110"/>
      <c r="D119" s="30">
        <f>SUM(D95:D118)</f>
        <v>1423.2439191823764</v>
      </c>
      <c r="E119" s="110"/>
      <c r="F119" s="101">
        <f>SUM(F95:F118)</f>
        <v>4616.4671590157113</v>
      </c>
      <c r="G119" s="101">
        <f>SUM(G95:G118)</f>
        <v>3193.2232398333344</v>
      </c>
      <c r="H119" s="227"/>
      <c r="J119" s="227"/>
      <c r="L119" s="30">
        <f>SUM(L95:L118)</f>
        <v>4132.8512211918223</v>
      </c>
      <c r="S119" s="206"/>
      <c r="Z119" s="30">
        <f>SUM(Z95:Z118)</f>
        <v>1706.7705353267063</v>
      </c>
      <c r="AA119" s="30">
        <f>SUM(AA95:AA118)</f>
        <v>266.54638328894657</v>
      </c>
      <c r="AB119" s="356">
        <f>SUM(AB95:AB118)</f>
        <v>6106.1681398074743</v>
      </c>
      <c r="AC119" s="101">
        <f>SUM(AC95:AC118)</f>
        <v>5103.3119879627266</v>
      </c>
    </row>
    <row r="120" spans="1:29" x14ac:dyDescent="0.6">
      <c r="H120" s="227"/>
      <c r="J120" s="227"/>
    </row>
    <row r="121" spans="1:29" x14ac:dyDescent="0.6">
      <c r="A121" s="6" t="s">
        <v>16</v>
      </c>
      <c r="B121" s="8">
        <f>Gdm!A17</f>
        <v>4</v>
      </c>
      <c r="H121" s="227"/>
      <c r="J121" s="227"/>
    </row>
    <row r="122" spans="1:29" x14ac:dyDescent="0.6">
      <c r="A122" s="22" t="s">
        <v>24</v>
      </c>
      <c r="B122" s="27">
        <f>Gdm!C17</f>
        <v>0.99226178414417643</v>
      </c>
      <c r="H122" s="227"/>
      <c r="J122" s="227"/>
    </row>
    <row r="123" spans="1:29" x14ac:dyDescent="0.6">
      <c r="A123" s="22" t="s">
        <v>23</v>
      </c>
      <c r="B123" s="28">
        <f>Gdm!D17</f>
        <v>9.4148933468800529</v>
      </c>
      <c r="H123" s="227"/>
      <c r="J123" s="227"/>
    </row>
    <row r="124" spans="1:29" x14ac:dyDescent="0.6">
      <c r="A124" s="22" t="s">
        <v>18</v>
      </c>
      <c r="B124" s="29">
        <f>Gdm!H17</f>
        <v>-1.7126416798803419</v>
      </c>
      <c r="C124" s="116" t="s">
        <v>168</v>
      </c>
      <c r="D124" s="131">
        <f>B124*180/PI()</f>
        <v>-98.127140075338971</v>
      </c>
      <c r="H124" s="227"/>
      <c r="J124" s="227"/>
    </row>
    <row r="125" spans="1:29" x14ac:dyDescent="0.6">
      <c r="A125" s="22" t="s">
        <v>28</v>
      </c>
      <c r="B125" s="261">
        <f>Gdm!N17</f>
        <v>1851.9951086061083</v>
      </c>
      <c r="C125" s="116" t="s">
        <v>167</v>
      </c>
      <c r="D125" s="131">
        <f>D124/15</f>
        <v>-6.5418093383559315</v>
      </c>
      <c r="H125" s="227"/>
      <c r="J125" s="227"/>
    </row>
    <row r="126" spans="1:29" x14ac:dyDescent="0.6">
      <c r="A126" s="22" t="s">
        <v>29</v>
      </c>
      <c r="B126" s="261">
        <f>Gdm!K17</f>
        <v>5750</v>
      </c>
      <c r="C126" s="116"/>
      <c r="H126" s="227"/>
      <c r="J126" s="227"/>
    </row>
    <row r="127" spans="1:29" x14ac:dyDescent="0.6">
      <c r="A127" s="3" t="s">
        <v>19</v>
      </c>
      <c r="B127" s="5">
        <f>0.409-0.5016*SIN(B124+PI()/3)</f>
        <v>0.71869213579020386</v>
      </c>
      <c r="C127" s="116"/>
      <c r="H127" s="227"/>
      <c r="J127" s="227"/>
    </row>
    <row r="128" spans="1:29" x14ac:dyDescent="0.6">
      <c r="A128" s="3" t="s">
        <v>20</v>
      </c>
      <c r="B128" s="5">
        <f>0.6609+0.4767*SIN(B124+PI()/3)</f>
        <v>0.36658133745775484</v>
      </c>
      <c r="H128" s="227"/>
      <c r="J128" s="227"/>
    </row>
    <row r="129" spans="1:29" ht="15.5" x14ac:dyDescent="0.85">
      <c r="H129" s="227"/>
      <c r="J129" s="227"/>
      <c r="Z129" s="206" t="s">
        <v>153</v>
      </c>
      <c r="AC129" s="102"/>
    </row>
    <row r="130" spans="1:29" ht="35.25" customHeight="1" x14ac:dyDescent="0.85">
      <c r="A130" s="119" t="s">
        <v>75</v>
      </c>
      <c r="B130" s="118" t="s">
        <v>57</v>
      </c>
      <c r="C130" s="4" t="s">
        <v>15</v>
      </c>
      <c r="D130" s="4" t="s">
        <v>31</v>
      </c>
      <c r="E130" s="4" t="s">
        <v>21</v>
      </c>
      <c r="F130" s="4" t="s">
        <v>32</v>
      </c>
      <c r="G130" s="9" t="s">
        <v>33</v>
      </c>
      <c r="H130" s="212" t="s">
        <v>132</v>
      </c>
      <c r="I130" s="217" t="s">
        <v>134</v>
      </c>
      <c r="J130" s="212" t="s">
        <v>133</v>
      </c>
      <c r="K130" s="217" t="s">
        <v>135</v>
      </c>
      <c r="L130" s="99" t="s">
        <v>52</v>
      </c>
      <c r="M130" s="1" t="s">
        <v>136</v>
      </c>
      <c r="N130" s="4" t="s">
        <v>137</v>
      </c>
      <c r="O130" s="4" t="s">
        <v>138</v>
      </c>
      <c r="P130" s="4" t="s">
        <v>139</v>
      </c>
      <c r="Q130" s="4" t="s">
        <v>140</v>
      </c>
      <c r="R130" s="4" t="s">
        <v>141</v>
      </c>
      <c r="S130" s="202" t="s">
        <v>142</v>
      </c>
      <c r="T130" s="4" t="s">
        <v>143</v>
      </c>
      <c r="U130" s="4" t="s">
        <v>144</v>
      </c>
      <c r="V130" s="4" t="s">
        <v>145</v>
      </c>
      <c r="W130" s="4" t="s">
        <v>146</v>
      </c>
      <c r="X130" s="179" t="s">
        <v>53</v>
      </c>
      <c r="Y130" s="217" t="s">
        <v>152</v>
      </c>
      <c r="Z130" s="203" t="s">
        <v>54</v>
      </c>
      <c r="AA130" s="99" t="s">
        <v>55</v>
      </c>
      <c r="AB130" s="270" t="s">
        <v>227</v>
      </c>
      <c r="AC130" s="106" t="s">
        <v>56</v>
      </c>
    </row>
    <row r="131" spans="1:29" x14ac:dyDescent="0.6">
      <c r="A131" s="3">
        <v>-11.5</v>
      </c>
      <c r="B131" s="10">
        <f>A131*PI()/12</f>
        <v>-3.0106929596902181</v>
      </c>
      <c r="C131" s="104">
        <f>(PI()/24)*(COS($B131)-COS($B$124))/($B$124*COS($B$124)-SIN($B$124))</f>
        <v>-9.0314854050713808E-2</v>
      </c>
      <c r="D131" s="49">
        <f>IF(C131&gt;0,$B$125*C131,0)</f>
        <v>0</v>
      </c>
      <c r="E131" s="48">
        <f>C131*($B$127+$B$128*COS(B131))</f>
        <v>-3.2084076666291567E-2</v>
      </c>
      <c r="F131" s="49">
        <f t="shared" ref="F131:F154" si="98">IF(C131&gt;0,$B$126*E131,0)</f>
        <v>0</v>
      </c>
      <c r="G131" s="37">
        <f>IF(AND(F131&gt;0,F131&gt;D131),F131-D131,0)</f>
        <v>0</v>
      </c>
      <c r="H131" s="205">
        <f t="shared" ref="H131:H154" si="99">SIN(RADIANS($B$123))*SIN(LAT)+COS(RADIANS($B$123))*COS(LAT)*COS(B131)</f>
        <v>-0.63816966682631482</v>
      </c>
      <c r="I131" s="216">
        <f>ACOS(H131)</f>
        <v>2.2629148651716267</v>
      </c>
      <c r="J131" s="205">
        <f t="shared" ref="J131:J154" si="100">SIN(RADIANS($B$123))*SIN(LAT)*COS($C$5)-SIN(RADIANS($B$123))*COS(LAT)*SIN($C$5)*COS($C$6)+COS(RADIANS($B$123))*COS(LAT)*COS($C$5)*COS(B131)+COS(RADIANS($B$123))*SIN(LAT)*SIN($C$5)*COS($C$6)*COS(B131)+COS(RADIANS($B$123))*SIN($C$6)*SIN(B131)*SIN($C$5)</f>
        <v>-0.95763590839542601</v>
      </c>
      <c r="K131" s="216">
        <f>ACOS(J131)</f>
        <v>2.8494740582266873</v>
      </c>
      <c r="L131" s="37">
        <f>(G131/H131)*MAX(0,J131)</f>
        <v>0</v>
      </c>
      <c r="M131" s="205">
        <f>IF(D131=0,0,1+G131/(D131*H131))</f>
        <v>0</v>
      </c>
      <c r="N131" s="11">
        <f t="shared" ref="N131:N154" si="101">1/H131</f>
        <v>-1.5669814031950244</v>
      </c>
      <c r="O131" s="10">
        <f t="shared" ref="O131:O154" si="102">D131*N131/1367</f>
        <v>0</v>
      </c>
      <c r="P131" s="215">
        <f t="shared" ref="P131:P154" si="103">IF($M131=0,0,IF(AND($M131&gt;=$E$5,$M131&lt;$E$6),$F$5,IF(AND($M131&gt;=$E$6,$M131&lt;$E$7),$F$6,IF(AND($M131&gt;=$E$7,$M131&lt;$E$8),$F$7,IF(AND($M131&gt;=$E$8,$M131&lt;$E$9),$F$8,IF(AND($M131&gt;=$E$9,$M131&lt;$E$10),$F$9,IF(AND($M131&gt;=$E$10,$M131&lt;$E$11),$F$10,IF(AND($M131&gt;=$E$11,$M131&lt;$E$12),$F$11,IF($M131&gt;=$E$12,$F$12,"error")))))))))</f>
        <v>0</v>
      </c>
      <c r="Q131" s="10">
        <f t="shared" ref="Q131:Q154" si="104">IF($M131=0,0,IF(AND($M131&gt;=$E$5,$M131&lt;$E$6),$G$5,IF(AND($M131&gt;=$E$6,$M131&lt;$E$7),$G$6,IF(AND($M131&gt;=$E$7,$M131&lt;$E$8),$G$7,IF(AND($M131&gt;=$E$8,$M131&lt;$E$9),$G$8,IF(AND($M131&gt;=$E$9,$M131&lt;$E$10),$G$9,IF(AND($M131&gt;=$E$10,$M131&lt;$E$11),$G$10,IF(AND($M131&gt;=$E$11,$M131&lt;$E$12),$G$11,IF($M131&gt;=$E$12,$G$12,"error")))))))))</f>
        <v>0</v>
      </c>
      <c r="R131" s="10">
        <f t="shared" ref="R131:R154" si="105">IF($M131=0,0,IF(AND($M131&gt;=$E$5,$M131&lt;$E$6),$H$5,IF(AND($M131&gt;=$E$6,$M131&lt;$E$7),$H$6,IF(AND($M131&gt;=$E$7,$M131&lt;$E$8),$H$7,IF(AND($M131&gt;=$E$8,$M131&lt;$E$9),$H$8,IF(AND($M131&gt;=$E$9,$M131&lt;$E$10),$H$9,IF(AND($M131&gt;=$E$10,$M131&lt;$E$11),$H$10,IF(AND($M131&gt;=$E$11,$M131&lt;$E$12),$H$11,IF($M131&gt;=$E$12,$H$12,"error")))))))))</f>
        <v>0</v>
      </c>
      <c r="S131" s="211">
        <f t="shared" ref="S131:S154" si="106">IF($M131=0,0,IF(AND($M131&gt;=$E$5,$M131&lt;$E$6),$I$5,IF(AND($M131&gt;=$E$6,$M131&lt;$E$7),$I$6,IF(AND($M131&gt;=$E$7,$M131&lt;$E$8),$I$7,IF(AND($M131&gt;=$E$8,$M131&lt;$E$9),$I$8,IF(AND($M131&gt;=$E$9,$M131&lt;$E$10),$I$9,IF(AND($M131&gt;=$E$10,$M131&lt;$E$11),$I$10,IF(AND($M131&gt;=$E$11,$M131&lt;$E$12),$I$11,IF($M131&gt;=$E$12,$I$12,"error")))))))))</f>
        <v>0</v>
      </c>
      <c r="T131" s="10">
        <f t="shared" ref="T131:T154" si="107">IF($M131=0,0,IF(AND($M131&gt;=$E$5,$M131&lt;$E$6),$J$5,IF(AND($M131&gt;=$E$6,$M131&lt;$E$7),$J$6,IF(AND($M131&gt;=$E$7,$M131&lt;$E$8),$J$7,IF(AND($M131&gt;=$E$8,$M131&lt;$E$9),$J$8,IF(AND($M131&gt;=$E$9,$M131&lt;$E$10),$J$9,IF(AND($M131&gt;=$E$10,$M131&lt;$E$11),$J$10,IF(AND($M131&gt;=$E$11,$M131&lt;$E$12),$J$11,IF($M131&gt;=$E$12,$J$12,"error")))))))))</f>
        <v>0</v>
      </c>
      <c r="U131" s="10">
        <f t="shared" ref="U131:U154" si="108">IF($M131=0,0,IF(AND($M131&gt;=$E$5,$M131&lt;$E$6),$K$5,IF(AND($M131&gt;=$E$6,$M131&lt;$E$7),$K$6,IF(AND($M131&gt;=$E$7,$M131&lt;$E$8),$K$7,IF(AND($M131&gt;=$E$8,$M131&lt;$E$9),$K$8,IF(AND($M131&gt;=$E$9,$M131&lt;$E$10),$K$9,IF(AND($M131&gt;=$E$10,$M131&lt;$E$11),$K$10,IF(AND($M131&gt;=$E$11,$M131&lt;$E$12),$K$11,IF($M131&gt;=$E$12,$K$12,"error")))))))))</f>
        <v>0</v>
      </c>
      <c r="V131" s="10">
        <f>P131+Q131*O131+R131*I131</f>
        <v>0</v>
      </c>
      <c r="W131" s="10">
        <f>S131+T131*O131+U131*I131</f>
        <v>0</v>
      </c>
      <c r="X131" s="216">
        <f>D131*V131*MAX(0,J131)/H131</f>
        <v>0</v>
      </c>
      <c r="Y131" s="216">
        <f>D131*(0.5*(1+COS($C$5))*(1-V131)+W131*SIN(ABS($C$5)))</f>
        <v>0</v>
      </c>
      <c r="Z131" s="31">
        <f t="shared" ref="Z131:Z154" si="109">X131+Y131</f>
        <v>0</v>
      </c>
      <c r="AA131" s="38">
        <f t="shared" ref="AA131:AA154" si="110">IF(F131&gt;0,F131*$B$7*(1-COS($C$5))/2,0)</f>
        <v>0</v>
      </c>
      <c r="AB131" s="271">
        <f t="shared" ref="AB131:AB154" si="111">L131+Z131+AA131</f>
        <v>0</v>
      </c>
      <c r="AC131" s="101">
        <f t="shared" ref="AC131:AC154" si="112">L131+X131</f>
        <v>0</v>
      </c>
    </row>
    <row r="132" spans="1:29" x14ac:dyDescent="0.6">
      <c r="A132" s="3">
        <v>-10.5</v>
      </c>
      <c r="B132" s="10">
        <f>A132*PI()/12</f>
        <v>-2.748893571891069</v>
      </c>
      <c r="C132" s="105">
        <f>(PI()/24)*(COS($B132)-COS($B$124))/($B$124*COS($B$124)-SIN($B$124))</f>
        <v>-8.313648148314659E-2</v>
      </c>
      <c r="D132" s="31">
        <f>IF(C132&gt;0,$B$125*C132,0)</f>
        <v>0</v>
      </c>
      <c r="E132" s="18">
        <f>C132*($B$127+$B$128*COS(B132))</f>
        <v>-3.1593121742403973E-2</v>
      </c>
      <c r="F132" s="31">
        <f t="shared" si="98"/>
        <v>0</v>
      </c>
      <c r="G132" s="33">
        <f t="shared" ref="G132:G154" si="113">IF(AND(F132&gt;0,F132&gt;D132),F132-D132,0)</f>
        <v>0</v>
      </c>
      <c r="H132" s="213">
        <f t="shared" si="99"/>
        <v>-0.58744689615974011</v>
      </c>
      <c r="I132" s="11">
        <f t="shared" ref="I132:I154" si="114">ACOS(H132)</f>
        <v>2.1986966898431444</v>
      </c>
      <c r="J132" s="213">
        <f t="shared" si="100"/>
        <v>-0.89700640104236218</v>
      </c>
      <c r="K132" s="11">
        <f t="shared" ref="K132:K154" si="115">ACOS(J132)</f>
        <v>2.6837460172971159</v>
      </c>
      <c r="L132" s="33">
        <f>(G132/H132)*MAX(0,J132)</f>
        <v>0</v>
      </c>
      <c r="M132" s="213">
        <f t="shared" ref="M132:M154" si="116">IF(D132=0,0,1+G132/(D132*H132))</f>
        <v>0</v>
      </c>
      <c r="N132" s="11">
        <f t="shared" si="101"/>
        <v>-1.7022815279767474</v>
      </c>
      <c r="O132" s="10">
        <f t="shared" si="102"/>
        <v>0</v>
      </c>
      <c r="P132" s="10">
        <f t="shared" si="103"/>
        <v>0</v>
      </c>
      <c r="Q132" s="10">
        <f t="shared" si="104"/>
        <v>0</v>
      </c>
      <c r="R132" s="10">
        <f t="shared" si="105"/>
        <v>0</v>
      </c>
      <c r="S132" s="211">
        <f t="shared" si="106"/>
        <v>0</v>
      </c>
      <c r="T132" s="10">
        <f t="shared" si="107"/>
        <v>0</v>
      </c>
      <c r="U132" s="10">
        <f t="shared" si="108"/>
        <v>0</v>
      </c>
      <c r="V132" s="10">
        <f t="shared" ref="V132:V154" si="117">P132+Q132*O132+R132*I132</f>
        <v>0</v>
      </c>
      <c r="W132" s="10">
        <f t="shared" ref="W132:W154" si="118">S132+T132*O132+U132*I132</f>
        <v>0</v>
      </c>
      <c r="X132" s="11">
        <f t="shared" ref="X132:X154" si="119">D132*V132*MAX(0,J132)/H132</f>
        <v>0</v>
      </c>
      <c r="Y132" s="11">
        <f t="shared" ref="Y132:Y154" si="120">D132*(0.5*(1+COS($C$5))*(1-V132)+W132*SIN(ABS($C$5)))</f>
        <v>0</v>
      </c>
      <c r="Z132" s="31">
        <f t="shared" si="109"/>
        <v>0</v>
      </c>
      <c r="AA132" s="35">
        <f t="shared" si="110"/>
        <v>0</v>
      </c>
      <c r="AB132" s="272">
        <f t="shared" si="111"/>
        <v>0</v>
      </c>
      <c r="AC132" s="101">
        <f t="shared" si="112"/>
        <v>0</v>
      </c>
    </row>
    <row r="133" spans="1:29" x14ac:dyDescent="0.6">
      <c r="A133" s="3">
        <v>-9.5</v>
      </c>
      <c r="B133" s="10">
        <f>A133*PI()/12</f>
        <v>-2.4870941840919194</v>
      </c>
      <c r="C133" s="105">
        <f>(PI()/24)*(COS($B133)-COS($B$124))/($B$124*COS($B$124)-SIN($B$124))</f>
        <v>-6.9268930575670309E-2</v>
      </c>
      <c r="D133" s="31">
        <f>IF(C133&gt;0,$B$125*C133,0)</f>
        <v>0</v>
      </c>
      <c r="E133" s="18">
        <f>C133*($B$127+$B$128*COS(B133))</f>
        <v>-2.9637654505047576E-2</v>
      </c>
      <c r="F133" s="31">
        <f t="shared" si="98"/>
        <v>0</v>
      </c>
      <c r="G133" s="33">
        <f t="shared" si="113"/>
        <v>0</v>
      </c>
      <c r="H133" s="213">
        <f t="shared" si="99"/>
        <v>-0.48945802782417569</v>
      </c>
      <c r="I133" s="11">
        <f t="shared" si="114"/>
        <v>2.082264462663364</v>
      </c>
      <c r="J133" s="213">
        <f t="shared" si="100"/>
        <v>-0.77987918706734749</v>
      </c>
      <c r="K133" s="11">
        <f t="shared" si="115"/>
        <v>2.4652691073475377</v>
      </c>
      <c r="L133" s="33">
        <f>(G133/H133)*MAX(0,J133)</f>
        <v>0</v>
      </c>
      <c r="M133" s="213">
        <f t="shared" si="116"/>
        <v>0</v>
      </c>
      <c r="N133" s="11">
        <f t="shared" si="101"/>
        <v>-2.0430761028588593</v>
      </c>
      <c r="O133" s="10">
        <f t="shared" si="102"/>
        <v>0</v>
      </c>
      <c r="P133" s="10">
        <f t="shared" si="103"/>
        <v>0</v>
      </c>
      <c r="Q133" s="10">
        <f t="shared" si="104"/>
        <v>0</v>
      </c>
      <c r="R133" s="10">
        <f t="shared" si="105"/>
        <v>0</v>
      </c>
      <c r="S133" s="211">
        <f t="shared" si="106"/>
        <v>0</v>
      </c>
      <c r="T133" s="10">
        <f t="shared" si="107"/>
        <v>0</v>
      </c>
      <c r="U133" s="10">
        <f t="shared" si="108"/>
        <v>0</v>
      </c>
      <c r="V133" s="10">
        <f t="shared" si="117"/>
        <v>0</v>
      </c>
      <c r="W133" s="10">
        <f t="shared" si="118"/>
        <v>0</v>
      </c>
      <c r="X133" s="11">
        <f t="shared" si="119"/>
        <v>0</v>
      </c>
      <c r="Y133" s="11">
        <f t="shared" si="120"/>
        <v>0</v>
      </c>
      <c r="Z133" s="31">
        <f t="shared" si="109"/>
        <v>0</v>
      </c>
      <c r="AA133" s="35">
        <f t="shared" si="110"/>
        <v>0</v>
      </c>
      <c r="AB133" s="272">
        <f t="shared" si="111"/>
        <v>0</v>
      </c>
      <c r="AC133" s="101">
        <f t="shared" si="112"/>
        <v>0</v>
      </c>
    </row>
    <row r="134" spans="1:29" x14ac:dyDescent="0.6">
      <c r="A134" s="3">
        <v>-8.5</v>
      </c>
      <c r="B134" s="10">
        <f>A134*PI()/12</f>
        <v>-2.2252947962927703</v>
      </c>
      <c r="C134" s="105">
        <f>(PI()/24)*(COS($B134)-COS($B$124))/($B$124*COS($B$124)-SIN($B$124))</f>
        <v>-4.9657252005418047E-2</v>
      </c>
      <c r="D134" s="31">
        <f>IF(C134&gt;0,$B$125*C134,0)</f>
        <v>0</v>
      </c>
      <c r="E134" s="18">
        <f>C134*($B$127+$B$128*COS(B134))</f>
        <v>-2.4606735400177451E-2</v>
      </c>
      <c r="F134" s="31">
        <f t="shared" si="98"/>
        <v>0</v>
      </c>
      <c r="G134" s="33">
        <f t="shared" si="113"/>
        <v>0</v>
      </c>
      <c r="H134" s="213">
        <f t="shared" si="99"/>
        <v>-0.35088084126242924</v>
      </c>
      <c r="I134" s="11">
        <f t="shared" si="114"/>
        <v>1.9293079123867787</v>
      </c>
      <c r="J134" s="213">
        <f t="shared" si="100"/>
        <v>-0.61423629254090639</v>
      </c>
      <c r="K134" s="11">
        <f t="shared" si="115"/>
        <v>2.2322141346356541</v>
      </c>
      <c r="L134" s="33">
        <f>(G134/H134)*MAX(0,J134)</f>
        <v>0</v>
      </c>
      <c r="M134" s="213">
        <f t="shared" si="116"/>
        <v>0</v>
      </c>
      <c r="N134" s="11">
        <f t="shared" si="101"/>
        <v>-2.8499703671540288</v>
      </c>
      <c r="O134" s="10">
        <f t="shared" si="102"/>
        <v>0</v>
      </c>
      <c r="P134" s="10">
        <f t="shared" si="103"/>
        <v>0</v>
      </c>
      <c r="Q134" s="10">
        <f t="shared" si="104"/>
        <v>0</v>
      </c>
      <c r="R134" s="10">
        <f t="shared" si="105"/>
        <v>0</v>
      </c>
      <c r="S134" s="211">
        <f t="shared" si="106"/>
        <v>0</v>
      </c>
      <c r="T134" s="10">
        <f t="shared" si="107"/>
        <v>0</v>
      </c>
      <c r="U134" s="10">
        <f t="shared" si="108"/>
        <v>0</v>
      </c>
      <c r="V134" s="10">
        <f t="shared" si="117"/>
        <v>0</v>
      </c>
      <c r="W134" s="10">
        <f t="shared" si="118"/>
        <v>0</v>
      </c>
      <c r="X134" s="11">
        <f t="shared" si="119"/>
        <v>0</v>
      </c>
      <c r="Y134" s="11">
        <f t="shared" si="120"/>
        <v>0</v>
      </c>
      <c r="Z134" s="33">
        <f t="shared" si="109"/>
        <v>0</v>
      </c>
      <c r="AA134" s="35">
        <f t="shared" si="110"/>
        <v>0</v>
      </c>
      <c r="AB134" s="272">
        <f t="shared" si="111"/>
        <v>0</v>
      </c>
      <c r="AC134" s="101">
        <f t="shared" si="112"/>
        <v>0</v>
      </c>
    </row>
    <row r="135" spans="1:29" x14ac:dyDescent="0.6">
      <c r="A135">
        <v>-7.5</v>
      </c>
      <c r="B135" s="10">
        <f>A135*PI()/12</f>
        <v>-1.9634954084936205</v>
      </c>
      <c r="C135" s="105">
        <f>(PI()/24)*(COS($B135)-COS($B$124))/($B$124*COS($B$124)-SIN($B$124))</f>
        <v>-2.5637949257121199E-2</v>
      </c>
      <c r="D135" s="31">
        <f>IF(C135&gt;0,$B$125*C135,0)</f>
        <v>0</v>
      </c>
      <c r="E135" s="18">
        <f>C135*($B$127+$B$128*COS(B135))</f>
        <v>-1.4829182938197972E-2</v>
      </c>
      <c r="F135" s="31">
        <f t="shared" si="98"/>
        <v>0</v>
      </c>
      <c r="G135" s="33">
        <f t="shared" si="113"/>
        <v>0</v>
      </c>
      <c r="H135" s="213">
        <f t="shared" si="99"/>
        <v>-0.18115914272905462</v>
      </c>
      <c r="I135" s="11">
        <f t="shared" si="114"/>
        <v>1.7529612952205689</v>
      </c>
      <c r="J135" s="213">
        <f t="shared" si="100"/>
        <v>-0.41136600698718939</v>
      </c>
      <c r="K135" s="11">
        <f t="shared" si="115"/>
        <v>1.9947485682595849</v>
      </c>
      <c r="L135" s="33">
        <f>(G135/H135)*MAX(0,J135)</f>
        <v>0</v>
      </c>
      <c r="M135" s="213">
        <f t="shared" si="116"/>
        <v>0</v>
      </c>
      <c r="N135" s="11">
        <f t="shared" si="101"/>
        <v>-5.5200084574015724</v>
      </c>
      <c r="O135" s="10">
        <f t="shared" si="102"/>
        <v>0</v>
      </c>
      <c r="P135" s="10">
        <f t="shared" si="103"/>
        <v>0</v>
      </c>
      <c r="Q135" s="10">
        <f t="shared" si="104"/>
        <v>0</v>
      </c>
      <c r="R135" s="10">
        <f t="shared" si="105"/>
        <v>0</v>
      </c>
      <c r="S135" s="211">
        <f t="shared" si="106"/>
        <v>0</v>
      </c>
      <c r="T135" s="10">
        <f t="shared" si="107"/>
        <v>0</v>
      </c>
      <c r="U135" s="10">
        <f t="shared" si="108"/>
        <v>0</v>
      </c>
      <c r="V135" s="10">
        <f t="shared" si="117"/>
        <v>0</v>
      </c>
      <c r="W135" s="10">
        <f t="shared" si="118"/>
        <v>0</v>
      </c>
      <c r="X135" s="11">
        <f t="shared" si="119"/>
        <v>0</v>
      </c>
      <c r="Y135" s="11">
        <f t="shared" si="120"/>
        <v>0</v>
      </c>
      <c r="Z135" s="33">
        <f t="shared" si="109"/>
        <v>0</v>
      </c>
      <c r="AA135" s="35">
        <f t="shared" si="110"/>
        <v>0</v>
      </c>
      <c r="AB135" s="272">
        <f t="shared" si="111"/>
        <v>0</v>
      </c>
      <c r="AC135" s="101">
        <f t="shared" si="112"/>
        <v>0</v>
      </c>
    </row>
    <row r="136" spans="1:29" x14ac:dyDescent="0.6">
      <c r="A136">
        <v>-6.5</v>
      </c>
      <c r="B136" s="10">
        <f t="shared" ref="B136:B154" si="121">A136*PI()/12</f>
        <v>-1.7016960206944713</v>
      </c>
      <c r="C136" s="105">
        <f t="shared" ref="C136:C154" si="122">(PI()/24)*(COS($B136)-COS($B$124))/($B$124*COS($B$124)-SIN($B$124))</f>
        <v>1.1521018806982591E-3</v>
      </c>
      <c r="D136" s="31">
        <f t="shared" ref="D136:D154" si="123">IF(C136&gt;0,$B$125*C136,0)</f>
        <v>2.1336870476690741</v>
      </c>
      <c r="E136" s="18">
        <f t="shared" ref="E136:E154" si="124">C136*($B$127+$B$128*COS(B136))</f>
        <v>7.728802534846805E-4</v>
      </c>
      <c r="F136" s="31">
        <f t="shared" si="98"/>
        <v>4.4440614575369128</v>
      </c>
      <c r="G136" s="33">
        <f t="shared" si="113"/>
        <v>2.3103744098678387</v>
      </c>
      <c r="H136" s="213">
        <f t="shared" si="99"/>
        <v>8.1408144992664577E-3</v>
      </c>
      <c r="I136" s="11">
        <f t="shared" si="114"/>
        <v>1.5626554223737708</v>
      </c>
      <c r="J136" s="213">
        <f t="shared" si="100"/>
        <v>-0.18509360510768463</v>
      </c>
      <c r="K136" s="11">
        <f t="shared" si="115"/>
        <v>1.7569634392305749</v>
      </c>
      <c r="L136" s="33">
        <f t="shared" ref="L136:L154" si="125">(G136/H136)*MAX(0,J136)</f>
        <v>0</v>
      </c>
      <c r="M136" s="213">
        <f t="shared" si="116"/>
        <v>134.00984455376627</v>
      </c>
      <c r="N136" s="11">
        <f t="shared" si="101"/>
        <v>122.83783153271786</v>
      </c>
      <c r="O136" s="10">
        <f t="shared" si="102"/>
        <v>0.1917318874214454</v>
      </c>
      <c r="P136" s="10">
        <f t="shared" si="103"/>
        <v>0.42099999999999999</v>
      </c>
      <c r="Q136" s="10">
        <f t="shared" si="104"/>
        <v>-0.66100000000000003</v>
      </c>
      <c r="R136" s="10">
        <f t="shared" si="105"/>
        <v>9.7000000000000003E-2</v>
      </c>
      <c r="S136" s="211">
        <f t="shared" si="106"/>
        <v>0.11899999999999999</v>
      </c>
      <c r="T136" s="10">
        <f t="shared" si="107"/>
        <v>-2.125</v>
      </c>
      <c r="U136" s="10">
        <f t="shared" si="108"/>
        <v>0.44600000000000001</v>
      </c>
      <c r="V136" s="10">
        <f t="shared" si="117"/>
        <v>0.44584279838468033</v>
      </c>
      <c r="W136" s="10">
        <f t="shared" si="118"/>
        <v>0.40851405760813025</v>
      </c>
      <c r="X136" s="11">
        <f t="shared" si="119"/>
        <v>0</v>
      </c>
      <c r="Y136" s="11">
        <f t="shared" si="120"/>
        <v>1.6310256895627291</v>
      </c>
      <c r="Z136" s="33">
        <f t="shared" si="109"/>
        <v>1.6310256895627291</v>
      </c>
      <c r="AA136" s="35">
        <f t="shared" si="110"/>
        <v>0.25659199292838236</v>
      </c>
      <c r="AB136" s="272">
        <f t="shared" si="111"/>
        <v>1.8876176824911115</v>
      </c>
      <c r="AC136" s="101">
        <f t="shared" si="112"/>
        <v>0</v>
      </c>
    </row>
    <row r="137" spans="1:29" x14ac:dyDescent="0.6">
      <c r="A137">
        <v>-5.5</v>
      </c>
      <c r="B137" s="10">
        <f t="shared" si="121"/>
        <v>-1.4398966328953218</v>
      </c>
      <c r="C137" s="105">
        <f t="shared" si="122"/>
        <v>2.8887203695650836E-2</v>
      </c>
      <c r="D137" s="31">
        <f t="shared" si="123"/>
        <v>53.498959945653638</v>
      </c>
      <c r="E137" s="18">
        <f t="shared" si="124"/>
        <v>2.2143214508288704E-2</v>
      </c>
      <c r="F137" s="31">
        <f t="shared" si="98"/>
        <v>127.32348342266005</v>
      </c>
      <c r="G137" s="33">
        <f t="shared" si="113"/>
        <v>73.824523477006409</v>
      </c>
      <c r="H137" s="213">
        <f t="shared" si="99"/>
        <v>0.2041185511703951</v>
      </c>
      <c r="I137" s="11">
        <f t="shared" si="114"/>
        <v>1.3652331100080179</v>
      </c>
      <c r="J137" s="213">
        <f t="shared" si="100"/>
        <v>4.9160822842344729E-2</v>
      </c>
      <c r="K137" s="11">
        <f t="shared" si="115"/>
        <v>1.5216156805170704</v>
      </c>
      <c r="L137" s="33">
        <f t="shared" si="125"/>
        <v>17.780227712100345</v>
      </c>
      <c r="M137" s="213">
        <f t="shared" si="116"/>
        <v>7.7604068972342084</v>
      </c>
      <c r="N137" s="11">
        <f t="shared" si="101"/>
        <v>4.8991137467226826</v>
      </c>
      <c r="O137" s="10">
        <f t="shared" si="102"/>
        <v>0.19173188742144689</v>
      </c>
      <c r="P137" s="10">
        <f t="shared" si="103"/>
        <v>0.73399999999999999</v>
      </c>
      <c r="Q137" s="10">
        <f t="shared" si="104"/>
        <v>-7.2999999999999995E-2</v>
      </c>
      <c r="R137" s="10">
        <f t="shared" si="105"/>
        <v>-0.22800000000000001</v>
      </c>
      <c r="S137" s="211">
        <f t="shared" si="106"/>
        <v>0.23100000000000001</v>
      </c>
      <c r="T137" s="10">
        <f t="shared" si="107"/>
        <v>-1.18</v>
      </c>
      <c r="U137" s="10">
        <f t="shared" si="108"/>
        <v>0.19900000000000001</v>
      </c>
      <c r="V137" s="10">
        <f t="shared" si="117"/>
        <v>0.40873042313640628</v>
      </c>
      <c r="W137" s="10">
        <f t="shared" si="118"/>
        <v>0.27643776173428825</v>
      </c>
      <c r="X137" s="11">
        <f t="shared" si="119"/>
        <v>5.2664621873457467</v>
      </c>
      <c r="Y137" s="11">
        <f t="shared" si="120"/>
        <v>35.90385525906013</v>
      </c>
      <c r="Z137" s="33">
        <f t="shared" si="109"/>
        <v>41.170317446405875</v>
      </c>
      <c r="AA137" s="35">
        <f t="shared" si="110"/>
        <v>7.3514254179804697</v>
      </c>
      <c r="AB137" s="272">
        <f t="shared" si="111"/>
        <v>66.301970576486681</v>
      </c>
      <c r="AC137" s="101">
        <f t="shared" si="112"/>
        <v>23.046689899446093</v>
      </c>
    </row>
    <row r="138" spans="1:29" x14ac:dyDescent="0.6">
      <c r="A138">
        <v>-4.5</v>
      </c>
      <c r="B138" s="10">
        <f t="shared" si="121"/>
        <v>-1.1780972450961724</v>
      </c>
      <c r="C138" s="105">
        <f t="shared" si="122"/>
        <v>5.5677254833470316E-2</v>
      </c>
      <c r="D138" s="31">
        <f t="shared" si="123"/>
        <v>103.11400361220282</v>
      </c>
      <c r="E138" s="18">
        <f t="shared" si="124"/>
        <v>4.7825466862896314E-2</v>
      </c>
      <c r="F138" s="31">
        <f t="shared" si="98"/>
        <v>274.99643446165379</v>
      </c>
      <c r="G138" s="33">
        <f t="shared" si="113"/>
        <v>171.88243084945097</v>
      </c>
      <c r="H138" s="213">
        <f t="shared" si="99"/>
        <v>0.39341850839871628</v>
      </c>
      <c r="I138" s="11">
        <f t="shared" si="114"/>
        <v>1.1664493204239375</v>
      </c>
      <c r="J138" s="213">
        <f t="shared" si="100"/>
        <v>0.27543322472184972</v>
      </c>
      <c r="K138" s="11">
        <f t="shared" si="115"/>
        <v>1.2917559974754282</v>
      </c>
      <c r="L138" s="33">
        <f t="shared" si="125"/>
        <v>120.33529483548085</v>
      </c>
      <c r="M138" s="213">
        <f t="shared" si="116"/>
        <v>5.2370057174200664</v>
      </c>
      <c r="N138" s="11">
        <f t="shared" si="101"/>
        <v>2.5418224578965005</v>
      </c>
      <c r="O138" s="10">
        <f t="shared" si="102"/>
        <v>0.19173188742144698</v>
      </c>
      <c r="P138" s="10">
        <f t="shared" si="103"/>
        <v>0.85699999999999998</v>
      </c>
      <c r="Q138" s="10">
        <f t="shared" si="104"/>
        <v>-0.37</v>
      </c>
      <c r="R138" s="10">
        <f t="shared" si="105"/>
        <v>-0.27900000000000003</v>
      </c>
      <c r="S138" s="211">
        <f t="shared" si="106"/>
        <v>0.26700000000000002</v>
      </c>
      <c r="T138" s="10">
        <f t="shared" si="107"/>
        <v>-0.79200000000000004</v>
      </c>
      <c r="U138" s="10">
        <f t="shared" si="108"/>
        <v>7.5999999999999998E-2</v>
      </c>
      <c r="V138" s="10">
        <f t="shared" si="117"/>
        <v>0.46061984125578603</v>
      </c>
      <c r="W138" s="10">
        <f t="shared" si="118"/>
        <v>0.20379849351443324</v>
      </c>
      <c r="X138" s="11">
        <f t="shared" si="119"/>
        <v>33.252310731402702</v>
      </c>
      <c r="Y138" s="11">
        <f t="shared" si="120"/>
        <v>58.606926194240238</v>
      </c>
      <c r="Z138" s="31">
        <f t="shared" si="109"/>
        <v>91.859236925642932</v>
      </c>
      <c r="AA138" s="35">
        <f t="shared" si="110"/>
        <v>15.877791934457948</v>
      </c>
      <c r="AB138" s="272">
        <f t="shared" si="111"/>
        <v>228.07232369558173</v>
      </c>
      <c r="AC138" s="101">
        <f t="shared" si="112"/>
        <v>153.58760556688355</v>
      </c>
    </row>
    <row r="139" spans="1:29" x14ac:dyDescent="0.6">
      <c r="A139">
        <v>-3.5</v>
      </c>
      <c r="B139" s="10">
        <f t="shared" si="121"/>
        <v>-0.91629785729702296</v>
      </c>
      <c r="C139" s="105">
        <f t="shared" si="122"/>
        <v>7.9696557581767122E-2</v>
      </c>
      <c r="D139" s="31">
        <f t="shared" si="123"/>
        <v>147.59763481417775</v>
      </c>
      <c r="E139" s="18">
        <f t="shared" si="124"/>
        <v>7.5062419104966985E-2</v>
      </c>
      <c r="F139" s="31">
        <f t="shared" si="98"/>
        <v>431.60890985356014</v>
      </c>
      <c r="G139" s="33">
        <f t="shared" si="113"/>
        <v>284.01127503938238</v>
      </c>
      <c r="H139" s="213">
        <f t="shared" si="99"/>
        <v>0.56314020693209077</v>
      </c>
      <c r="I139" s="11">
        <f t="shared" si="114"/>
        <v>0.97261538448646567</v>
      </c>
      <c r="J139" s="213">
        <f t="shared" si="100"/>
        <v>0.47830351027556639</v>
      </c>
      <c r="K139" s="11">
        <f t="shared" si="115"/>
        <v>1.0720744254072856</v>
      </c>
      <c r="L139" s="33">
        <f t="shared" si="125"/>
        <v>241.22516584143912</v>
      </c>
      <c r="M139" s="213">
        <f t="shared" si="116"/>
        <v>4.4169580524217809</v>
      </c>
      <c r="N139" s="11">
        <f t="shared" si="101"/>
        <v>1.7757567079925982</v>
      </c>
      <c r="O139" s="10">
        <f t="shared" si="102"/>
        <v>0.19173188742144695</v>
      </c>
      <c r="P139" s="10">
        <f t="shared" si="103"/>
        <v>0.85699999999999998</v>
      </c>
      <c r="Q139" s="10">
        <f t="shared" si="104"/>
        <v>-0.37</v>
      </c>
      <c r="R139" s="10">
        <f t="shared" si="105"/>
        <v>-0.27900000000000003</v>
      </c>
      <c r="S139" s="211">
        <f t="shared" si="106"/>
        <v>0.26700000000000002</v>
      </c>
      <c r="T139" s="10">
        <f t="shared" si="107"/>
        <v>-0.79200000000000004</v>
      </c>
      <c r="U139" s="10">
        <f t="shared" si="108"/>
        <v>7.5999999999999998E-2</v>
      </c>
      <c r="V139" s="10">
        <f t="shared" si="117"/>
        <v>0.51469950938234066</v>
      </c>
      <c r="W139" s="10">
        <f t="shared" si="118"/>
        <v>0.18906711438318541</v>
      </c>
      <c r="X139" s="11">
        <f t="shared" si="119"/>
        <v>64.523836869372232</v>
      </c>
      <c r="Y139" s="11">
        <f t="shared" si="120"/>
        <v>76.241804490100023</v>
      </c>
      <c r="Z139" s="31">
        <f t="shared" si="109"/>
        <v>140.76564135947226</v>
      </c>
      <c r="AA139" s="35">
        <f t="shared" si="110"/>
        <v>24.920310261945033</v>
      </c>
      <c r="AB139" s="272">
        <f t="shared" si="111"/>
        <v>406.9111174628564</v>
      </c>
      <c r="AC139" s="101">
        <f t="shared" si="112"/>
        <v>305.74900271081134</v>
      </c>
    </row>
    <row r="140" spans="1:29" x14ac:dyDescent="0.6">
      <c r="A140">
        <v>-2.5</v>
      </c>
      <c r="B140" s="10">
        <f t="shared" si="121"/>
        <v>-0.6544984694978736</v>
      </c>
      <c r="C140" s="105">
        <f t="shared" si="122"/>
        <v>9.9308236152019391E-2</v>
      </c>
      <c r="D140" s="31">
        <f t="shared" si="123"/>
        <v>183.91836759784019</v>
      </c>
      <c r="E140" s="18">
        <f t="shared" si="124"/>
        <v>0.100253716535687</v>
      </c>
      <c r="F140" s="31">
        <f t="shared" si="98"/>
        <v>576.45887008020031</v>
      </c>
      <c r="G140" s="33">
        <f t="shared" si="113"/>
        <v>392.54050248236013</v>
      </c>
      <c r="H140" s="213">
        <f t="shared" si="99"/>
        <v>0.70171739349383722</v>
      </c>
      <c r="I140" s="11">
        <f t="shared" si="114"/>
        <v>0.79299115490409022</v>
      </c>
      <c r="J140" s="213">
        <f t="shared" si="100"/>
        <v>0.6439464048020076</v>
      </c>
      <c r="K140" s="11">
        <f t="shared" si="115"/>
        <v>0.87115096456842667</v>
      </c>
      <c r="L140" s="33">
        <f t="shared" si="125"/>
        <v>360.22342848611368</v>
      </c>
      <c r="M140" s="213">
        <f t="shared" si="116"/>
        <v>4.0415651883575352</v>
      </c>
      <c r="N140" s="11">
        <f t="shared" si="101"/>
        <v>1.4250751217965676</v>
      </c>
      <c r="O140" s="10">
        <f t="shared" si="102"/>
        <v>0.19173188742144695</v>
      </c>
      <c r="P140" s="10">
        <f t="shared" si="103"/>
        <v>0.85699999999999998</v>
      </c>
      <c r="Q140" s="10">
        <f t="shared" si="104"/>
        <v>-0.37</v>
      </c>
      <c r="R140" s="10">
        <f t="shared" si="105"/>
        <v>-0.27900000000000003</v>
      </c>
      <c r="S140" s="211">
        <f t="shared" si="106"/>
        <v>0.26700000000000002</v>
      </c>
      <c r="T140" s="10">
        <f t="shared" si="107"/>
        <v>-0.79200000000000004</v>
      </c>
      <c r="U140" s="10">
        <f t="shared" si="108"/>
        <v>7.5999999999999998E-2</v>
      </c>
      <c r="V140" s="10">
        <f t="shared" si="117"/>
        <v>0.56481466943582337</v>
      </c>
      <c r="W140" s="10">
        <f t="shared" si="118"/>
        <v>0.17541567293492488</v>
      </c>
      <c r="X140" s="11">
        <f t="shared" si="119"/>
        <v>95.327576612575399</v>
      </c>
      <c r="Y140" s="11">
        <f t="shared" si="120"/>
        <v>86.171620302823598</v>
      </c>
      <c r="Z140" s="31">
        <f t="shared" si="109"/>
        <v>181.49919691539901</v>
      </c>
      <c r="AA140" s="35">
        <f t="shared" si="110"/>
        <v>33.283682444189836</v>
      </c>
      <c r="AB140" s="272">
        <f t="shared" si="111"/>
        <v>575.00630784570251</v>
      </c>
      <c r="AC140" s="101">
        <f t="shared" si="112"/>
        <v>455.55100509868907</v>
      </c>
    </row>
    <row r="141" spans="1:29" x14ac:dyDescent="0.6">
      <c r="A141">
        <v>-1.5</v>
      </c>
      <c r="B141" s="10">
        <f t="shared" si="121"/>
        <v>-0.39269908169872414</v>
      </c>
      <c r="C141" s="105">
        <f t="shared" si="122"/>
        <v>0.11317578705949567</v>
      </c>
      <c r="D141" s="31">
        <f t="shared" si="123"/>
        <v>209.60100404683246</v>
      </c>
      <c r="E141" s="18">
        <f t="shared" si="124"/>
        <v>0.1196685835531346</v>
      </c>
      <c r="F141" s="31">
        <f t="shared" si="98"/>
        <v>688.09435543052393</v>
      </c>
      <c r="G141" s="33">
        <f t="shared" si="113"/>
        <v>478.49335138369145</v>
      </c>
      <c r="H141" s="213">
        <f t="shared" si="99"/>
        <v>0.79970626182940152</v>
      </c>
      <c r="I141" s="11">
        <f t="shared" si="114"/>
        <v>0.64399051275299779</v>
      </c>
      <c r="J141" s="213">
        <f t="shared" si="100"/>
        <v>0.76107361877702218</v>
      </c>
      <c r="K141" s="11">
        <f t="shared" si="115"/>
        <v>0.70582969573106047</v>
      </c>
      <c r="L141" s="33">
        <f t="shared" si="125"/>
        <v>455.37803551176654</v>
      </c>
      <c r="M141" s="213">
        <f t="shared" si="116"/>
        <v>3.8546446365721918</v>
      </c>
      <c r="N141" s="11">
        <f t="shared" si="101"/>
        <v>1.2504591344732103</v>
      </c>
      <c r="O141" s="10">
        <f t="shared" si="102"/>
        <v>0.19173188742144695</v>
      </c>
      <c r="P141" s="10">
        <f t="shared" si="103"/>
        <v>0.85699999999999998</v>
      </c>
      <c r="Q141" s="10">
        <f t="shared" si="104"/>
        <v>-0.37</v>
      </c>
      <c r="R141" s="10">
        <f t="shared" si="105"/>
        <v>-0.27900000000000003</v>
      </c>
      <c r="S141" s="211">
        <f t="shared" si="106"/>
        <v>0.26700000000000002</v>
      </c>
      <c r="T141" s="10">
        <f t="shared" si="107"/>
        <v>-0.79200000000000004</v>
      </c>
      <c r="U141" s="10">
        <f t="shared" si="108"/>
        <v>7.5999999999999998E-2</v>
      </c>
      <c r="V141" s="10">
        <f t="shared" si="117"/>
        <v>0.60638584859597822</v>
      </c>
      <c r="W141" s="10">
        <f t="shared" si="118"/>
        <v>0.16409162413144185</v>
      </c>
      <c r="X141" s="11">
        <f t="shared" si="119"/>
        <v>120.95911140752843</v>
      </c>
      <c r="Y141" s="11">
        <f t="shared" si="120"/>
        <v>89.855710792029782</v>
      </c>
      <c r="Z141" s="31">
        <f t="shared" si="109"/>
        <v>210.81482219955819</v>
      </c>
      <c r="AA141" s="35">
        <f t="shared" si="110"/>
        <v>39.729311502488891</v>
      </c>
      <c r="AB141" s="272">
        <f t="shared" si="111"/>
        <v>705.92216921381362</v>
      </c>
      <c r="AC141" s="101">
        <f t="shared" si="112"/>
        <v>576.33714691929492</v>
      </c>
    </row>
    <row r="142" spans="1:29" x14ac:dyDescent="0.6">
      <c r="A142">
        <v>-0.5</v>
      </c>
      <c r="B142" s="10">
        <f t="shared" si="121"/>
        <v>-0.1308996938995747</v>
      </c>
      <c r="C142" s="105">
        <f t="shared" si="122"/>
        <v>0.1203541596270629</v>
      </c>
      <c r="D142" s="31">
        <f t="shared" si="123"/>
        <v>222.89531492971926</v>
      </c>
      <c r="E142" s="18">
        <f t="shared" si="124"/>
        <v>0.13023972763994715</v>
      </c>
      <c r="F142" s="31">
        <f t="shared" si="98"/>
        <v>748.87843392969614</v>
      </c>
      <c r="G142" s="33">
        <f t="shared" si="113"/>
        <v>525.98311899997691</v>
      </c>
      <c r="H142" s="213">
        <f t="shared" si="99"/>
        <v>0.85042903249597623</v>
      </c>
      <c r="I142" s="11">
        <f t="shared" si="114"/>
        <v>0.55399605778822281</v>
      </c>
      <c r="J142" s="213">
        <f t="shared" si="100"/>
        <v>0.821703126130086</v>
      </c>
      <c r="K142" s="11">
        <f t="shared" si="115"/>
        <v>0.60640333173500038</v>
      </c>
      <c r="L142" s="33">
        <f t="shared" si="125"/>
        <v>508.21639038526007</v>
      </c>
      <c r="M142" s="213">
        <f t="shared" si="116"/>
        <v>3.7748070419001598</v>
      </c>
      <c r="N142" s="11">
        <f t="shared" si="101"/>
        <v>1.1758770712060933</v>
      </c>
      <c r="O142" s="10">
        <f t="shared" si="102"/>
        <v>0.19173188742144703</v>
      </c>
      <c r="P142" s="10">
        <f t="shared" si="103"/>
        <v>0.85699999999999998</v>
      </c>
      <c r="Q142" s="10">
        <f t="shared" si="104"/>
        <v>-0.37</v>
      </c>
      <c r="R142" s="10">
        <f t="shared" si="105"/>
        <v>-0.27900000000000003</v>
      </c>
      <c r="S142" s="211">
        <f t="shared" si="106"/>
        <v>0.26700000000000002</v>
      </c>
      <c r="T142" s="10">
        <f t="shared" si="107"/>
        <v>-0.79200000000000004</v>
      </c>
      <c r="U142" s="10">
        <f t="shared" si="108"/>
        <v>7.5999999999999998E-2</v>
      </c>
      <c r="V142" s="10">
        <f t="shared" si="117"/>
        <v>0.63149430153115049</v>
      </c>
      <c r="W142" s="10">
        <f t="shared" si="118"/>
        <v>0.15725204555411887</v>
      </c>
      <c r="X142" s="11">
        <f t="shared" si="119"/>
        <v>136.00260822339149</v>
      </c>
      <c r="Y142" s="11">
        <f t="shared" si="120"/>
        <v>90.192409607101453</v>
      </c>
      <c r="Z142" s="31">
        <f t="shared" si="109"/>
        <v>226.19501783049293</v>
      </c>
      <c r="AA142" s="35">
        <f t="shared" si="110"/>
        <v>43.238873192723069</v>
      </c>
      <c r="AB142" s="272">
        <f t="shared" si="111"/>
        <v>777.65028140847608</v>
      </c>
      <c r="AC142" s="101">
        <f t="shared" si="112"/>
        <v>644.21899860865153</v>
      </c>
    </row>
    <row r="143" spans="1:29" x14ac:dyDescent="0.6">
      <c r="A143">
        <v>0.5</v>
      </c>
      <c r="B143" s="10">
        <f t="shared" si="121"/>
        <v>0.1308996938995747</v>
      </c>
      <c r="C143" s="105">
        <f t="shared" si="122"/>
        <v>0.1203541596270629</v>
      </c>
      <c r="D143" s="31">
        <f t="shared" si="123"/>
        <v>222.89531492971926</v>
      </c>
      <c r="E143" s="18">
        <f t="shared" si="124"/>
        <v>0.13023972763994715</v>
      </c>
      <c r="F143" s="31">
        <f t="shared" si="98"/>
        <v>748.87843392969614</v>
      </c>
      <c r="G143" s="33">
        <f t="shared" si="113"/>
        <v>525.98311899997691</v>
      </c>
      <c r="H143" s="213">
        <f t="shared" si="99"/>
        <v>0.85042903249597623</v>
      </c>
      <c r="I143" s="11">
        <f t="shared" si="114"/>
        <v>0.55399605778822281</v>
      </c>
      <c r="J143" s="213">
        <f t="shared" si="100"/>
        <v>0.821703126130086</v>
      </c>
      <c r="K143" s="11">
        <f t="shared" si="115"/>
        <v>0.60640333173500038</v>
      </c>
      <c r="L143" s="33">
        <f t="shared" si="125"/>
        <v>508.21639038526007</v>
      </c>
      <c r="M143" s="213">
        <f t="shared" si="116"/>
        <v>3.7748070419001598</v>
      </c>
      <c r="N143" s="11">
        <f t="shared" si="101"/>
        <v>1.1758770712060933</v>
      </c>
      <c r="O143" s="10">
        <f t="shared" si="102"/>
        <v>0.19173188742144703</v>
      </c>
      <c r="P143" s="10">
        <f t="shared" si="103"/>
        <v>0.85699999999999998</v>
      </c>
      <c r="Q143" s="10">
        <f t="shared" si="104"/>
        <v>-0.37</v>
      </c>
      <c r="R143" s="10">
        <f t="shared" si="105"/>
        <v>-0.27900000000000003</v>
      </c>
      <c r="S143" s="211">
        <f t="shared" si="106"/>
        <v>0.26700000000000002</v>
      </c>
      <c r="T143" s="10">
        <f t="shared" si="107"/>
        <v>-0.79200000000000004</v>
      </c>
      <c r="U143" s="10">
        <f t="shared" si="108"/>
        <v>7.5999999999999998E-2</v>
      </c>
      <c r="V143" s="10">
        <f t="shared" si="117"/>
        <v>0.63149430153115049</v>
      </c>
      <c r="W143" s="10">
        <f t="shared" si="118"/>
        <v>0.15725204555411887</v>
      </c>
      <c r="X143" s="11">
        <f t="shared" si="119"/>
        <v>136.00260822339149</v>
      </c>
      <c r="Y143" s="11">
        <f t="shared" si="120"/>
        <v>90.192409607101453</v>
      </c>
      <c r="Z143" s="31">
        <f t="shared" si="109"/>
        <v>226.19501783049293</v>
      </c>
      <c r="AA143" s="35">
        <f t="shared" si="110"/>
        <v>43.238873192723069</v>
      </c>
      <c r="AB143" s="272">
        <f t="shared" si="111"/>
        <v>777.65028140847608</v>
      </c>
      <c r="AC143" s="101">
        <f t="shared" si="112"/>
        <v>644.21899860865153</v>
      </c>
    </row>
    <row r="144" spans="1:29" x14ac:dyDescent="0.6">
      <c r="A144">
        <v>1.5</v>
      </c>
      <c r="B144" s="10">
        <f t="shared" si="121"/>
        <v>0.39269908169872414</v>
      </c>
      <c r="C144" s="105">
        <f t="shared" si="122"/>
        <v>0.11317578705949567</v>
      </c>
      <c r="D144" s="31">
        <f t="shared" si="123"/>
        <v>209.60100404683246</v>
      </c>
      <c r="E144" s="18">
        <f t="shared" si="124"/>
        <v>0.1196685835531346</v>
      </c>
      <c r="F144" s="31">
        <f t="shared" si="98"/>
        <v>688.09435543052393</v>
      </c>
      <c r="G144" s="33">
        <f t="shared" si="113"/>
        <v>478.49335138369145</v>
      </c>
      <c r="H144" s="213">
        <f t="shared" si="99"/>
        <v>0.79970626182940152</v>
      </c>
      <c r="I144" s="11">
        <f t="shared" si="114"/>
        <v>0.64399051275299779</v>
      </c>
      <c r="J144" s="213">
        <f t="shared" si="100"/>
        <v>0.76107361877702218</v>
      </c>
      <c r="K144" s="11">
        <f t="shared" si="115"/>
        <v>0.70582969573106047</v>
      </c>
      <c r="L144" s="33">
        <f t="shared" si="125"/>
        <v>455.37803551176654</v>
      </c>
      <c r="M144" s="213">
        <f t="shared" si="116"/>
        <v>3.8546446365721918</v>
      </c>
      <c r="N144" s="11">
        <f t="shared" si="101"/>
        <v>1.2504591344732103</v>
      </c>
      <c r="O144" s="10">
        <f t="shared" si="102"/>
        <v>0.19173188742144695</v>
      </c>
      <c r="P144" s="10">
        <f t="shared" si="103"/>
        <v>0.85699999999999998</v>
      </c>
      <c r="Q144" s="10">
        <f t="shared" si="104"/>
        <v>-0.37</v>
      </c>
      <c r="R144" s="10">
        <f t="shared" si="105"/>
        <v>-0.27900000000000003</v>
      </c>
      <c r="S144" s="211">
        <f t="shared" si="106"/>
        <v>0.26700000000000002</v>
      </c>
      <c r="T144" s="10">
        <f t="shared" si="107"/>
        <v>-0.79200000000000004</v>
      </c>
      <c r="U144" s="10">
        <f t="shared" si="108"/>
        <v>7.5999999999999998E-2</v>
      </c>
      <c r="V144" s="10">
        <f t="shared" si="117"/>
        <v>0.60638584859597822</v>
      </c>
      <c r="W144" s="10">
        <f t="shared" si="118"/>
        <v>0.16409162413144185</v>
      </c>
      <c r="X144" s="11">
        <f t="shared" si="119"/>
        <v>120.95911140752843</v>
      </c>
      <c r="Y144" s="11">
        <f t="shared" si="120"/>
        <v>89.855710792029782</v>
      </c>
      <c r="Z144" s="31">
        <f t="shared" si="109"/>
        <v>210.81482219955819</v>
      </c>
      <c r="AA144" s="35">
        <f t="shared" si="110"/>
        <v>39.729311502488891</v>
      </c>
      <c r="AB144" s="272">
        <f t="shared" si="111"/>
        <v>705.92216921381362</v>
      </c>
      <c r="AC144" s="101">
        <f t="shared" si="112"/>
        <v>576.33714691929492</v>
      </c>
    </row>
    <row r="145" spans="1:29" x14ac:dyDescent="0.6">
      <c r="A145">
        <v>2.5</v>
      </c>
      <c r="B145" s="10">
        <f t="shared" si="121"/>
        <v>0.6544984694978736</v>
      </c>
      <c r="C145" s="105">
        <f t="shared" si="122"/>
        <v>9.9308236152019391E-2</v>
      </c>
      <c r="D145" s="31">
        <f t="shared" si="123"/>
        <v>183.91836759784019</v>
      </c>
      <c r="E145" s="18">
        <f t="shared" si="124"/>
        <v>0.100253716535687</v>
      </c>
      <c r="F145" s="31">
        <f t="shared" si="98"/>
        <v>576.45887008020031</v>
      </c>
      <c r="G145" s="33">
        <f t="shared" si="113"/>
        <v>392.54050248236013</v>
      </c>
      <c r="H145" s="213">
        <f t="shared" si="99"/>
        <v>0.70171739349383722</v>
      </c>
      <c r="I145" s="11">
        <f t="shared" si="114"/>
        <v>0.79299115490409022</v>
      </c>
      <c r="J145" s="213">
        <f t="shared" si="100"/>
        <v>0.6439464048020076</v>
      </c>
      <c r="K145" s="11">
        <f t="shared" si="115"/>
        <v>0.87115096456842667</v>
      </c>
      <c r="L145" s="33">
        <f t="shared" si="125"/>
        <v>360.22342848611368</v>
      </c>
      <c r="M145" s="213">
        <f t="shared" si="116"/>
        <v>4.0415651883575352</v>
      </c>
      <c r="N145" s="11">
        <f t="shared" si="101"/>
        <v>1.4250751217965676</v>
      </c>
      <c r="O145" s="10">
        <f t="shared" si="102"/>
        <v>0.19173188742144695</v>
      </c>
      <c r="P145" s="10">
        <f t="shared" si="103"/>
        <v>0.85699999999999998</v>
      </c>
      <c r="Q145" s="10">
        <f t="shared" si="104"/>
        <v>-0.37</v>
      </c>
      <c r="R145" s="10">
        <f t="shared" si="105"/>
        <v>-0.27900000000000003</v>
      </c>
      <c r="S145" s="211">
        <f t="shared" si="106"/>
        <v>0.26700000000000002</v>
      </c>
      <c r="T145" s="10">
        <f t="shared" si="107"/>
        <v>-0.79200000000000004</v>
      </c>
      <c r="U145" s="10">
        <f t="shared" si="108"/>
        <v>7.5999999999999998E-2</v>
      </c>
      <c r="V145" s="10">
        <f t="shared" si="117"/>
        <v>0.56481466943582337</v>
      </c>
      <c r="W145" s="10">
        <f t="shared" si="118"/>
        <v>0.17541567293492488</v>
      </c>
      <c r="X145" s="11">
        <f t="shared" si="119"/>
        <v>95.327576612575399</v>
      </c>
      <c r="Y145" s="11">
        <f t="shared" si="120"/>
        <v>86.171620302823598</v>
      </c>
      <c r="Z145" s="31">
        <f t="shared" si="109"/>
        <v>181.49919691539901</v>
      </c>
      <c r="AA145" s="35">
        <f t="shared" si="110"/>
        <v>33.283682444189836</v>
      </c>
      <c r="AB145" s="272">
        <f t="shared" si="111"/>
        <v>575.00630784570251</v>
      </c>
      <c r="AC145" s="101">
        <f t="shared" si="112"/>
        <v>455.55100509868907</v>
      </c>
    </row>
    <row r="146" spans="1:29" x14ac:dyDescent="0.6">
      <c r="A146">
        <v>3.5</v>
      </c>
      <c r="B146" s="10">
        <f t="shared" si="121"/>
        <v>0.91629785729702296</v>
      </c>
      <c r="C146" s="105">
        <f t="shared" si="122"/>
        <v>7.9696557581767122E-2</v>
      </c>
      <c r="D146" s="31">
        <f t="shared" si="123"/>
        <v>147.59763481417775</v>
      </c>
      <c r="E146" s="18">
        <f t="shared" si="124"/>
        <v>7.5062419104966985E-2</v>
      </c>
      <c r="F146" s="31">
        <f t="shared" si="98"/>
        <v>431.60890985356014</v>
      </c>
      <c r="G146" s="33">
        <f t="shared" si="113"/>
        <v>284.01127503938238</v>
      </c>
      <c r="H146" s="213">
        <f t="shared" si="99"/>
        <v>0.56314020693209077</v>
      </c>
      <c r="I146" s="11">
        <f t="shared" si="114"/>
        <v>0.97261538448646567</v>
      </c>
      <c r="J146" s="213">
        <f t="shared" si="100"/>
        <v>0.47830351027556639</v>
      </c>
      <c r="K146" s="11">
        <f t="shared" si="115"/>
        <v>1.0720744254072856</v>
      </c>
      <c r="L146" s="33">
        <f t="shared" si="125"/>
        <v>241.22516584143912</v>
      </c>
      <c r="M146" s="213">
        <f t="shared" si="116"/>
        <v>4.4169580524217809</v>
      </c>
      <c r="N146" s="11">
        <f t="shared" si="101"/>
        <v>1.7757567079925982</v>
      </c>
      <c r="O146" s="10">
        <f t="shared" si="102"/>
        <v>0.19173188742144695</v>
      </c>
      <c r="P146" s="10">
        <f t="shared" si="103"/>
        <v>0.85699999999999998</v>
      </c>
      <c r="Q146" s="10">
        <f t="shared" si="104"/>
        <v>-0.37</v>
      </c>
      <c r="R146" s="10">
        <f t="shared" si="105"/>
        <v>-0.27900000000000003</v>
      </c>
      <c r="S146" s="211">
        <f t="shared" si="106"/>
        <v>0.26700000000000002</v>
      </c>
      <c r="T146" s="10">
        <f t="shared" si="107"/>
        <v>-0.79200000000000004</v>
      </c>
      <c r="U146" s="10">
        <f t="shared" si="108"/>
        <v>7.5999999999999998E-2</v>
      </c>
      <c r="V146" s="10">
        <f t="shared" si="117"/>
        <v>0.51469950938234066</v>
      </c>
      <c r="W146" s="10">
        <f t="shared" si="118"/>
        <v>0.18906711438318541</v>
      </c>
      <c r="X146" s="11">
        <f t="shared" si="119"/>
        <v>64.523836869372232</v>
      </c>
      <c r="Y146" s="11">
        <f t="shared" si="120"/>
        <v>76.241804490100023</v>
      </c>
      <c r="Z146" s="31">
        <f t="shared" si="109"/>
        <v>140.76564135947226</v>
      </c>
      <c r="AA146" s="35">
        <f t="shared" si="110"/>
        <v>24.920310261945033</v>
      </c>
      <c r="AB146" s="272">
        <f t="shared" si="111"/>
        <v>406.9111174628564</v>
      </c>
      <c r="AC146" s="101">
        <f t="shared" si="112"/>
        <v>305.74900271081134</v>
      </c>
    </row>
    <row r="147" spans="1:29" x14ac:dyDescent="0.6">
      <c r="A147">
        <v>4.5</v>
      </c>
      <c r="B147" s="10">
        <f t="shared" si="121"/>
        <v>1.1780972450961724</v>
      </c>
      <c r="C147" s="105">
        <f t="shared" si="122"/>
        <v>5.5677254833470316E-2</v>
      </c>
      <c r="D147" s="31">
        <f t="shared" si="123"/>
        <v>103.11400361220282</v>
      </c>
      <c r="E147" s="18">
        <f t="shared" si="124"/>
        <v>4.7825466862896314E-2</v>
      </c>
      <c r="F147" s="31">
        <f t="shared" si="98"/>
        <v>274.99643446165379</v>
      </c>
      <c r="G147" s="33">
        <f t="shared" si="113"/>
        <v>171.88243084945097</v>
      </c>
      <c r="H147" s="213">
        <f t="shared" si="99"/>
        <v>0.39341850839871628</v>
      </c>
      <c r="I147" s="11">
        <f t="shared" si="114"/>
        <v>1.1664493204239375</v>
      </c>
      <c r="J147" s="213">
        <f t="shared" si="100"/>
        <v>0.27543322472184972</v>
      </c>
      <c r="K147" s="11">
        <f t="shared" si="115"/>
        <v>1.2917559974754282</v>
      </c>
      <c r="L147" s="33">
        <f t="shared" si="125"/>
        <v>120.33529483548085</v>
      </c>
      <c r="M147" s="213">
        <f t="shared" si="116"/>
        <v>5.2370057174200664</v>
      </c>
      <c r="N147" s="11">
        <f t="shared" si="101"/>
        <v>2.5418224578965005</v>
      </c>
      <c r="O147" s="10">
        <f t="shared" si="102"/>
        <v>0.19173188742144698</v>
      </c>
      <c r="P147" s="10">
        <f t="shared" si="103"/>
        <v>0.85699999999999998</v>
      </c>
      <c r="Q147" s="10">
        <f t="shared" si="104"/>
        <v>-0.37</v>
      </c>
      <c r="R147" s="10">
        <f t="shared" si="105"/>
        <v>-0.27900000000000003</v>
      </c>
      <c r="S147" s="211">
        <f t="shared" si="106"/>
        <v>0.26700000000000002</v>
      </c>
      <c r="T147" s="10">
        <f t="shared" si="107"/>
        <v>-0.79200000000000004</v>
      </c>
      <c r="U147" s="10">
        <f t="shared" si="108"/>
        <v>7.5999999999999998E-2</v>
      </c>
      <c r="V147" s="10">
        <f t="shared" si="117"/>
        <v>0.46061984125578603</v>
      </c>
      <c r="W147" s="10">
        <f t="shared" si="118"/>
        <v>0.20379849351443324</v>
      </c>
      <c r="X147" s="11">
        <f t="shared" si="119"/>
        <v>33.252310731402702</v>
      </c>
      <c r="Y147" s="11">
        <f t="shared" si="120"/>
        <v>58.606926194240238</v>
      </c>
      <c r="Z147" s="31">
        <f t="shared" si="109"/>
        <v>91.859236925642932</v>
      </c>
      <c r="AA147" s="35">
        <f t="shared" si="110"/>
        <v>15.877791934457948</v>
      </c>
      <c r="AB147" s="272">
        <f t="shared" si="111"/>
        <v>228.07232369558173</v>
      </c>
      <c r="AC147" s="101">
        <f t="shared" si="112"/>
        <v>153.58760556688355</v>
      </c>
    </row>
    <row r="148" spans="1:29" x14ac:dyDescent="0.6">
      <c r="A148">
        <v>5.5</v>
      </c>
      <c r="B148" s="10">
        <f t="shared" si="121"/>
        <v>1.4398966328953218</v>
      </c>
      <c r="C148" s="105">
        <f t="shared" si="122"/>
        <v>2.8887203695650836E-2</v>
      </c>
      <c r="D148" s="31">
        <f t="shared" si="123"/>
        <v>53.498959945653638</v>
      </c>
      <c r="E148" s="18">
        <f t="shared" si="124"/>
        <v>2.2143214508288704E-2</v>
      </c>
      <c r="F148" s="31">
        <f t="shared" si="98"/>
        <v>127.32348342266005</v>
      </c>
      <c r="G148" s="33">
        <f t="shared" si="113"/>
        <v>73.824523477006409</v>
      </c>
      <c r="H148" s="213">
        <f t="shared" si="99"/>
        <v>0.2041185511703951</v>
      </c>
      <c r="I148" s="11">
        <f t="shared" si="114"/>
        <v>1.3652331100080179</v>
      </c>
      <c r="J148" s="213">
        <f t="shared" si="100"/>
        <v>4.9160822842344729E-2</v>
      </c>
      <c r="K148" s="11">
        <f t="shared" si="115"/>
        <v>1.5216156805170704</v>
      </c>
      <c r="L148" s="33">
        <f t="shared" si="125"/>
        <v>17.780227712100345</v>
      </c>
      <c r="M148" s="213">
        <f t="shared" si="116"/>
        <v>7.7604068972342084</v>
      </c>
      <c r="N148" s="11">
        <f t="shared" si="101"/>
        <v>4.8991137467226826</v>
      </c>
      <c r="O148" s="10">
        <f t="shared" si="102"/>
        <v>0.19173188742144689</v>
      </c>
      <c r="P148" s="10">
        <f t="shared" si="103"/>
        <v>0.73399999999999999</v>
      </c>
      <c r="Q148" s="10">
        <f t="shared" si="104"/>
        <v>-7.2999999999999995E-2</v>
      </c>
      <c r="R148" s="10">
        <f t="shared" si="105"/>
        <v>-0.22800000000000001</v>
      </c>
      <c r="S148" s="211">
        <f t="shared" si="106"/>
        <v>0.23100000000000001</v>
      </c>
      <c r="T148" s="10">
        <f t="shared" si="107"/>
        <v>-1.18</v>
      </c>
      <c r="U148" s="10">
        <f t="shared" si="108"/>
        <v>0.19900000000000001</v>
      </c>
      <c r="V148" s="10">
        <f t="shared" si="117"/>
        <v>0.40873042313640628</v>
      </c>
      <c r="W148" s="10">
        <f t="shared" si="118"/>
        <v>0.27643776173428825</v>
      </c>
      <c r="X148" s="11">
        <f t="shared" si="119"/>
        <v>5.2664621873457467</v>
      </c>
      <c r="Y148" s="11">
        <f t="shared" si="120"/>
        <v>35.90385525906013</v>
      </c>
      <c r="Z148" s="31">
        <f t="shared" si="109"/>
        <v>41.170317446405875</v>
      </c>
      <c r="AA148" s="35">
        <f t="shared" si="110"/>
        <v>7.3514254179804697</v>
      </c>
      <c r="AB148" s="272">
        <f t="shared" si="111"/>
        <v>66.301970576486681</v>
      </c>
      <c r="AC148" s="101">
        <f t="shared" si="112"/>
        <v>23.046689899446093</v>
      </c>
    </row>
    <row r="149" spans="1:29" x14ac:dyDescent="0.6">
      <c r="A149">
        <v>6.5</v>
      </c>
      <c r="B149" s="10">
        <f t="shared" si="121"/>
        <v>1.7016960206944713</v>
      </c>
      <c r="C149" s="105">
        <f t="shared" si="122"/>
        <v>1.1521018806982591E-3</v>
      </c>
      <c r="D149" s="31">
        <f t="shared" si="123"/>
        <v>2.1336870476690741</v>
      </c>
      <c r="E149" s="18">
        <f t="shared" si="124"/>
        <v>7.728802534846805E-4</v>
      </c>
      <c r="F149" s="31">
        <f t="shared" si="98"/>
        <v>4.4440614575369128</v>
      </c>
      <c r="G149" s="33">
        <f t="shared" si="113"/>
        <v>2.3103744098678387</v>
      </c>
      <c r="H149" s="213">
        <f t="shared" si="99"/>
        <v>8.1408144992664577E-3</v>
      </c>
      <c r="I149" s="11">
        <f t="shared" si="114"/>
        <v>1.5626554223737708</v>
      </c>
      <c r="J149" s="213">
        <f t="shared" si="100"/>
        <v>-0.18509360510768463</v>
      </c>
      <c r="K149" s="11">
        <f t="shared" si="115"/>
        <v>1.7569634392305749</v>
      </c>
      <c r="L149" s="33">
        <f t="shared" si="125"/>
        <v>0</v>
      </c>
      <c r="M149" s="213">
        <f t="shared" si="116"/>
        <v>134.00984455376627</v>
      </c>
      <c r="N149" s="11">
        <f t="shared" si="101"/>
        <v>122.83783153271786</v>
      </c>
      <c r="O149" s="10">
        <f t="shared" si="102"/>
        <v>0.1917318874214454</v>
      </c>
      <c r="P149" s="10">
        <f t="shared" si="103"/>
        <v>0.42099999999999999</v>
      </c>
      <c r="Q149" s="10">
        <f t="shared" si="104"/>
        <v>-0.66100000000000003</v>
      </c>
      <c r="R149" s="10">
        <f t="shared" si="105"/>
        <v>9.7000000000000003E-2</v>
      </c>
      <c r="S149" s="211">
        <f t="shared" si="106"/>
        <v>0.11899999999999999</v>
      </c>
      <c r="T149" s="10">
        <f t="shared" si="107"/>
        <v>-2.125</v>
      </c>
      <c r="U149" s="10">
        <f t="shared" si="108"/>
        <v>0.44600000000000001</v>
      </c>
      <c r="V149" s="10">
        <f t="shared" si="117"/>
        <v>0.44584279838468033</v>
      </c>
      <c r="W149" s="10">
        <f t="shared" si="118"/>
        <v>0.40851405760813025</v>
      </c>
      <c r="X149" s="11">
        <f t="shared" si="119"/>
        <v>0</v>
      </c>
      <c r="Y149" s="11">
        <f t="shared" si="120"/>
        <v>1.6310256895627291</v>
      </c>
      <c r="Z149" s="31">
        <f t="shared" si="109"/>
        <v>1.6310256895627291</v>
      </c>
      <c r="AA149" s="35">
        <f t="shared" si="110"/>
        <v>0.25659199292838236</v>
      </c>
      <c r="AB149" s="272">
        <f t="shared" si="111"/>
        <v>1.8876176824911115</v>
      </c>
      <c r="AC149" s="101">
        <f t="shared" si="112"/>
        <v>0</v>
      </c>
    </row>
    <row r="150" spans="1:29" x14ac:dyDescent="0.6">
      <c r="A150">
        <v>7.5</v>
      </c>
      <c r="B150" s="10">
        <f t="shared" si="121"/>
        <v>1.9634954084936205</v>
      </c>
      <c r="C150" s="105">
        <f t="shared" si="122"/>
        <v>-2.5637949257121199E-2</v>
      </c>
      <c r="D150" s="31">
        <f t="shared" si="123"/>
        <v>0</v>
      </c>
      <c r="E150" s="18">
        <f t="shared" si="124"/>
        <v>-1.4829182938197972E-2</v>
      </c>
      <c r="F150" s="31">
        <f t="shared" si="98"/>
        <v>0</v>
      </c>
      <c r="G150" s="33">
        <f t="shared" si="113"/>
        <v>0</v>
      </c>
      <c r="H150" s="213">
        <f t="shared" si="99"/>
        <v>-0.18115914272905462</v>
      </c>
      <c r="I150" s="11">
        <f t="shared" si="114"/>
        <v>1.7529612952205689</v>
      </c>
      <c r="J150" s="213">
        <f t="shared" si="100"/>
        <v>-0.41136600698718939</v>
      </c>
      <c r="K150" s="11">
        <f t="shared" si="115"/>
        <v>1.9947485682595849</v>
      </c>
      <c r="L150" s="33">
        <f t="shared" si="125"/>
        <v>0</v>
      </c>
      <c r="M150" s="213">
        <f t="shared" si="116"/>
        <v>0</v>
      </c>
      <c r="N150" s="11">
        <f t="shared" si="101"/>
        <v>-5.5200084574015724</v>
      </c>
      <c r="O150" s="10">
        <f t="shared" si="102"/>
        <v>0</v>
      </c>
      <c r="P150" s="10">
        <f t="shared" si="103"/>
        <v>0</v>
      </c>
      <c r="Q150" s="10">
        <f t="shared" si="104"/>
        <v>0</v>
      </c>
      <c r="R150" s="10">
        <f t="shared" si="105"/>
        <v>0</v>
      </c>
      <c r="S150" s="211">
        <f t="shared" si="106"/>
        <v>0</v>
      </c>
      <c r="T150" s="10">
        <f t="shared" si="107"/>
        <v>0</v>
      </c>
      <c r="U150" s="10">
        <f t="shared" si="108"/>
        <v>0</v>
      </c>
      <c r="V150" s="10">
        <f t="shared" si="117"/>
        <v>0</v>
      </c>
      <c r="W150" s="10">
        <f t="shared" si="118"/>
        <v>0</v>
      </c>
      <c r="X150" s="11">
        <f t="shared" si="119"/>
        <v>0</v>
      </c>
      <c r="Y150" s="11">
        <f t="shared" si="120"/>
        <v>0</v>
      </c>
      <c r="Z150" s="31">
        <f t="shared" si="109"/>
        <v>0</v>
      </c>
      <c r="AA150" s="35">
        <f t="shared" si="110"/>
        <v>0</v>
      </c>
      <c r="AB150" s="272">
        <f t="shared" si="111"/>
        <v>0</v>
      </c>
      <c r="AC150" s="101">
        <f t="shared" si="112"/>
        <v>0</v>
      </c>
    </row>
    <row r="151" spans="1:29" x14ac:dyDescent="0.6">
      <c r="A151">
        <v>8.5</v>
      </c>
      <c r="B151" s="10">
        <f t="shared" si="121"/>
        <v>2.2252947962927703</v>
      </c>
      <c r="C151" s="105">
        <f t="shared" si="122"/>
        <v>-4.9657252005418047E-2</v>
      </c>
      <c r="D151" s="31">
        <f t="shared" si="123"/>
        <v>0</v>
      </c>
      <c r="E151" s="18">
        <f t="shared" si="124"/>
        <v>-2.4606735400177451E-2</v>
      </c>
      <c r="F151" s="31">
        <f t="shared" si="98"/>
        <v>0</v>
      </c>
      <c r="G151" s="33">
        <f t="shared" si="113"/>
        <v>0</v>
      </c>
      <c r="H151" s="213">
        <f t="shared" si="99"/>
        <v>-0.35088084126242924</v>
      </c>
      <c r="I151" s="11">
        <f t="shared" si="114"/>
        <v>1.9293079123867787</v>
      </c>
      <c r="J151" s="213">
        <f t="shared" si="100"/>
        <v>-0.61423629254090639</v>
      </c>
      <c r="K151" s="11">
        <f t="shared" si="115"/>
        <v>2.2322141346356541</v>
      </c>
      <c r="L151" s="33">
        <f t="shared" si="125"/>
        <v>0</v>
      </c>
      <c r="M151" s="213">
        <f t="shared" si="116"/>
        <v>0</v>
      </c>
      <c r="N151" s="11">
        <f t="shared" si="101"/>
        <v>-2.8499703671540288</v>
      </c>
      <c r="O151" s="10">
        <f t="shared" si="102"/>
        <v>0</v>
      </c>
      <c r="P151" s="10">
        <f t="shared" si="103"/>
        <v>0</v>
      </c>
      <c r="Q151" s="10">
        <f t="shared" si="104"/>
        <v>0</v>
      </c>
      <c r="R151" s="10">
        <f t="shared" si="105"/>
        <v>0</v>
      </c>
      <c r="S151" s="211">
        <f t="shared" si="106"/>
        <v>0</v>
      </c>
      <c r="T151" s="10">
        <f t="shared" si="107"/>
        <v>0</v>
      </c>
      <c r="U151" s="10">
        <f t="shared" si="108"/>
        <v>0</v>
      </c>
      <c r="V151" s="10">
        <f t="shared" si="117"/>
        <v>0</v>
      </c>
      <c r="W151" s="10">
        <f t="shared" si="118"/>
        <v>0</v>
      </c>
      <c r="X151" s="11">
        <f t="shared" si="119"/>
        <v>0</v>
      </c>
      <c r="Y151" s="11">
        <f t="shared" si="120"/>
        <v>0</v>
      </c>
      <c r="Z151" s="31">
        <f t="shared" si="109"/>
        <v>0</v>
      </c>
      <c r="AA151" s="35">
        <f t="shared" si="110"/>
        <v>0</v>
      </c>
      <c r="AB151" s="272">
        <f t="shared" si="111"/>
        <v>0</v>
      </c>
      <c r="AC151" s="101">
        <f t="shared" si="112"/>
        <v>0</v>
      </c>
    </row>
    <row r="152" spans="1:29" x14ac:dyDescent="0.6">
      <c r="A152">
        <v>9.5</v>
      </c>
      <c r="B152" s="10">
        <f t="shared" si="121"/>
        <v>2.4870941840919194</v>
      </c>
      <c r="C152" s="105">
        <f t="shared" si="122"/>
        <v>-6.9268930575670309E-2</v>
      </c>
      <c r="D152" s="31">
        <f t="shared" si="123"/>
        <v>0</v>
      </c>
      <c r="E152" s="18">
        <f t="shared" si="124"/>
        <v>-2.9637654505047576E-2</v>
      </c>
      <c r="F152" s="31">
        <f t="shared" si="98"/>
        <v>0</v>
      </c>
      <c r="G152" s="33">
        <f t="shared" si="113"/>
        <v>0</v>
      </c>
      <c r="H152" s="213">
        <f t="shared" si="99"/>
        <v>-0.48945802782417569</v>
      </c>
      <c r="I152" s="11">
        <f t="shared" si="114"/>
        <v>2.082264462663364</v>
      </c>
      <c r="J152" s="213">
        <f t="shared" si="100"/>
        <v>-0.77987918706734749</v>
      </c>
      <c r="K152" s="11">
        <f t="shared" si="115"/>
        <v>2.4652691073475377</v>
      </c>
      <c r="L152" s="33">
        <f t="shared" si="125"/>
        <v>0</v>
      </c>
      <c r="M152" s="213">
        <f t="shared" si="116"/>
        <v>0</v>
      </c>
      <c r="N152" s="11">
        <f t="shared" si="101"/>
        <v>-2.0430761028588593</v>
      </c>
      <c r="O152" s="10">
        <f t="shared" si="102"/>
        <v>0</v>
      </c>
      <c r="P152" s="10">
        <f t="shared" si="103"/>
        <v>0</v>
      </c>
      <c r="Q152" s="10">
        <f t="shared" si="104"/>
        <v>0</v>
      </c>
      <c r="R152" s="10">
        <f t="shared" si="105"/>
        <v>0</v>
      </c>
      <c r="S152" s="211">
        <f t="shared" si="106"/>
        <v>0</v>
      </c>
      <c r="T152" s="10">
        <f t="shared" si="107"/>
        <v>0</v>
      </c>
      <c r="U152" s="10">
        <f t="shared" si="108"/>
        <v>0</v>
      </c>
      <c r="V152" s="10">
        <f t="shared" si="117"/>
        <v>0</v>
      </c>
      <c r="W152" s="10">
        <f t="shared" si="118"/>
        <v>0</v>
      </c>
      <c r="X152" s="11">
        <f t="shared" si="119"/>
        <v>0</v>
      </c>
      <c r="Y152" s="11">
        <f t="shared" si="120"/>
        <v>0</v>
      </c>
      <c r="Z152" s="31">
        <f t="shared" si="109"/>
        <v>0</v>
      </c>
      <c r="AA152" s="35">
        <f t="shared" si="110"/>
        <v>0</v>
      </c>
      <c r="AB152" s="272">
        <f t="shared" si="111"/>
        <v>0</v>
      </c>
      <c r="AC152" s="101">
        <f t="shared" si="112"/>
        <v>0</v>
      </c>
    </row>
    <row r="153" spans="1:29" x14ac:dyDescent="0.6">
      <c r="A153">
        <v>10.5</v>
      </c>
      <c r="B153" s="10">
        <f t="shared" si="121"/>
        <v>2.748893571891069</v>
      </c>
      <c r="C153" s="105">
        <f t="shared" si="122"/>
        <v>-8.313648148314659E-2</v>
      </c>
      <c r="D153" s="31">
        <f t="shared" si="123"/>
        <v>0</v>
      </c>
      <c r="E153" s="18">
        <f t="shared" si="124"/>
        <v>-3.1593121742403973E-2</v>
      </c>
      <c r="F153" s="31">
        <f t="shared" si="98"/>
        <v>0</v>
      </c>
      <c r="G153" s="33">
        <f t="shared" si="113"/>
        <v>0</v>
      </c>
      <c r="H153" s="213">
        <f t="shared" si="99"/>
        <v>-0.58744689615974011</v>
      </c>
      <c r="I153" s="11">
        <f t="shared" si="114"/>
        <v>2.1986966898431444</v>
      </c>
      <c r="J153" s="213">
        <f t="shared" si="100"/>
        <v>-0.89700640104236218</v>
      </c>
      <c r="K153" s="11">
        <f t="shared" si="115"/>
        <v>2.6837460172971159</v>
      </c>
      <c r="L153" s="33">
        <f t="shared" si="125"/>
        <v>0</v>
      </c>
      <c r="M153" s="213">
        <f t="shared" si="116"/>
        <v>0</v>
      </c>
      <c r="N153" s="11">
        <f t="shared" si="101"/>
        <v>-1.7022815279767474</v>
      </c>
      <c r="O153" s="10">
        <f t="shared" si="102"/>
        <v>0</v>
      </c>
      <c r="P153" s="10">
        <f t="shared" si="103"/>
        <v>0</v>
      </c>
      <c r="Q153" s="10">
        <f t="shared" si="104"/>
        <v>0</v>
      </c>
      <c r="R153" s="10">
        <f t="shared" si="105"/>
        <v>0</v>
      </c>
      <c r="S153" s="211">
        <f t="shared" si="106"/>
        <v>0</v>
      </c>
      <c r="T153" s="10">
        <f t="shared" si="107"/>
        <v>0</v>
      </c>
      <c r="U153" s="10">
        <f t="shared" si="108"/>
        <v>0</v>
      </c>
      <c r="V153" s="10">
        <f t="shared" si="117"/>
        <v>0</v>
      </c>
      <c r="W153" s="10">
        <f t="shared" si="118"/>
        <v>0</v>
      </c>
      <c r="X153" s="11">
        <f t="shared" si="119"/>
        <v>0</v>
      </c>
      <c r="Y153" s="11">
        <f t="shared" si="120"/>
        <v>0</v>
      </c>
      <c r="Z153" s="31">
        <f t="shared" si="109"/>
        <v>0</v>
      </c>
      <c r="AA153" s="35">
        <f t="shared" si="110"/>
        <v>0</v>
      </c>
      <c r="AB153" s="272">
        <f t="shared" si="111"/>
        <v>0</v>
      </c>
      <c r="AC153" s="101">
        <f t="shared" si="112"/>
        <v>0</v>
      </c>
    </row>
    <row r="154" spans="1:29" x14ac:dyDescent="0.6">
      <c r="A154" s="2">
        <v>11.5</v>
      </c>
      <c r="B154" s="13">
        <f t="shared" si="121"/>
        <v>3.0106929596902181</v>
      </c>
      <c r="C154" s="57">
        <f t="shared" si="122"/>
        <v>-9.0314854050713808E-2</v>
      </c>
      <c r="D154" s="32">
        <f t="shared" si="123"/>
        <v>0</v>
      </c>
      <c r="E154" s="20">
        <f t="shared" si="124"/>
        <v>-3.2084076666291567E-2</v>
      </c>
      <c r="F154" s="32">
        <f t="shared" si="98"/>
        <v>0</v>
      </c>
      <c r="G154" s="34">
        <f t="shared" si="113"/>
        <v>0</v>
      </c>
      <c r="H154" s="214">
        <f t="shared" si="99"/>
        <v>-0.63816966682631482</v>
      </c>
      <c r="I154" s="14">
        <f t="shared" si="114"/>
        <v>2.2629148651716267</v>
      </c>
      <c r="J154" s="214">
        <f t="shared" si="100"/>
        <v>-0.95763590839542601</v>
      </c>
      <c r="K154" s="14">
        <f t="shared" si="115"/>
        <v>2.8494740582266873</v>
      </c>
      <c r="L154" s="34">
        <f t="shared" si="125"/>
        <v>0</v>
      </c>
      <c r="M154" s="214">
        <f t="shared" si="116"/>
        <v>0</v>
      </c>
      <c r="N154" s="14">
        <f t="shared" si="101"/>
        <v>-1.5669814031950244</v>
      </c>
      <c r="O154" s="13">
        <f t="shared" si="102"/>
        <v>0</v>
      </c>
      <c r="P154" s="13">
        <f t="shared" si="103"/>
        <v>0</v>
      </c>
      <c r="Q154" s="13">
        <f t="shared" si="104"/>
        <v>0</v>
      </c>
      <c r="R154" s="13">
        <f t="shared" si="105"/>
        <v>0</v>
      </c>
      <c r="S154" s="212">
        <f t="shared" si="106"/>
        <v>0</v>
      </c>
      <c r="T154" s="13">
        <f t="shared" si="107"/>
        <v>0</v>
      </c>
      <c r="U154" s="13">
        <f t="shared" si="108"/>
        <v>0</v>
      </c>
      <c r="V154" s="13">
        <f t="shared" si="117"/>
        <v>0</v>
      </c>
      <c r="W154" s="13">
        <f t="shared" si="118"/>
        <v>0</v>
      </c>
      <c r="X154" s="14">
        <f t="shared" si="119"/>
        <v>0</v>
      </c>
      <c r="Y154" s="14">
        <f t="shared" si="120"/>
        <v>0</v>
      </c>
      <c r="Z154" s="32">
        <f t="shared" si="109"/>
        <v>0</v>
      </c>
      <c r="AA154" s="36">
        <f t="shared" si="110"/>
        <v>0</v>
      </c>
      <c r="AB154" s="273">
        <f t="shared" si="111"/>
        <v>0</v>
      </c>
      <c r="AC154" s="354">
        <f t="shared" si="112"/>
        <v>0</v>
      </c>
    </row>
    <row r="155" spans="1:29" x14ac:dyDescent="0.6">
      <c r="B155" s="1"/>
      <c r="C155" s="18"/>
      <c r="D155" s="101">
        <f>SUM(D131:D154)</f>
        <v>1845.5179439881906</v>
      </c>
      <c r="E155" s="18"/>
      <c r="F155" s="101">
        <f>SUM(F131:F154)</f>
        <v>5703.6090972716638</v>
      </c>
      <c r="G155" s="101">
        <f>SUM(G131:G154)</f>
        <v>3858.0911532834716</v>
      </c>
      <c r="H155" s="10"/>
      <c r="I155" s="11"/>
      <c r="J155" s="10"/>
      <c r="K155" s="11"/>
      <c r="L155" s="101">
        <f>SUM(L131:L154)</f>
        <v>3406.3170855443218</v>
      </c>
      <c r="M155" s="1"/>
      <c r="X155" s="11"/>
      <c r="Y155" s="11"/>
      <c r="Z155" s="101">
        <f>SUM(Z131:Z154)</f>
        <v>1787.8705167330681</v>
      </c>
      <c r="AA155" s="101">
        <f>SUM(AA131:AA154)</f>
        <v>329.31597349342729</v>
      </c>
      <c r="AB155" s="274">
        <f>SUM(AB131:AB154)</f>
        <v>5523.5035757708165</v>
      </c>
      <c r="AC155" s="101">
        <f>SUM(AC131:AC154)</f>
        <v>4316.9808976075528</v>
      </c>
    </row>
    <row r="156" spans="1:29" x14ac:dyDescent="0.6">
      <c r="H156" s="227"/>
      <c r="J156" s="227"/>
    </row>
    <row r="157" spans="1:29" x14ac:dyDescent="0.6">
      <c r="A157" s="6" t="s">
        <v>16</v>
      </c>
      <c r="B157" s="8">
        <f>Gdm!A18</f>
        <v>5</v>
      </c>
      <c r="H157" s="227"/>
      <c r="J157" s="227"/>
    </row>
    <row r="158" spans="1:29" x14ac:dyDescent="0.6">
      <c r="A158" s="22" t="s">
        <v>24</v>
      </c>
      <c r="B158" s="27">
        <f>Gdm!C18</f>
        <v>0.97743065908638782</v>
      </c>
      <c r="H158" s="227"/>
      <c r="J158" s="227"/>
    </row>
    <row r="159" spans="1:29" x14ac:dyDescent="0.6">
      <c r="A159" s="22" t="s">
        <v>23</v>
      </c>
      <c r="B159" s="28">
        <f>Gdm!D18</f>
        <v>18.791917517696152</v>
      </c>
      <c r="H159" s="227"/>
      <c r="J159" s="227"/>
    </row>
    <row r="160" spans="1:29" x14ac:dyDescent="0.6">
      <c r="A160" s="22" t="s">
        <v>18</v>
      </c>
      <c r="B160" s="29">
        <f>Gdm!H18</f>
        <v>-1.8651330681953451</v>
      </c>
      <c r="C160" s="116" t="s">
        <v>168</v>
      </c>
      <c r="D160" s="131">
        <f>B160*180/PI()</f>
        <v>-106.86425303787922</v>
      </c>
      <c r="H160" s="227"/>
      <c r="J160" s="227"/>
    </row>
    <row r="161" spans="1:29" x14ac:dyDescent="0.6">
      <c r="A161" s="22" t="s">
        <v>28</v>
      </c>
      <c r="B161" s="261">
        <f>Gdm!N18</f>
        <v>2131.7575289582628</v>
      </c>
      <c r="C161" s="116" t="s">
        <v>167</v>
      </c>
      <c r="D161" s="131">
        <f>D160/15</f>
        <v>-7.1242835358586145</v>
      </c>
      <c r="H161" s="227"/>
      <c r="J161" s="227"/>
    </row>
    <row r="162" spans="1:29" x14ac:dyDescent="0.6">
      <c r="A162" s="22" t="s">
        <v>29</v>
      </c>
      <c r="B162" s="26">
        <f>Gdm!K18</f>
        <v>6600</v>
      </c>
      <c r="H162" s="227"/>
      <c r="J162" s="227"/>
    </row>
    <row r="163" spans="1:29" x14ac:dyDescent="0.6">
      <c r="A163" s="3" t="s">
        <v>19</v>
      </c>
      <c r="B163" s="5">
        <f>0.409-0.5016*SIN(B160+PI()/3)</f>
        <v>0.77503549661051085</v>
      </c>
      <c r="H163" s="227"/>
      <c r="J163" s="227"/>
    </row>
    <row r="164" spans="1:29" x14ac:dyDescent="0.6">
      <c r="A164" s="3" t="s">
        <v>20</v>
      </c>
      <c r="B164" s="5">
        <f>0.6609+0.4767*SIN(B160+PI()/3)</f>
        <v>0.31303492576907793</v>
      </c>
      <c r="H164" s="227"/>
      <c r="J164" s="227"/>
    </row>
    <row r="165" spans="1:29" ht="15.5" x14ac:dyDescent="0.85">
      <c r="H165" s="227"/>
      <c r="J165" s="227"/>
      <c r="Z165" s="206" t="s">
        <v>153</v>
      </c>
      <c r="AC165" s="102"/>
    </row>
    <row r="166" spans="1:29" ht="27.25" x14ac:dyDescent="0.85">
      <c r="A166" s="119" t="s">
        <v>75</v>
      </c>
      <c r="B166" s="118" t="s">
        <v>57</v>
      </c>
      <c r="C166" s="4" t="s">
        <v>15</v>
      </c>
      <c r="D166" s="202" t="s">
        <v>31</v>
      </c>
      <c r="E166" s="4" t="s">
        <v>21</v>
      </c>
      <c r="F166" s="4" t="s">
        <v>32</v>
      </c>
      <c r="G166" s="9" t="s">
        <v>33</v>
      </c>
      <c r="H166" s="212" t="s">
        <v>132</v>
      </c>
      <c r="I166" s="217" t="s">
        <v>134</v>
      </c>
      <c r="J166" s="212" t="s">
        <v>133</v>
      </c>
      <c r="K166" s="217" t="s">
        <v>135</v>
      </c>
      <c r="L166" s="99" t="s">
        <v>52</v>
      </c>
      <c r="M166" s="1" t="s">
        <v>136</v>
      </c>
      <c r="N166" s="4" t="s">
        <v>137</v>
      </c>
      <c r="O166" s="4" t="s">
        <v>138</v>
      </c>
      <c r="P166" s="4" t="s">
        <v>139</v>
      </c>
      <c r="Q166" s="4" t="s">
        <v>140</v>
      </c>
      <c r="R166" s="4" t="s">
        <v>141</v>
      </c>
      <c r="S166" s="202" t="s">
        <v>142</v>
      </c>
      <c r="T166" s="4" t="s">
        <v>143</v>
      </c>
      <c r="U166" s="4" t="s">
        <v>144</v>
      </c>
      <c r="V166" s="4" t="s">
        <v>145</v>
      </c>
      <c r="W166" s="4" t="s">
        <v>146</v>
      </c>
      <c r="X166" s="179" t="s">
        <v>53</v>
      </c>
      <c r="Y166" s="217" t="s">
        <v>152</v>
      </c>
      <c r="Z166" s="203" t="s">
        <v>54</v>
      </c>
      <c r="AA166" s="99" t="s">
        <v>55</v>
      </c>
      <c r="AB166" s="270" t="s">
        <v>227</v>
      </c>
      <c r="AC166" s="106" t="s">
        <v>56</v>
      </c>
    </row>
    <row r="167" spans="1:29" x14ac:dyDescent="0.6">
      <c r="A167" s="3">
        <v>-11.5</v>
      </c>
      <c r="B167" s="10">
        <f>A167*PI()/12</f>
        <v>-3.0106929596902181</v>
      </c>
      <c r="C167" s="104">
        <f>IF($B$160&lt;&gt;0,(PI()/24)*(COS($B167)-COS($B$160))/($B$160*COS($B$160)-SIN($B$160)),0)</f>
        <v>-6.1281893184427248E-2</v>
      </c>
      <c r="D167" s="49">
        <f>IF(C167&gt;0,$B$161*C167,0)</f>
        <v>0</v>
      </c>
      <c r="E167" s="48">
        <f>C167*($B$163+$B$164*COS(B167))</f>
        <v>-2.8476386047789404E-2</v>
      </c>
      <c r="F167" s="49">
        <f t="shared" ref="F167:F190" si="126">IF(C167&gt;0,$B$162*E167,0)</f>
        <v>0</v>
      </c>
      <c r="G167" s="37">
        <f>IF(AND(F167&gt;0,F167&gt;D167),F167-D167,0)</f>
        <v>0</v>
      </c>
      <c r="H167" s="205">
        <f t="shared" ref="H167:H190" si="127">SIN(RADIANS($B$159))*SIN(LAT)+COS(RADIANS($B$159))*COS(LAT)*COS(B167)</f>
        <v>-0.50525111875538442</v>
      </c>
      <c r="I167" s="216">
        <f>ACOS(H167)</f>
        <v>2.1004692601480972</v>
      </c>
      <c r="J167" s="205">
        <f t="shared" ref="J167:J190" si="128">SIN(RADIANS($B$159))*SIN(LAT)*COS($C$5)-SIN(RADIANS($B$159))*COS(LAT)*SIN($C$5)*COS($C$6)+COS(RADIANS($B$159))*COS(LAT)*COS($C$5)*COS(B167)+COS(RADIANS($B$159))*SIN(LAT)*SIN($C$5)*COS($C$6)*COS(B167)+COS(RADIANS($B$159))*SIN($C$6)*SIN(B167)*SIN($C$5)</f>
        <v>-0.98758743758774492</v>
      </c>
      <c r="K167" s="216">
        <f>ACOS(J167)</f>
        <v>2.9838693112010879</v>
      </c>
      <c r="L167" s="37">
        <f>(G167/H167)*MAX(0,J167)</f>
        <v>0</v>
      </c>
      <c r="M167" s="205">
        <f>IF(D167=0,0,1+G167/(D167*H167))</f>
        <v>0</v>
      </c>
      <c r="N167" s="11">
        <f t="shared" ref="N167:N190" si="129">1/H167</f>
        <v>-1.9792138263114794</v>
      </c>
      <c r="O167" s="10">
        <f t="shared" ref="O167:O190" si="130">D167*N167/1367</f>
        <v>0</v>
      </c>
      <c r="P167" s="215">
        <f t="shared" ref="P167:P190" si="131">IF($M167=0,0,IF(AND($M167&gt;=$E$5,$M167&lt;$E$6),$F$5,IF(AND($M167&gt;=$E$6,$M167&lt;$E$7),$F$6,IF(AND($M167&gt;=$E$7,$M167&lt;$E$8),$F$7,IF(AND($M167&gt;=$E$8,$M167&lt;$E$9),$F$8,IF(AND($M167&gt;=$E$9,$M167&lt;$E$10),$F$9,IF(AND($M167&gt;=$E$10,$M167&lt;$E$11),$F$10,IF(AND($M167&gt;=$E$11,$M167&lt;$E$12),$F$11,IF($M167&gt;=$E$12,$F$12,"error")))))))))</f>
        <v>0</v>
      </c>
      <c r="Q167" s="10">
        <f t="shared" ref="Q167:Q190" si="132">IF($M167=0,0,IF(AND($M167&gt;=$E$5,$M167&lt;$E$6),$G$5,IF(AND($M167&gt;=$E$6,$M167&lt;$E$7),$G$6,IF(AND($M167&gt;=$E$7,$M167&lt;$E$8),$G$7,IF(AND($M167&gt;=$E$8,$M167&lt;$E$9),$G$8,IF(AND($M167&gt;=$E$9,$M167&lt;$E$10),$G$9,IF(AND($M167&gt;=$E$10,$M167&lt;$E$11),$G$10,IF(AND($M167&gt;=$E$11,$M167&lt;$E$12),$G$11,IF($M167&gt;=$E$12,$G$12,"error")))))))))</f>
        <v>0</v>
      </c>
      <c r="R167" s="10">
        <f t="shared" ref="R167:R190" si="133">IF($M167=0,0,IF(AND($M167&gt;=$E$5,$M167&lt;$E$6),$H$5,IF(AND($M167&gt;=$E$6,$M167&lt;$E$7),$H$6,IF(AND($M167&gt;=$E$7,$M167&lt;$E$8),$H$7,IF(AND($M167&gt;=$E$8,$M167&lt;$E$9),$H$8,IF(AND($M167&gt;=$E$9,$M167&lt;$E$10),$H$9,IF(AND($M167&gt;=$E$10,$M167&lt;$E$11),$H$10,IF(AND($M167&gt;=$E$11,$M167&lt;$E$12),$H$11,IF($M167&gt;=$E$12,$H$12,"error")))))))))</f>
        <v>0</v>
      </c>
      <c r="S167" s="211">
        <f t="shared" ref="S167:S190" si="134">IF($M167=0,0,IF(AND($M167&gt;=$E$5,$M167&lt;$E$6),$I$5,IF(AND($M167&gt;=$E$6,$M167&lt;$E$7),$I$6,IF(AND($M167&gt;=$E$7,$M167&lt;$E$8),$I$7,IF(AND($M167&gt;=$E$8,$M167&lt;$E$9),$I$8,IF(AND($M167&gt;=$E$9,$M167&lt;$E$10),$I$9,IF(AND($M167&gt;=$E$10,$M167&lt;$E$11),$I$10,IF(AND($M167&gt;=$E$11,$M167&lt;$E$12),$I$11,IF($M167&gt;=$E$12,$I$12,"error")))))))))</f>
        <v>0</v>
      </c>
      <c r="T167" s="10">
        <f t="shared" ref="T167:T190" si="135">IF($M167=0,0,IF(AND($M167&gt;=$E$5,$M167&lt;$E$6),$J$5,IF(AND($M167&gt;=$E$6,$M167&lt;$E$7),$J$6,IF(AND($M167&gt;=$E$7,$M167&lt;$E$8),$J$7,IF(AND($M167&gt;=$E$8,$M167&lt;$E$9),$J$8,IF(AND($M167&gt;=$E$9,$M167&lt;$E$10),$J$9,IF(AND($M167&gt;=$E$10,$M167&lt;$E$11),$J$10,IF(AND($M167&gt;=$E$11,$M167&lt;$E$12),$J$11,IF($M167&gt;=$E$12,$J$12,"error")))))))))</f>
        <v>0</v>
      </c>
      <c r="U167" s="10">
        <f t="shared" ref="U167:U190" si="136">IF($M167=0,0,IF(AND($M167&gt;=$E$5,$M167&lt;$E$6),$K$5,IF(AND($M167&gt;=$E$6,$M167&lt;$E$7),$K$6,IF(AND($M167&gt;=$E$7,$M167&lt;$E$8),$K$7,IF(AND($M167&gt;=$E$8,$M167&lt;$E$9),$K$8,IF(AND($M167&gt;=$E$9,$M167&lt;$E$10),$K$9,IF(AND($M167&gt;=$E$10,$M167&lt;$E$11),$K$10,IF(AND($M167&gt;=$E$11,$M167&lt;$E$12),$K$11,IF($M167&gt;=$E$12,$K$12,"error")))))))))</f>
        <v>0</v>
      </c>
      <c r="V167" s="10">
        <f>P167+Q167*O167+R167*I167</f>
        <v>0</v>
      </c>
      <c r="W167" s="10">
        <f>S167+T167*O167+U167*I167</f>
        <v>0</v>
      </c>
      <c r="X167" s="216">
        <f>D167*V167*MAX(0,J167)/H167</f>
        <v>0</v>
      </c>
      <c r="Y167" s="216">
        <f>D167*(0.5*(1+COS($C$5))*(1-V167)+W167*SIN(ABS($C$5)))</f>
        <v>0</v>
      </c>
      <c r="Z167" s="31">
        <f t="shared" ref="Z167:Z190" si="137">X167+Y167</f>
        <v>0</v>
      </c>
      <c r="AA167" s="38">
        <f t="shared" ref="AA167:AA190" si="138">IF(F167&gt;0,F167*$B$7*(1-COS($C$5))/2,0)</f>
        <v>0</v>
      </c>
      <c r="AB167" s="271">
        <f t="shared" ref="AB167:AB190" si="139">L167+Z167+AA167</f>
        <v>0</v>
      </c>
      <c r="AC167" s="101">
        <f t="shared" ref="AC167:AC190" si="140">L167+X167</f>
        <v>0</v>
      </c>
    </row>
    <row r="168" spans="1:29" x14ac:dyDescent="0.6">
      <c r="A168" s="3">
        <v>-10.5</v>
      </c>
      <c r="B168" s="10">
        <f>A168*PI()/12</f>
        <v>-2.748893571891069</v>
      </c>
      <c r="C168" s="105">
        <f>IF($B$160&lt;&gt;0,(PI()/24)*(COS($B168)-COS($B$160))/($B$160*COS($B$160)-SIN($B$160)),0)</f>
        <v>-5.5378147296072953E-2</v>
      </c>
      <c r="D168" s="31">
        <f>IF(C168&gt;0,$B$161*C168,0)</f>
        <v>0</v>
      </c>
      <c r="E168" s="18">
        <f>C168*($B$163+$B$164*COS(B168))</f>
        <v>-2.6904306363620619E-2</v>
      </c>
      <c r="F168" s="31">
        <f t="shared" si="126"/>
        <v>0</v>
      </c>
      <c r="G168" s="33">
        <f t="shared" ref="G168:G190" si="141">IF(AND(F168&gt;0,F168&gt;D168),F168-D168,0)</f>
        <v>0</v>
      </c>
      <c r="H168" s="213">
        <f t="shared" si="127"/>
        <v>-0.4565764767047289</v>
      </c>
      <c r="I168" s="11">
        <f t="shared" ref="I168:I190" si="142">ACOS(H168)</f>
        <v>2.0449396878676995</v>
      </c>
      <c r="J168" s="213">
        <f t="shared" si="128"/>
        <v>-0.92940608177189055</v>
      </c>
      <c r="K168" s="11">
        <f t="shared" ref="K168:K190" si="143">ACOS(J168)</f>
        <v>2.7635966179250167</v>
      </c>
      <c r="L168" s="33">
        <f>(G168/H168)*MAX(0,J168)</f>
        <v>0</v>
      </c>
      <c r="M168" s="213">
        <f t="shared" ref="M168:M190" si="144">IF(D168=0,0,1+G168/(D168*H168))</f>
        <v>0</v>
      </c>
      <c r="N168" s="11">
        <f t="shared" si="129"/>
        <v>-2.1902135809040089</v>
      </c>
      <c r="O168" s="10">
        <f t="shared" si="130"/>
        <v>0</v>
      </c>
      <c r="P168" s="10">
        <f t="shared" si="131"/>
        <v>0</v>
      </c>
      <c r="Q168" s="10">
        <f t="shared" si="132"/>
        <v>0</v>
      </c>
      <c r="R168" s="10">
        <f t="shared" si="133"/>
        <v>0</v>
      </c>
      <c r="S168" s="211">
        <f t="shared" si="134"/>
        <v>0</v>
      </c>
      <c r="T168" s="10">
        <f t="shared" si="135"/>
        <v>0</v>
      </c>
      <c r="U168" s="10">
        <f t="shared" si="136"/>
        <v>0</v>
      </c>
      <c r="V168" s="10">
        <f t="shared" ref="V168:V190" si="145">P168+Q168*O168+R168*I168</f>
        <v>0</v>
      </c>
      <c r="W168" s="10">
        <f t="shared" ref="W168:W190" si="146">S168+T168*O168+U168*I168</f>
        <v>0</v>
      </c>
      <c r="X168" s="11">
        <f t="shared" ref="X168:X190" si="147">D168*V168*MAX(0,J168)/H168</f>
        <v>0</v>
      </c>
      <c r="Y168" s="11">
        <f t="shared" ref="Y168:Y190" si="148">D168*(0.5*(1+COS($C$5))*(1-V168)+W168*SIN(ABS($C$5)))</f>
        <v>0</v>
      </c>
      <c r="Z168" s="31">
        <f t="shared" si="137"/>
        <v>0</v>
      </c>
      <c r="AA168" s="35">
        <f t="shared" si="138"/>
        <v>0</v>
      </c>
      <c r="AB168" s="272">
        <f t="shared" si="139"/>
        <v>0</v>
      </c>
      <c r="AC168" s="101">
        <f t="shared" si="140"/>
        <v>0</v>
      </c>
    </row>
    <row r="169" spans="1:29" x14ac:dyDescent="0.6">
      <c r="A169" s="3">
        <v>-9.5</v>
      </c>
      <c r="B169" s="10">
        <f>A169*PI()/12</f>
        <v>-2.4870941840919194</v>
      </c>
      <c r="C169" s="105">
        <f>IF($B$160&lt;&gt;0,(PI()/24)*(COS($B169)-COS($B$160))/($B$160*COS($B$160)-SIN($B$160)),0)</f>
        <v>-4.3972986045254361E-2</v>
      </c>
      <c r="D169" s="31">
        <f>IF(C169&gt;0,$B$161*C169,0)</f>
        <v>0</v>
      </c>
      <c r="E169" s="18">
        <f>C169*($B$163+$B$164*COS(B169))</f>
        <v>-2.3160052544446339E-2</v>
      </c>
      <c r="F169" s="31">
        <f t="shared" si="126"/>
        <v>0</v>
      </c>
      <c r="G169" s="33">
        <f t="shared" si="141"/>
        <v>0</v>
      </c>
      <c r="H169" s="213">
        <f t="shared" si="127"/>
        <v>-0.36254428902052072</v>
      </c>
      <c r="I169" s="11">
        <f t="shared" si="142"/>
        <v>1.9417927973450049</v>
      </c>
      <c r="J169" s="213">
        <f t="shared" si="128"/>
        <v>-0.8170083333897955</v>
      </c>
      <c r="K169" s="11">
        <f t="shared" si="143"/>
        <v>2.5269998825523223</v>
      </c>
      <c r="L169" s="33">
        <f>(G169/H169)*MAX(0,J169)</f>
        <v>0</v>
      </c>
      <c r="M169" s="213">
        <f t="shared" si="144"/>
        <v>0</v>
      </c>
      <c r="N169" s="11">
        <f t="shared" si="129"/>
        <v>-2.7582836919088747</v>
      </c>
      <c r="O169" s="10">
        <f t="shared" si="130"/>
        <v>0</v>
      </c>
      <c r="P169" s="10">
        <f t="shared" si="131"/>
        <v>0</v>
      </c>
      <c r="Q169" s="10">
        <f t="shared" si="132"/>
        <v>0</v>
      </c>
      <c r="R169" s="10">
        <f t="shared" si="133"/>
        <v>0</v>
      </c>
      <c r="S169" s="211">
        <f t="shared" si="134"/>
        <v>0</v>
      </c>
      <c r="T169" s="10">
        <f t="shared" si="135"/>
        <v>0</v>
      </c>
      <c r="U169" s="10">
        <f t="shared" si="136"/>
        <v>0</v>
      </c>
      <c r="V169" s="10">
        <f t="shared" si="145"/>
        <v>0</v>
      </c>
      <c r="W169" s="10">
        <f t="shared" si="146"/>
        <v>0</v>
      </c>
      <c r="X169" s="11">
        <f t="shared" si="147"/>
        <v>0</v>
      </c>
      <c r="Y169" s="11">
        <f t="shared" si="148"/>
        <v>0</v>
      </c>
      <c r="Z169" s="31">
        <f t="shared" si="137"/>
        <v>0</v>
      </c>
      <c r="AA169" s="35">
        <f t="shared" si="138"/>
        <v>0</v>
      </c>
      <c r="AB169" s="272">
        <f t="shared" si="139"/>
        <v>0</v>
      </c>
      <c r="AC169" s="101">
        <f t="shared" si="140"/>
        <v>0</v>
      </c>
    </row>
    <row r="170" spans="1:29" x14ac:dyDescent="0.6">
      <c r="A170" s="3">
        <v>-8.5</v>
      </c>
      <c r="B170" s="10">
        <f>A170*PI()/12</f>
        <v>-2.2252947962927703</v>
      </c>
      <c r="C170" s="105">
        <f>IF($B$160&lt;&gt;0,(PI()/24)*(COS($B170)-COS($B$160))/($B$160*COS($B$160)-SIN($B$160)),0)</f>
        <v>-2.7843652323294613E-2</v>
      </c>
      <c r="D170" s="31">
        <f>IF(C170&gt;0,$B$161*C170,0)</f>
        <v>0</v>
      </c>
      <c r="E170" s="18">
        <f>C170*($B$163+$B$164*COS(B170))</f>
        <v>-1.6273832595456277E-2</v>
      </c>
      <c r="F170" s="31">
        <f t="shared" si="126"/>
        <v>0</v>
      </c>
      <c r="G170" s="33">
        <f t="shared" si="141"/>
        <v>0</v>
      </c>
      <c r="H170" s="213">
        <f t="shared" si="127"/>
        <v>-0.22956269389790138</v>
      </c>
      <c r="I170" s="11">
        <f t="shared" si="142"/>
        <v>1.802424680527476</v>
      </c>
      <c r="J170" s="213">
        <f t="shared" si="128"/>
        <v>-0.6580539132476384</v>
      </c>
      <c r="K170" s="11">
        <f t="shared" si="143"/>
        <v>2.2890276145131021</v>
      </c>
      <c r="L170" s="33">
        <f>(G170/H170)*MAX(0,J170)</f>
        <v>0</v>
      </c>
      <c r="M170" s="213">
        <f t="shared" si="144"/>
        <v>0</v>
      </c>
      <c r="N170" s="11">
        <f t="shared" si="129"/>
        <v>-4.3561084905405085</v>
      </c>
      <c r="O170" s="10">
        <f t="shared" si="130"/>
        <v>0</v>
      </c>
      <c r="P170" s="10">
        <f t="shared" si="131"/>
        <v>0</v>
      </c>
      <c r="Q170" s="10">
        <f t="shared" si="132"/>
        <v>0</v>
      </c>
      <c r="R170" s="10">
        <f t="shared" si="133"/>
        <v>0</v>
      </c>
      <c r="S170" s="211">
        <f t="shared" si="134"/>
        <v>0</v>
      </c>
      <c r="T170" s="10">
        <f t="shared" si="135"/>
        <v>0</v>
      </c>
      <c r="U170" s="10">
        <f t="shared" si="136"/>
        <v>0</v>
      </c>
      <c r="V170" s="10">
        <f t="shared" si="145"/>
        <v>0</v>
      </c>
      <c r="W170" s="10">
        <f t="shared" si="146"/>
        <v>0</v>
      </c>
      <c r="X170" s="11">
        <f t="shared" si="147"/>
        <v>0</v>
      </c>
      <c r="Y170" s="11">
        <f t="shared" si="148"/>
        <v>0</v>
      </c>
      <c r="Z170" s="33">
        <f t="shared" si="137"/>
        <v>0</v>
      </c>
      <c r="AA170" s="35">
        <f t="shared" si="138"/>
        <v>0</v>
      </c>
      <c r="AB170" s="272">
        <f t="shared" si="139"/>
        <v>0</v>
      </c>
      <c r="AC170" s="101">
        <f t="shared" si="140"/>
        <v>0</v>
      </c>
    </row>
    <row r="171" spans="1:29" x14ac:dyDescent="0.6">
      <c r="A171">
        <v>-7.5</v>
      </c>
      <c r="B171" s="10">
        <f>A171*PI()/12</f>
        <v>-1.9634954084936205</v>
      </c>
      <c r="C171" s="105">
        <f>IF($B$160&lt;&gt;0,(PI()/24)*(COS($B171)-COS($B$160))/($B$160*COS($B$160)-SIN($B$160)),0)</f>
        <v>-8.0893335683609683E-3</v>
      </c>
      <c r="D171" s="31">
        <f>IF(C171&gt;0,$B$161*C171,0)</f>
        <v>0</v>
      </c>
      <c r="E171" s="18">
        <f>C171*($B$163+$B$164*COS(B171))</f>
        <v>-5.300472859500944E-3</v>
      </c>
      <c r="F171" s="31">
        <f t="shared" si="126"/>
        <v>0</v>
      </c>
      <c r="G171" s="33">
        <f t="shared" si="141"/>
        <v>0</v>
      </c>
      <c r="H171" s="213">
        <f t="shared" si="127"/>
        <v>-6.6694167282000255E-2</v>
      </c>
      <c r="I171" s="11">
        <f t="shared" si="142"/>
        <v>1.6375400371627815</v>
      </c>
      <c r="J171" s="213">
        <f t="shared" si="128"/>
        <v>-0.46337530239350722</v>
      </c>
      <c r="K171" s="11">
        <f t="shared" si="143"/>
        <v>2.0525966483333686</v>
      </c>
      <c r="L171" s="33">
        <f>(G171/H171)*MAX(0,J171)</f>
        <v>0</v>
      </c>
      <c r="M171" s="213">
        <f t="shared" si="144"/>
        <v>0</v>
      </c>
      <c r="N171" s="11">
        <f t="shared" si="129"/>
        <v>-14.993814912955436</v>
      </c>
      <c r="O171" s="10">
        <f t="shared" si="130"/>
        <v>0</v>
      </c>
      <c r="P171" s="10">
        <f t="shared" si="131"/>
        <v>0</v>
      </c>
      <c r="Q171" s="10">
        <f t="shared" si="132"/>
        <v>0</v>
      </c>
      <c r="R171" s="10">
        <f t="shared" si="133"/>
        <v>0</v>
      </c>
      <c r="S171" s="211">
        <f t="shared" si="134"/>
        <v>0</v>
      </c>
      <c r="T171" s="10">
        <f t="shared" si="135"/>
        <v>0</v>
      </c>
      <c r="U171" s="10">
        <f t="shared" si="136"/>
        <v>0</v>
      </c>
      <c r="V171" s="10">
        <f t="shared" si="145"/>
        <v>0</v>
      </c>
      <c r="W171" s="10">
        <f t="shared" si="146"/>
        <v>0</v>
      </c>
      <c r="X171" s="11">
        <f t="shared" si="147"/>
        <v>0</v>
      </c>
      <c r="Y171" s="11">
        <f t="shared" si="148"/>
        <v>0</v>
      </c>
      <c r="Z171" s="33">
        <f t="shared" si="137"/>
        <v>0</v>
      </c>
      <c r="AA171" s="35">
        <f t="shared" si="138"/>
        <v>0</v>
      </c>
      <c r="AB171" s="272">
        <f t="shared" si="139"/>
        <v>0</v>
      </c>
      <c r="AC171" s="101">
        <f t="shared" si="140"/>
        <v>0</v>
      </c>
    </row>
    <row r="172" spans="1:29" x14ac:dyDescent="0.6">
      <c r="A172">
        <v>-6.5</v>
      </c>
      <c r="B172" s="10">
        <f t="shared" ref="B172:B190" si="149">A172*PI()/12</f>
        <v>-1.7016960206944713</v>
      </c>
      <c r="C172" s="105">
        <f t="shared" ref="C172:C190" si="150">IF($B$160&lt;&gt;0,(PI()/24)*(COS($B172)-COS($B$160))/($B$160*COS($B$160)-SIN($B$160)),0)</f>
        <v>1.3943746041953042E-2</v>
      </c>
      <c r="D172" s="31">
        <f t="shared" ref="D172:D186" si="151">IF(C172&gt;0,$B$161*C172,0)</f>
        <v>29.724685606815374</v>
      </c>
      <c r="E172" s="18">
        <f t="shared" ref="E172:E186" si="152">C172*($B$163+$B$164*COS(B172))</f>
        <v>1.0237167036663643E-2</v>
      </c>
      <c r="F172" s="31">
        <f t="shared" si="126"/>
        <v>67.565302441980037</v>
      </c>
      <c r="G172" s="33">
        <f t="shared" si="141"/>
        <v>37.840616835164667</v>
      </c>
      <c r="H172" s="213">
        <f t="shared" si="127"/>
        <v>0.11496206989127457</v>
      </c>
      <c r="I172" s="11">
        <f t="shared" si="142"/>
        <v>1.4555795104799927</v>
      </c>
      <c r="J172" s="213">
        <f t="shared" si="128"/>
        <v>-0.24623952643549574</v>
      </c>
      <c r="K172" s="11">
        <f t="shared" si="143"/>
        <v>1.8195947171714792</v>
      </c>
      <c r="L172" s="33">
        <f t="shared" ref="L172:L186" si="153">(G172/H172)*MAX(0,J172)</f>
        <v>0</v>
      </c>
      <c r="M172" s="213">
        <f t="shared" si="144"/>
        <v>12.073537039537262</v>
      </c>
      <c r="N172" s="11">
        <f t="shared" si="129"/>
        <v>8.6985211813405101</v>
      </c>
      <c r="O172" s="10">
        <f t="shared" si="130"/>
        <v>0.18914470179924719</v>
      </c>
      <c r="P172" s="10">
        <f t="shared" si="131"/>
        <v>0.42099999999999999</v>
      </c>
      <c r="Q172" s="10">
        <f t="shared" si="132"/>
        <v>-0.66100000000000003</v>
      </c>
      <c r="R172" s="10">
        <f t="shared" si="133"/>
        <v>9.7000000000000003E-2</v>
      </c>
      <c r="S172" s="211">
        <f t="shared" si="134"/>
        <v>0.11899999999999999</v>
      </c>
      <c r="T172" s="10">
        <f t="shared" si="135"/>
        <v>-2.125</v>
      </c>
      <c r="U172" s="10">
        <f t="shared" si="136"/>
        <v>0.44600000000000001</v>
      </c>
      <c r="V172" s="10">
        <f t="shared" si="145"/>
        <v>0.43716656462725689</v>
      </c>
      <c r="W172" s="10">
        <f t="shared" si="146"/>
        <v>0.36625597035067642</v>
      </c>
      <c r="X172" s="11">
        <f t="shared" si="147"/>
        <v>0</v>
      </c>
      <c r="Y172" s="11">
        <f t="shared" si="148"/>
        <v>21.767066234861439</v>
      </c>
      <c r="Z172" s="33">
        <f t="shared" si="137"/>
        <v>21.767066234861439</v>
      </c>
      <c r="AA172" s="35">
        <f t="shared" si="138"/>
        <v>3.9010971769965797</v>
      </c>
      <c r="AB172" s="272">
        <f t="shared" si="139"/>
        <v>25.668163411858018</v>
      </c>
      <c r="AC172" s="101">
        <f t="shared" si="140"/>
        <v>0</v>
      </c>
    </row>
    <row r="173" spans="1:29" x14ac:dyDescent="0.6">
      <c r="A173">
        <v>-5.5</v>
      </c>
      <c r="B173" s="10">
        <f t="shared" si="149"/>
        <v>-1.4398966328953218</v>
      </c>
      <c r="C173" s="105">
        <f t="shared" si="150"/>
        <v>3.675406854359025E-2</v>
      </c>
      <c r="D173" s="31">
        <f t="shared" si="151"/>
        <v>78.350762337646572</v>
      </c>
      <c r="E173" s="18">
        <f t="shared" si="152"/>
        <v>2.9987451694606228E-2</v>
      </c>
      <c r="F173" s="31">
        <f t="shared" si="126"/>
        <v>197.9171811844011</v>
      </c>
      <c r="G173" s="33">
        <f t="shared" si="141"/>
        <v>119.56641884675453</v>
      </c>
      <c r="H173" s="213">
        <f t="shared" si="127"/>
        <v>0.30302644525969091</v>
      </c>
      <c r="I173" s="11">
        <f t="shared" si="142"/>
        <v>1.2629295065032062</v>
      </c>
      <c r="J173" s="213">
        <f t="shared" si="128"/>
        <v>-2.1444029671305778E-2</v>
      </c>
      <c r="K173" s="11">
        <f t="shared" si="143"/>
        <v>1.5922420002997231</v>
      </c>
      <c r="L173" s="33">
        <f t="shared" si="153"/>
        <v>0</v>
      </c>
      <c r="M173" s="213">
        <f t="shared" si="144"/>
        <v>6.0359970165606862</v>
      </c>
      <c r="N173" s="11">
        <f t="shared" si="129"/>
        <v>3.3000420116568012</v>
      </c>
      <c r="O173" s="10">
        <f t="shared" si="130"/>
        <v>0.18914470179924736</v>
      </c>
      <c r="P173" s="10">
        <f t="shared" si="131"/>
        <v>0.73399999999999999</v>
      </c>
      <c r="Q173" s="10">
        <f t="shared" si="132"/>
        <v>-7.2999999999999995E-2</v>
      </c>
      <c r="R173" s="10">
        <f t="shared" si="133"/>
        <v>-0.22800000000000001</v>
      </c>
      <c r="S173" s="211">
        <f t="shared" si="134"/>
        <v>0.23100000000000001</v>
      </c>
      <c r="T173" s="10">
        <f t="shared" si="135"/>
        <v>-1.18</v>
      </c>
      <c r="U173" s="10">
        <f t="shared" si="136"/>
        <v>0.19900000000000001</v>
      </c>
      <c r="V173" s="10">
        <f t="shared" si="145"/>
        <v>0.43224450928592395</v>
      </c>
      <c r="W173" s="10">
        <f t="shared" si="146"/>
        <v>0.25913222367102617</v>
      </c>
      <c r="X173" s="11">
        <f t="shared" si="147"/>
        <v>0</v>
      </c>
      <c r="Y173" s="11">
        <f t="shared" si="148"/>
        <v>50.04288394628437</v>
      </c>
      <c r="Z173" s="33">
        <f t="shared" si="137"/>
        <v>50.04288394628437</v>
      </c>
      <c r="AA173" s="35">
        <f t="shared" si="138"/>
        <v>11.427376610363044</v>
      </c>
      <c r="AB173" s="272">
        <f t="shared" si="139"/>
        <v>61.470260556647418</v>
      </c>
      <c r="AC173" s="101">
        <f t="shared" si="140"/>
        <v>0</v>
      </c>
    </row>
    <row r="174" spans="1:29" x14ac:dyDescent="0.6">
      <c r="A174">
        <v>-4.5</v>
      </c>
      <c r="B174" s="10">
        <f t="shared" si="149"/>
        <v>-1.1780972450961724</v>
      </c>
      <c r="C174" s="105">
        <f t="shared" si="150"/>
        <v>5.8787148153904283E-2</v>
      </c>
      <c r="D174" s="31">
        <f t="shared" si="151"/>
        <v>125.3199456830703</v>
      </c>
      <c r="E174" s="18">
        <f t="shared" si="152"/>
        <v>5.2604431853776591E-2</v>
      </c>
      <c r="F174" s="31">
        <f t="shared" si="126"/>
        <v>347.18925023492551</v>
      </c>
      <c r="G174" s="33">
        <f t="shared" si="141"/>
        <v>221.86930455185521</v>
      </c>
      <c r="H174" s="213">
        <f t="shared" si="127"/>
        <v>0.48468268243296586</v>
      </c>
      <c r="I174" s="11">
        <f t="shared" si="142"/>
        <v>1.0647959727447862</v>
      </c>
      <c r="J174" s="213">
        <f t="shared" si="128"/>
        <v>0.19569174628670583</v>
      </c>
      <c r="K174" s="11">
        <f t="shared" si="143"/>
        <v>1.3738335416361398</v>
      </c>
      <c r="L174" s="33">
        <f t="shared" si="153"/>
        <v>89.580241318348428</v>
      </c>
      <c r="M174" s="213">
        <f t="shared" si="144"/>
        <v>4.6527463992654798</v>
      </c>
      <c r="N174" s="11">
        <f t="shared" si="129"/>
        <v>2.0632055492065269</v>
      </c>
      <c r="O174" s="10">
        <f t="shared" si="130"/>
        <v>0.18914470179924739</v>
      </c>
      <c r="P174" s="10">
        <f t="shared" si="131"/>
        <v>0.85699999999999998</v>
      </c>
      <c r="Q174" s="10">
        <f t="shared" si="132"/>
        <v>-0.37</v>
      </c>
      <c r="R174" s="10">
        <f t="shared" si="133"/>
        <v>-0.27900000000000003</v>
      </c>
      <c r="S174" s="211">
        <f t="shared" si="134"/>
        <v>0.26700000000000002</v>
      </c>
      <c r="T174" s="10">
        <f t="shared" si="135"/>
        <v>-0.79200000000000004</v>
      </c>
      <c r="U174" s="10">
        <f t="shared" si="136"/>
        <v>7.5999999999999998E-2</v>
      </c>
      <c r="V174" s="10">
        <f t="shared" si="145"/>
        <v>0.48993838393848305</v>
      </c>
      <c r="W174" s="10">
        <f t="shared" si="146"/>
        <v>0.19812189010359982</v>
      </c>
      <c r="X174" s="11">
        <f t="shared" si="147"/>
        <v>24.790008134828188</v>
      </c>
      <c r="Y174" s="11">
        <f t="shared" si="148"/>
        <v>67.969891301282786</v>
      </c>
      <c r="Z174" s="33">
        <f t="shared" si="137"/>
        <v>92.75989943611097</v>
      </c>
      <c r="AA174" s="35">
        <f t="shared" si="138"/>
        <v>20.046073280558456</v>
      </c>
      <c r="AB174" s="272">
        <f t="shared" si="139"/>
        <v>202.38621403501787</v>
      </c>
      <c r="AC174" s="101">
        <f t="shared" si="140"/>
        <v>114.37024945317661</v>
      </c>
    </row>
    <row r="175" spans="1:29" x14ac:dyDescent="0.6">
      <c r="A175">
        <v>-3.5</v>
      </c>
      <c r="B175" s="10">
        <f t="shared" si="149"/>
        <v>-0.91629785729702296</v>
      </c>
      <c r="C175" s="105">
        <f t="shared" si="150"/>
        <v>7.8541466908837898E-2</v>
      </c>
      <c r="D175" s="31">
        <f t="shared" si="151"/>
        <v>167.43136341834145</v>
      </c>
      <c r="E175" s="18">
        <f t="shared" si="152"/>
        <v>7.5839568609325905E-2</v>
      </c>
      <c r="F175" s="31">
        <f t="shared" si="126"/>
        <v>500.54115282155095</v>
      </c>
      <c r="G175" s="33">
        <f t="shared" si="141"/>
        <v>333.1097894032095</v>
      </c>
      <c r="H175" s="213">
        <f t="shared" si="127"/>
        <v>0.64755120904886676</v>
      </c>
      <c r="I175" s="11">
        <f t="shared" si="142"/>
        <v>0.86642983934804951</v>
      </c>
      <c r="J175" s="213">
        <f t="shared" si="128"/>
        <v>0.39037035714083679</v>
      </c>
      <c r="K175" s="11">
        <f t="shared" si="143"/>
        <v>1.1697624939486788</v>
      </c>
      <c r="L175" s="33">
        <f t="shared" si="153"/>
        <v>200.81220703369391</v>
      </c>
      <c r="M175" s="213">
        <f t="shared" si="144"/>
        <v>4.0723908533537045</v>
      </c>
      <c r="N175" s="11">
        <f t="shared" si="129"/>
        <v>1.5442794114596983</v>
      </c>
      <c r="O175" s="10">
        <f t="shared" si="130"/>
        <v>0.18914470179924739</v>
      </c>
      <c r="P175" s="10">
        <f t="shared" si="131"/>
        <v>0.85699999999999998</v>
      </c>
      <c r="Q175" s="10">
        <f t="shared" si="132"/>
        <v>-0.37</v>
      </c>
      <c r="R175" s="10">
        <f t="shared" si="133"/>
        <v>-0.27900000000000003</v>
      </c>
      <c r="S175" s="211">
        <f t="shared" si="134"/>
        <v>0.26700000000000002</v>
      </c>
      <c r="T175" s="10">
        <f t="shared" si="135"/>
        <v>-0.79200000000000004</v>
      </c>
      <c r="U175" s="10">
        <f t="shared" si="136"/>
        <v>7.5999999999999998E-2</v>
      </c>
      <c r="V175" s="10">
        <f t="shared" si="145"/>
        <v>0.54528253515617253</v>
      </c>
      <c r="W175" s="10">
        <f t="shared" si="146"/>
        <v>0.18304606396544784</v>
      </c>
      <c r="X175" s="11">
        <f t="shared" si="147"/>
        <v>55.037806255386329</v>
      </c>
      <c r="Y175" s="11">
        <f t="shared" si="148"/>
        <v>81.930990265991326</v>
      </c>
      <c r="Z175" s="33">
        <f t="shared" si="137"/>
        <v>136.96879652137767</v>
      </c>
      <c r="AA175" s="35">
        <f t="shared" si="138"/>
        <v>28.900332088642127</v>
      </c>
      <c r="AB175" s="272">
        <f t="shared" si="139"/>
        <v>366.68133564371374</v>
      </c>
      <c r="AC175" s="101">
        <f t="shared" si="140"/>
        <v>255.85001328908024</v>
      </c>
    </row>
    <row r="176" spans="1:29" x14ac:dyDescent="0.6">
      <c r="A176">
        <v>-2.5</v>
      </c>
      <c r="B176" s="10">
        <f t="shared" si="149"/>
        <v>-0.6544984694978736</v>
      </c>
      <c r="C176" s="105">
        <f t="shared" si="150"/>
        <v>9.467080063079765E-2</v>
      </c>
      <c r="D176" s="31">
        <f t="shared" si="151"/>
        <v>201.81519201720954</v>
      </c>
      <c r="E176" s="18">
        <f t="shared" si="152"/>
        <v>9.688446908432749E-2</v>
      </c>
      <c r="F176" s="31">
        <f t="shared" si="126"/>
        <v>639.43749595656141</v>
      </c>
      <c r="G176" s="33">
        <f t="shared" si="141"/>
        <v>437.62230393935187</v>
      </c>
      <c r="H176" s="213">
        <f t="shared" si="127"/>
        <v>0.78053280417148629</v>
      </c>
      <c r="I176" s="11">
        <f t="shared" si="142"/>
        <v>0.67527863242977404</v>
      </c>
      <c r="J176" s="213">
        <f t="shared" si="128"/>
        <v>0.549324777282994</v>
      </c>
      <c r="K176" s="11">
        <f t="shared" si="143"/>
        <v>0.98924036442833996</v>
      </c>
      <c r="L176" s="33">
        <f t="shared" si="153"/>
        <v>307.9906102098164</v>
      </c>
      <c r="M176" s="213">
        <f t="shared" si="144"/>
        <v>3.778141950682393</v>
      </c>
      <c r="N176" s="11">
        <f t="shared" si="129"/>
        <v>1.2811761333483889</v>
      </c>
      <c r="O176" s="10">
        <f t="shared" si="130"/>
        <v>0.18914470179924736</v>
      </c>
      <c r="P176" s="10">
        <f t="shared" si="131"/>
        <v>0.85699999999999998</v>
      </c>
      <c r="Q176" s="10">
        <f t="shared" si="132"/>
        <v>-0.37</v>
      </c>
      <c r="R176" s="10">
        <f t="shared" si="133"/>
        <v>-0.27900000000000003</v>
      </c>
      <c r="S176" s="211">
        <f t="shared" si="134"/>
        <v>0.26700000000000002</v>
      </c>
      <c r="T176" s="10">
        <f t="shared" si="135"/>
        <v>-0.79200000000000004</v>
      </c>
      <c r="U176" s="10">
        <f t="shared" si="136"/>
        <v>7.5999999999999998E-2</v>
      </c>
      <c r="V176" s="10">
        <f t="shared" si="145"/>
        <v>0.59861372188637141</v>
      </c>
      <c r="W176" s="10">
        <f t="shared" si="146"/>
        <v>0.16851857223965894</v>
      </c>
      <c r="X176" s="11">
        <f t="shared" si="147"/>
        <v>85.023416321520074</v>
      </c>
      <c r="Y176" s="11">
        <f t="shared" si="148"/>
        <v>88.44337247670903</v>
      </c>
      <c r="Z176" s="33">
        <f t="shared" si="137"/>
        <v>173.46678879822912</v>
      </c>
      <c r="AA176" s="35">
        <f t="shared" si="138"/>
        <v>36.919953292357391</v>
      </c>
      <c r="AB176" s="272">
        <f t="shared" si="139"/>
        <v>518.37735230040289</v>
      </c>
      <c r="AC176" s="101">
        <f t="shared" si="140"/>
        <v>393.01402653133647</v>
      </c>
    </row>
    <row r="177" spans="1:29" x14ac:dyDescent="0.6">
      <c r="A177">
        <v>-1.5</v>
      </c>
      <c r="B177" s="10">
        <f t="shared" si="149"/>
        <v>-0.39269908169872414</v>
      </c>
      <c r="C177" s="105">
        <f t="shared" si="150"/>
        <v>0.10607596188161625</v>
      </c>
      <c r="D177" s="31">
        <f t="shared" si="151"/>
        <v>226.12823038262513</v>
      </c>
      <c r="E177" s="18">
        <f t="shared" si="152"/>
        <v>0.11289049992309579</v>
      </c>
      <c r="F177" s="31">
        <f t="shared" si="126"/>
        <v>745.07729949243219</v>
      </c>
      <c r="G177" s="33">
        <f t="shared" si="141"/>
        <v>518.94906910980706</v>
      </c>
      <c r="H177" s="213">
        <f t="shared" si="127"/>
        <v>0.87456499185569436</v>
      </c>
      <c r="I177" s="11">
        <f t="shared" si="142"/>
        <v>0.50625833091089056</v>
      </c>
      <c r="J177" s="213">
        <f t="shared" si="128"/>
        <v>0.66172252566508893</v>
      </c>
      <c r="K177" s="11">
        <f t="shared" si="143"/>
        <v>0.84768241821299306</v>
      </c>
      <c r="L177" s="33">
        <f t="shared" si="153"/>
        <v>392.652680933689</v>
      </c>
      <c r="M177" s="213">
        <f t="shared" si="144"/>
        <v>3.624084792000442</v>
      </c>
      <c r="N177" s="11">
        <f t="shared" si="129"/>
        <v>1.143425599369295</v>
      </c>
      <c r="O177" s="10">
        <f t="shared" si="130"/>
        <v>0.18914470179924739</v>
      </c>
      <c r="P177" s="10">
        <f t="shared" si="131"/>
        <v>0.85699999999999998</v>
      </c>
      <c r="Q177" s="10">
        <f t="shared" si="132"/>
        <v>-0.37</v>
      </c>
      <c r="R177" s="10">
        <f t="shared" si="133"/>
        <v>-0.27900000000000003</v>
      </c>
      <c r="S177" s="211">
        <f t="shared" si="134"/>
        <v>0.26700000000000002</v>
      </c>
      <c r="T177" s="10">
        <f t="shared" si="135"/>
        <v>-0.79200000000000004</v>
      </c>
      <c r="U177" s="10">
        <f t="shared" si="136"/>
        <v>7.5999999999999998E-2</v>
      </c>
      <c r="V177" s="10">
        <f t="shared" si="145"/>
        <v>0.64577038601013992</v>
      </c>
      <c r="W177" s="10">
        <f t="shared" si="146"/>
        <v>0.15567302932422378</v>
      </c>
      <c r="X177" s="11">
        <f t="shared" si="147"/>
        <v>110.48841384984168</v>
      </c>
      <c r="Y177" s="11">
        <f t="shared" si="148"/>
        <v>88.880704410339135</v>
      </c>
      <c r="Z177" s="31">
        <f t="shared" si="137"/>
        <v>199.36911826018081</v>
      </c>
      <c r="AA177" s="35">
        <f t="shared" si="138"/>
        <v>43.0194026318486</v>
      </c>
      <c r="AB177" s="272">
        <f t="shared" si="139"/>
        <v>635.04120182571842</v>
      </c>
      <c r="AC177" s="101">
        <f t="shared" si="140"/>
        <v>503.14109478353066</v>
      </c>
    </row>
    <row r="178" spans="1:29" x14ac:dyDescent="0.6">
      <c r="A178">
        <v>-0.5</v>
      </c>
      <c r="B178" s="10">
        <f t="shared" si="149"/>
        <v>-0.1308996938995747</v>
      </c>
      <c r="C178" s="105">
        <f t="shared" si="150"/>
        <v>0.11197970776997052</v>
      </c>
      <c r="D178" s="31">
        <f t="shared" si="151"/>
        <v>238.71358512918073</v>
      </c>
      <c r="E178" s="18">
        <f t="shared" si="152"/>
        <v>0.12154191987027031</v>
      </c>
      <c r="F178" s="31">
        <f t="shared" si="126"/>
        <v>802.17667114378401</v>
      </c>
      <c r="G178" s="33">
        <f t="shared" si="141"/>
        <v>563.46308601460328</v>
      </c>
      <c r="H178" s="213">
        <f t="shared" si="127"/>
        <v>0.92323963390634989</v>
      </c>
      <c r="I178" s="11">
        <f t="shared" si="142"/>
        <v>0.39436785654858264</v>
      </c>
      <c r="J178" s="213">
        <f t="shared" si="128"/>
        <v>0.71990388148094331</v>
      </c>
      <c r="K178" s="11">
        <f t="shared" si="143"/>
        <v>0.76713250239564668</v>
      </c>
      <c r="L178" s="33">
        <f t="shared" si="153"/>
        <v>439.3650876715829</v>
      </c>
      <c r="M178" s="213">
        <f t="shared" si="144"/>
        <v>3.5566654002289146</v>
      </c>
      <c r="N178" s="11">
        <f t="shared" si="129"/>
        <v>1.0831424077504848</v>
      </c>
      <c r="O178" s="10">
        <f t="shared" si="130"/>
        <v>0.18914470179924736</v>
      </c>
      <c r="P178" s="10">
        <f t="shared" si="131"/>
        <v>0.85699999999999998</v>
      </c>
      <c r="Q178" s="10">
        <f t="shared" si="132"/>
        <v>-0.37</v>
      </c>
      <c r="R178" s="10">
        <f t="shared" si="133"/>
        <v>-0.27900000000000003</v>
      </c>
      <c r="S178" s="211">
        <f t="shared" si="134"/>
        <v>0.26700000000000002</v>
      </c>
      <c r="T178" s="10">
        <f t="shared" si="135"/>
        <v>-0.79200000000000004</v>
      </c>
      <c r="U178" s="10">
        <f t="shared" si="136"/>
        <v>7.5999999999999998E-2</v>
      </c>
      <c r="V178" s="10">
        <f t="shared" si="145"/>
        <v>0.67698782835722382</v>
      </c>
      <c r="W178" s="10">
        <f t="shared" si="146"/>
        <v>0.14716935327268837</v>
      </c>
      <c r="X178" s="11">
        <f t="shared" si="147"/>
        <v>126.01378919256189</v>
      </c>
      <c r="Y178" s="11">
        <f t="shared" si="148"/>
        <v>86.686985534299467</v>
      </c>
      <c r="Z178" s="31">
        <f t="shared" si="137"/>
        <v>212.70077472686137</v>
      </c>
      <c r="AA178" s="35">
        <f t="shared" si="138"/>
        <v>46.316216077605731</v>
      </c>
      <c r="AB178" s="272">
        <f t="shared" si="139"/>
        <v>698.38207847605008</v>
      </c>
      <c r="AC178" s="101">
        <f t="shared" si="140"/>
        <v>565.37887686414479</v>
      </c>
    </row>
    <row r="179" spans="1:29" x14ac:dyDescent="0.6">
      <c r="A179">
        <v>0.5</v>
      </c>
      <c r="B179" s="10">
        <f t="shared" si="149"/>
        <v>0.1308996938995747</v>
      </c>
      <c r="C179" s="105">
        <f t="shared" si="150"/>
        <v>0.11197970776997052</v>
      </c>
      <c r="D179" s="31">
        <f t="shared" si="151"/>
        <v>238.71358512918073</v>
      </c>
      <c r="E179" s="18">
        <f t="shared" si="152"/>
        <v>0.12154191987027031</v>
      </c>
      <c r="F179" s="31">
        <f t="shared" si="126"/>
        <v>802.17667114378401</v>
      </c>
      <c r="G179" s="33">
        <f t="shared" si="141"/>
        <v>563.46308601460328</v>
      </c>
      <c r="H179" s="213">
        <f t="shared" si="127"/>
        <v>0.92323963390634989</v>
      </c>
      <c r="I179" s="11">
        <f t="shared" si="142"/>
        <v>0.39436785654858264</v>
      </c>
      <c r="J179" s="213">
        <f t="shared" si="128"/>
        <v>0.71990388148094331</v>
      </c>
      <c r="K179" s="11">
        <f t="shared" si="143"/>
        <v>0.76713250239564668</v>
      </c>
      <c r="L179" s="33">
        <f t="shared" si="153"/>
        <v>439.3650876715829</v>
      </c>
      <c r="M179" s="213">
        <f t="shared" si="144"/>
        <v>3.5566654002289146</v>
      </c>
      <c r="N179" s="11">
        <f t="shared" si="129"/>
        <v>1.0831424077504848</v>
      </c>
      <c r="O179" s="10">
        <f t="shared" si="130"/>
        <v>0.18914470179924736</v>
      </c>
      <c r="P179" s="10">
        <f t="shared" si="131"/>
        <v>0.85699999999999998</v>
      </c>
      <c r="Q179" s="10">
        <f t="shared" si="132"/>
        <v>-0.37</v>
      </c>
      <c r="R179" s="10">
        <f t="shared" si="133"/>
        <v>-0.27900000000000003</v>
      </c>
      <c r="S179" s="211">
        <f t="shared" si="134"/>
        <v>0.26700000000000002</v>
      </c>
      <c r="T179" s="10">
        <f t="shared" si="135"/>
        <v>-0.79200000000000004</v>
      </c>
      <c r="U179" s="10">
        <f t="shared" si="136"/>
        <v>7.5999999999999998E-2</v>
      </c>
      <c r="V179" s="10">
        <f t="shared" si="145"/>
        <v>0.67698782835722382</v>
      </c>
      <c r="W179" s="10">
        <f t="shared" si="146"/>
        <v>0.14716935327268837</v>
      </c>
      <c r="X179" s="11">
        <f t="shared" si="147"/>
        <v>126.01378919256189</v>
      </c>
      <c r="Y179" s="11">
        <f t="shared" si="148"/>
        <v>86.686985534299467</v>
      </c>
      <c r="Z179" s="31">
        <f t="shared" si="137"/>
        <v>212.70077472686137</v>
      </c>
      <c r="AA179" s="35">
        <f t="shared" si="138"/>
        <v>46.316216077605731</v>
      </c>
      <c r="AB179" s="272">
        <f t="shared" si="139"/>
        <v>698.38207847605008</v>
      </c>
      <c r="AC179" s="101">
        <f t="shared" si="140"/>
        <v>565.37887686414479</v>
      </c>
    </row>
    <row r="180" spans="1:29" x14ac:dyDescent="0.6">
      <c r="A180">
        <v>1.5</v>
      </c>
      <c r="B180" s="10">
        <f t="shared" si="149"/>
        <v>0.39269908169872414</v>
      </c>
      <c r="C180" s="105">
        <f t="shared" si="150"/>
        <v>0.10607596188161625</v>
      </c>
      <c r="D180" s="31">
        <f t="shared" si="151"/>
        <v>226.12823038262513</v>
      </c>
      <c r="E180" s="18">
        <f t="shared" si="152"/>
        <v>0.11289049992309579</v>
      </c>
      <c r="F180" s="31">
        <f t="shared" si="126"/>
        <v>745.07729949243219</v>
      </c>
      <c r="G180" s="33">
        <f t="shared" si="141"/>
        <v>518.94906910980706</v>
      </c>
      <c r="H180" s="213">
        <f t="shared" si="127"/>
        <v>0.87456499185569436</v>
      </c>
      <c r="I180" s="11">
        <f t="shared" si="142"/>
        <v>0.50625833091089056</v>
      </c>
      <c r="J180" s="213">
        <f t="shared" si="128"/>
        <v>0.66172252566508893</v>
      </c>
      <c r="K180" s="11">
        <f t="shared" si="143"/>
        <v>0.84768241821299306</v>
      </c>
      <c r="L180" s="33">
        <f t="shared" si="153"/>
        <v>392.652680933689</v>
      </c>
      <c r="M180" s="213">
        <f t="shared" si="144"/>
        <v>3.624084792000442</v>
      </c>
      <c r="N180" s="11">
        <f t="shared" si="129"/>
        <v>1.143425599369295</v>
      </c>
      <c r="O180" s="10">
        <f t="shared" si="130"/>
        <v>0.18914470179924739</v>
      </c>
      <c r="P180" s="10">
        <f t="shared" si="131"/>
        <v>0.85699999999999998</v>
      </c>
      <c r="Q180" s="10">
        <f t="shared" si="132"/>
        <v>-0.37</v>
      </c>
      <c r="R180" s="10">
        <f t="shared" si="133"/>
        <v>-0.27900000000000003</v>
      </c>
      <c r="S180" s="211">
        <f t="shared" si="134"/>
        <v>0.26700000000000002</v>
      </c>
      <c r="T180" s="10">
        <f t="shared" si="135"/>
        <v>-0.79200000000000004</v>
      </c>
      <c r="U180" s="10">
        <f t="shared" si="136"/>
        <v>7.5999999999999998E-2</v>
      </c>
      <c r="V180" s="10">
        <f t="shared" si="145"/>
        <v>0.64577038601013992</v>
      </c>
      <c r="W180" s="10">
        <f t="shared" si="146"/>
        <v>0.15567302932422378</v>
      </c>
      <c r="X180" s="11">
        <f t="shared" si="147"/>
        <v>110.48841384984168</v>
      </c>
      <c r="Y180" s="11">
        <f t="shared" si="148"/>
        <v>88.880704410339135</v>
      </c>
      <c r="Z180" s="31">
        <f t="shared" si="137"/>
        <v>199.36911826018081</v>
      </c>
      <c r="AA180" s="35">
        <f t="shared" si="138"/>
        <v>43.0194026318486</v>
      </c>
      <c r="AB180" s="272">
        <f t="shared" si="139"/>
        <v>635.04120182571842</v>
      </c>
      <c r="AC180" s="101">
        <f t="shared" si="140"/>
        <v>503.14109478353066</v>
      </c>
    </row>
    <row r="181" spans="1:29" x14ac:dyDescent="0.6">
      <c r="A181">
        <v>2.5</v>
      </c>
      <c r="B181" s="10">
        <f t="shared" si="149"/>
        <v>0.6544984694978736</v>
      </c>
      <c r="C181" s="105">
        <f t="shared" si="150"/>
        <v>9.467080063079765E-2</v>
      </c>
      <c r="D181" s="31">
        <f t="shared" si="151"/>
        <v>201.81519201720954</v>
      </c>
      <c r="E181" s="18">
        <f t="shared" si="152"/>
        <v>9.688446908432749E-2</v>
      </c>
      <c r="F181" s="31">
        <f t="shared" si="126"/>
        <v>639.43749595656141</v>
      </c>
      <c r="G181" s="33">
        <f t="shared" si="141"/>
        <v>437.62230393935187</v>
      </c>
      <c r="H181" s="213">
        <f t="shared" si="127"/>
        <v>0.78053280417148629</v>
      </c>
      <c r="I181" s="11">
        <f t="shared" si="142"/>
        <v>0.67527863242977404</v>
      </c>
      <c r="J181" s="213">
        <f t="shared" si="128"/>
        <v>0.549324777282994</v>
      </c>
      <c r="K181" s="11">
        <f t="shared" si="143"/>
        <v>0.98924036442833996</v>
      </c>
      <c r="L181" s="33">
        <f t="shared" si="153"/>
        <v>307.9906102098164</v>
      </c>
      <c r="M181" s="213">
        <f t="shared" si="144"/>
        <v>3.778141950682393</v>
      </c>
      <c r="N181" s="11">
        <f t="shared" si="129"/>
        <v>1.2811761333483889</v>
      </c>
      <c r="O181" s="10">
        <f t="shared" si="130"/>
        <v>0.18914470179924736</v>
      </c>
      <c r="P181" s="10">
        <f t="shared" si="131"/>
        <v>0.85699999999999998</v>
      </c>
      <c r="Q181" s="10">
        <f t="shared" si="132"/>
        <v>-0.37</v>
      </c>
      <c r="R181" s="10">
        <f t="shared" si="133"/>
        <v>-0.27900000000000003</v>
      </c>
      <c r="S181" s="211">
        <f t="shared" si="134"/>
        <v>0.26700000000000002</v>
      </c>
      <c r="T181" s="10">
        <f t="shared" si="135"/>
        <v>-0.79200000000000004</v>
      </c>
      <c r="U181" s="10">
        <f t="shared" si="136"/>
        <v>7.5999999999999998E-2</v>
      </c>
      <c r="V181" s="10">
        <f t="shared" si="145"/>
        <v>0.59861372188637141</v>
      </c>
      <c r="W181" s="10">
        <f t="shared" si="146"/>
        <v>0.16851857223965894</v>
      </c>
      <c r="X181" s="11">
        <f t="shared" si="147"/>
        <v>85.023416321520074</v>
      </c>
      <c r="Y181" s="11">
        <f t="shared" si="148"/>
        <v>88.44337247670903</v>
      </c>
      <c r="Z181" s="31">
        <f t="shared" si="137"/>
        <v>173.46678879822912</v>
      </c>
      <c r="AA181" s="35">
        <f t="shared" si="138"/>
        <v>36.919953292357391</v>
      </c>
      <c r="AB181" s="272">
        <f t="shared" si="139"/>
        <v>518.37735230040289</v>
      </c>
      <c r="AC181" s="101">
        <f t="shared" si="140"/>
        <v>393.01402653133647</v>
      </c>
    </row>
    <row r="182" spans="1:29" x14ac:dyDescent="0.6">
      <c r="A182">
        <v>3.5</v>
      </c>
      <c r="B182" s="10">
        <f t="shared" si="149"/>
        <v>0.91629785729702296</v>
      </c>
      <c r="C182" s="105">
        <f t="shared" si="150"/>
        <v>7.8541466908837898E-2</v>
      </c>
      <c r="D182" s="31">
        <f t="shared" si="151"/>
        <v>167.43136341834145</v>
      </c>
      <c r="E182" s="18">
        <f t="shared" si="152"/>
        <v>7.5839568609325905E-2</v>
      </c>
      <c r="F182" s="31">
        <f t="shared" si="126"/>
        <v>500.54115282155095</v>
      </c>
      <c r="G182" s="33">
        <f t="shared" si="141"/>
        <v>333.1097894032095</v>
      </c>
      <c r="H182" s="213">
        <f t="shared" si="127"/>
        <v>0.64755120904886676</v>
      </c>
      <c r="I182" s="11">
        <f t="shared" si="142"/>
        <v>0.86642983934804951</v>
      </c>
      <c r="J182" s="213">
        <f t="shared" si="128"/>
        <v>0.39037035714083679</v>
      </c>
      <c r="K182" s="11">
        <f t="shared" si="143"/>
        <v>1.1697624939486788</v>
      </c>
      <c r="L182" s="33">
        <f t="shared" si="153"/>
        <v>200.81220703369391</v>
      </c>
      <c r="M182" s="213">
        <f t="shared" si="144"/>
        <v>4.0723908533537045</v>
      </c>
      <c r="N182" s="11">
        <f t="shared" si="129"/>
        <v>1.5442794114596983</v>
      </c>
      <c r="O182" s="10">
        <f t="shared" si="130"/>
        <v>0.18914470179924739</v>
      </c>
      <c r="P182" s="10">
        <f t="shared" si="131"/>
        <v>0.85699999999999998</v>
      </c>
      <c r="Q182" s="10">
        <f t="shared" si="132"/>
        <v>-0.37</v>
      </c>
      <c r="R182" s="10">
        <f t="shared" si="133"/>
        <v>-0.27900000000000003</v>
      </c>
      <c r="S182" s="211">
        <f t="shared" si="134"/>
        <v>0.26700000000000002</v>
      </c>
      <c r="T182" s="10">
        <f t="shared" si="135"/>
        <v>-0.79200000000000004</v>
      </c>
      <c r="U182" s="10">
        <f t="shared" si="136"/>
        <v>7.5999999999999998E-2</v>
      </c>
      <c r="V182" s="10">
        <f t="shared" si="145"/>
        <v>0.54528253515617253</v>
      </c>
      <c r="W182" s="10">
        <f t="shared" si="146"/>
        <v>0.18304606396544784</v>
      </c>
      <c r="X182" s="11">
        <f t="shared" si="147"/>
        <v>55.037806255386329</v>
      </c>
      <c r="Y182" s="11">
        <f t="shared" si="148"/>
        <v>81.930990265991326</v>
      </c>
      <c r="Z182" s="31">
        <f t="shared" si="137"/>
        <v>136.96879652137767</v>
      </c>
      <c r="AA182" s="35">
        <f t="shared" si="138"/>
        <v>28.900332088642127</v>
      </c>
      <c r="AB182" s="272">
        <f t="shared" si="139"/>
        <v>366.68133564371374</v>
      </c>
      <c r="AC182" s="101">
        <f t="shared" si="140"/>
        <v>255.85001328908024</v>
      </c>
    </row>
    <row r="183" spans="1:29" x14ac:dyDescent="0.6">
      <c r="A183">
        <v>4.5</v>
      </c>
      <c r="B183" s="10">
        <f t="shared" si="149"/>
        <v>1.1780972450961724</v>
      </c>
      <c r="C183" s="105">
        <f t="shared" si="150"/>
        <v>5.8787148153904283E-2</v>
      </c>
      <c r="D183" s="31">
        <f t="shared" si="151"/>
        <v>125.3199456830703</v>
      </c>
      <c r="E183" s="18">
        <f t="shared" si="152"/>
        <v>5.2604431853776591E-2</v>
      </c>
      <c r="F183" s="31">
        <f t="shared" si="126"/>
        <v>347.18925023492551</v>
      </c>
      <c r="G183" s="33">
        <f t="shared" si="141"/>
        <v>221.86930455185521</v>
      </c>
      <c r="H183" s="213">
        <f t="shared" si="127"/>
        <v>0.48468268243296586</v>
      </c>
      <c r="I183" s="11">
        <f t="shared" si="142"/>
        <v>1.0647959727447862</v>
      </c>
      <c r="J183" s="213">
        <f t="shared" si="128"/>
        <v>0.19569174628670583</v>
      </c>
      <c r="K183" s="11">
        <f t="shared" si="143"/>
        <v>1.3738335416361398</v>
      </c>
      <c r="L183" s="33">
        <f t="shared" si="153"/>
        <v>89.580241318348428</v>
      </c>
      <c r="M183" s="213">
        <f t="shared" si="144"/>
        <v>4.6527463992654798</v>
      </c>
      <c r="N183" s="11">
        <f t="shared" si="129"/>
        <v>2.0632055492065269</v>
      </c>
      <c r="O183" s="10">
        <f t="shared" si="130"/>
        <v>0.18914470179924739</v>
      </c>
      <c r="P183" s="10">
        <f t="shared" si="131"/>
        <v>0.85699999999999998</v>
      </c>
      <c r="Q183" s="10">
        <f t="shared" si="132"/>
        <v>-0.37</v>
      </c>
      <c r="R183" s="10">
        <f t="shared" si="133"/>
        <v>-0.27900000000000003</v>
      </c>
      <c r="S183" s="211">
        <f t="shared" si="134"/>
        <v>0.26700000000000002</v>
      </c>
      <c r="T183" s="10">
        <f t="shared" si="135"/>
        <v>-0.79200000000000004</v>
      </c>
      <c r="U183" s="10">
        <f t="shared" si="136"/>
        <v>7.5999999999999998E-2</v>
      </c>
      <c r="V183" s="10">
        <f t="shared" si="145"/>
        <v>0.48993838393848305</v>
      </c>
      <c r="W183" s="10">
        <f t="shared" si="146"/>
        <v>0.19812189010359982</v>
      </c>
      <c r="X183" s="11">
        <f t="shared" si="147"/>
        <v>24.790008134828188</v>
      </c>
      <c r="Y183" s="11">
        <f t="shared" si="148"/>
        <v>67.969891301282786</v>
      </c>
      <c r="Z183" s="31">
        <f t="shared" si="137"/>
        <v>92.75989943611097</v>
      </c>
      <c r="AA183" s="35">
        <f t="shared" si="138"/>
        <v>20.046073280558456</v>
      </c>
      <c r="AB183" s="272">
        <f t="shared" si="139"/>
        <v>202.38621403501787</v>
      </c>
      <c r="AC183" s="101">
        <f t="shared" si="140"/>
        <v>114.37024945317661</v>
      </c>
    </row>
    <row r="184" spans="1:29" x14ac:dyDescent="0.6">
      <c r="A184">
        <v>5.5</v>
      </c>
      <c r="B184" s="10">
        <f t="shared" si="149"/>
        <v>1.4398966328953218</v>
      </c>
      <c r="C184" s="105">
        <f t="shared" si="150"/>
        <v>3.675406854359025E-2</v>
      </c>
      <c r="D184" s="31">
        <f t="shared" si="151"/>
        <v>78.350762337646572</v>
      </c>
      <c r="E184" s="18">
        <f t="shared" si="152"/>
        <v>2.9987451694606228E-2</v>
      </c>
      <c r="F184" s="31">
        <f t="shared" si="126"/>
        <v>197.9171811844011</v>
      </c>
      <c r="G184" s="33">
        <f t="shared" si="141"/>
        <v>119.56641884675453</v>
      </c>
      <c r="H184" s="213">
        <f t="shared" si="127"/>
        <v>0.30302644525969091</v>
      </c>
      <c r="I184" s="11">
        <f t="shared" si="142"/>
        <v>1.2629295065032062</v>
      </c>
      <c r="J184" s="213">
        <f t="shared" si="128"/>
        <v>-2.1444029671305778E-2</v>
      </c>
      <c r="K184" s="11">
        <f t="shared" si="143"/>
        <v>1.5922420002997231</v>
      </c>
      <c r="L184" s="33">
        <f t="shared" si="153"/>
        <v>0</v>
      </c>
      <c r="M184" s="213">
        <f t="shared" si="144"/>
        <v>6.0359970165606862</v>
      </c>
      <c r="N184" s="11">
        <f t="shared" si="129"/>
        <v>3.3000420116568012</v>
      </c>
      <c r="O184" s="10">
        <f t="shared" si="130"/>
        <v>0.18914470179924736</v>
      </c>
      <c r="P184" s="10">
        <f t="shared" si="131"/>
        <v>0.73399999999999999</v>
      </c>
      <c r="Q184" s="10">
        <f t="shared" si="132"/>
        <v>-7.2999999999999995E-2</v>
      </c>
      <c r="R184" s="10">
        <f t="shared" si="133"/>
        <v>-0.22800000000000001</v>
      </c>
      <c r="S184" s="211">
        <f t="shared" si="134"/>
        <v>0.23100000000000001</v>
      </c>
      <c r="T184" s="10">
        <f t="shared" si="135"/>
        <v>-1.18</v>
      </c>
      <c r="U184" s="10">
        <f t="shared" si="136"/>
        <v>0.19900000000000001</v>
      </c>
      <c r="V184" s="10">
        <f t="shared" si="145"/>
        <v>0.43224450928592395</v>
      </c>
      <c r="W184" s="10">
        <f t="shared" si="146"/>
        <v>0.25913222367102617</v>
      </c>
      <c r="X184" s="11">
        <f t="shared" si="147"/>
        <v>0</v>
      </c>
      <c r="Y184" s="11">
        <f t="shared" si="148"/>
        <v>50.04288394628437</v>
      </c>
      <c r="Z184" s="31">
        <f t="shared" si="137"/>
        <v>50.04288394628437</v>
      </c>
      <c r="AA184" s="35">
        <f t="shared" si="138"/>
        <v>11.427376610363044</v>
      </c>
      <c r="AB184" s="272">
        <f t="shared" si="139"/>
        <v>61.470260556647418</v>
      </c>
      <c r="AC184" s="101">
        <f t="shared" si="140"/>
        <v>0</v>
      </c>
    </row>
    <row r="185" spans="1:29" x14ac:dyDescent="0.6">
      <c r="A185">
        <v>6.5</v>
      </c>
      <c r="B185" s="10">
        <f t="shared" si="149"/>
        <v>1.7016960206944713</v>
      </c>
      <c r="C185" s="105">
        <f t="shared" si="150"/>
        <v>1.3943746041953042E-2</v>
      </c>
      <c r="D185" s="31">
        <f t="shared" si="151"/>
        <v>29.724685606815374</v>
      </c>
      <c r="E185" s="18">
        <f t="shared" si="152"/>
        <v>1.0237167036663643E-2</v>
      </c>
      <c r="F185" s="31">
        <f t="shared" si="126"/>
        <v>67.565302441980037</v>
      </c>
      <c r="G185" s="33">
        <f t="shared" si="141"/>
        <v>37.840616835164667</v>
      </c>
      <c r="H185" s="213">
        <f t="shared" si="127"/>
        <v>0.11496206989127457</v>
      </c>
      <c r="I185" s="11">
        <f t="shared" si="142"/>
        <v>1.4555795104799927</v>
      </c>
      <c r="J185" s="213">
        <f t="shared" si="128"/>
        <v>-0.24623952643549574</v>
      </c>
      <c r="K185" s="11">
        <f t="shared" si="143"/>
        <v>1.8195947171714792</v>
      </c>
      <c r="L185" s="33">
        <f t="shared" si="153"/>
        <v>0</v>
      </c>
      <c r="M185" s="213">
        <f t="shared" si="144"/>
        <v>12.073537039537262</v>
      </c>
      <c r="N185" s="11">
        <f t="shared" si="129"/>
        <v>8.6985211813405101</v>
      </c>
      <c r="O185" s="10">
        <f t="shared" si="130"/>
        <v>0.18914470179924719</v>
      </c>
      <c r="P185" s="10">
        <f t="shared" si="131"/>
        <v>0.42099999999999999</v>
      </c>
      <c r="Q185" s="10">
        <f t="shared" si="132"/>
        <v>-0.66100000000000003</v>
      </c>
      <c r="R185" s="10">
        <f t="shared" si="133"/>
        <v>9.7000000000000003E-2</v>
      </c>
      <c r="S185" s="211">
        <f t="shared" si="134"/>
        <v>0.11899999999999999</v>
      </c>
      <c r="T185" s="10">
        <f t="shared" si="135"/>
        <v>-2.125</v>
      </c>
      <c r="U185" s="10">
        <f t="shared" si="136"/>
        <v>0.44600000000000001</v>
      </c>
      <c r="V185" s="10">
        <f t="shared" si="145"/>
        <v>0.43716656462725689</v>
      </c>
      <c r="W185" s="10">
        <f t="shared" si="146"/>
        <v>0.36625597035067642</v>
      </c>
      <c r="X185" s="11">
        <f t="shared" si="147"/>
        <v>0</v>
      </c>
      <c r="Y185" s="11">
        <f t="shared" si="148"/>
        <v>21.767066234861439</v>
      </c>
      <c r="Z185" s="31">
        <f t="shared" si="137"/>
        <v>21.767066234861439</v>
      </c>
      <c r="AA185" s="35">
        <f t="shared" si="138"/>
        <v>3.9010971769965797</v>
      </c>
      <c r="AB185" s="272">
        <f t="shared" si="139"/>
        <v>25.668163411858018</v>
      </c>
      <c r="AC185" s="101">
        <f t="shared" si="140"/>
        <v>0</v>
      </c>
    </row>
    <row r="186" spans="1:29" x14ac:dyDescent="0.6">
      <c r="A186">
        <v>7.5</v>
      </c>
      <c r="B186" s="10">
        <f t="shared" si="149"/>
        <v>1.9634954084936205</v>
      </c>
      <c r="C186" s="105">
        <f t="shared" si="150"/>
        <v>-8.0893335683609683E-3</v>
      </c>
      <c r="D186" s="31">
        <f t="shared" si="151"/>
        <v>0</v>
      </c>
      <c r="E186" s="18">
        <f t="shared" si="152"/>
        <v>-5.300472859500944E-3</v>
      </c>
      <c r="F186" s="31">
        <f t="shared" si="126"/>
        <v>0</v>
      </c>
      <c r="G186" s="33">
        <f t="shared" si="141"/>
        <v>0</v>
      </c>
      <c r="H186" s="213">
        <f t="shared" si="127"/>
        <v>-6.6694167282000255E-2</v>
      </c>
      <c r="I186" s="11">
        <f t="shared" si="142"/>
        <v>1.6375400371627815</v>
      </c>
      <c r="J186" s="213">
        <f t="shared" si="128"/>
        <v>-0.46337530239350722</v>
      </c>
      <c r="K186" s="11">
        <f t="shared" si="143"/>
        <v>2.0525966483333686</v>
      </c>
      <c r="L186" s="33">
        <f t="shared" si="153"/>
        <v>0</v>
      </c>
      <c r="M186" s="213">
        <f t="shared" si="144"/>
        <v>0</v>
      </c>
      <c r="N186" s="11">
        <f t="shared" si="129"/>
        <v>-14.993814912955436</v>
      </c>
      <c r="O186" s="10">
        <f t="shared" si="130"/>
        <v>0</v>
      </c>
      <c r="P186" s="10">
        <f t="shared" si="131"/>
        <v>0</v>
      </c>
      <c r="Q186" s="10">
        <f t="shared" si="132"/>
        <v>0</v>
      </c>
      <c r="R186" s="10">
        <f t="shared" si="133"/>
        <v>0</v>
      </c>
      <c r="S186" s="211">
        <f t="shared" si="134"/>
        <v>0</v>
      </c>
      <c r="T186" s="10">
        <f t="shared" si="135"/>
        <v>0</v>
      </c>
      <c r="U186" s="10">
        <f t="shared" si="136"/>
        <v>0</v>
      </c>
      <c r="V186" s="10">
        <f t="shared" si="145"/>
        <v>0</v>
      </c>
      <c r="W186" s="10">
        <f t="shared" si="146"/>
        <v>0</v>
      </c>
      <c r="X186" s="11">
        <f t="shared" si="147"/>
        <v>0</v>
      </c>
      <c r="Y186" s="11">
        <f t="shared" si="148"/>
        <v>0</v>
      </c>
      <c r="Z186" s="31">
        <f t="shared" si="137"/>
        <v>0</v>
      </c>
      <c r="AA186" s="35">
        <f t="shared" si="138"/>
        <v>0</v>
      </c>
      <c r="AB186" s="272">
        <f t="shared" si="139"/>
        <v>0</v>
      </c>
      <c r="AC186" s="101">
        <f t="shared" si="140"/>
        <v>0</v>
      </c>
    </row>
    <row r="187" spans="1:29" x14ac:dyDescent="0.6">
      <c r="A187">
        <v>8.5</v>
      </c>
      <c r="B187" s="10">
        <f t="shared" si="149"/>
        <v>2.2252947962927703</v>
      </c>
      <c r="C187" s="105">
        <f t="shared" si="150"/>
        <v>-2.7843652323294613E-2</v>
      </c>
      <c r="D187" s="31">
        <f>IF(C187&gt;0,$B$161*C187,0)</f>
        <v>0</v>
      </c>
      <c r="E187" s="18">
        <f>C187*($B$163+$B$164*COS(B187))</f>
        <v>-1.6273832595456277E-2</v>
      </c>
      <c r="F187" s="31">
        <f t="shared" si="126"/>
        <v>0</v>
      </c>
      <c r="G187" s="33">
        <f t="shared" si="141"/>
        <v>0</v>
      </c>
      <c r="H187" s="213">
        <f t="shared" si="127"/>
        <v>-0.22956269389790138</v>
      </c>
      <c r="I187" s="11">
        <f t="shared" si="142"/>
        <v>1.802424680527476</v>
      </c>
      <c r="J187" s="213">
        <f t="shared" si="128"/>
        <v>-0.6580539132476384</v>
      </c>
      <c r="K187" s="11">
        <f t="shared" si="143"/>
        <v>2.2890276145131021</v>
      </c>
      <c r="L187" s="33">
        <f>(G187/H187)*MAX(0,J187)</f>
        <v>0</v>
      </c>
      <c r="M187" s="213">
        <f t="shared" si="144"/>
        <v>0</v>
      </c>
      <c r="N187" s="11">
        <f t="shared" si="129"/>
        <v>-4.3561084905405085</v>
      </c>
      <c r="O187" s="10">
        <f t="shared" si="130"/>
        <v>0</v>
      </c>
      <c r="P187" s="10">
        <f t="shared" si="131"/>
        <v>0</v>
      </c>
      <c r="Q187" s="10">
        <f t="shared" si="132"/>
        <v>0</v>
      </c>
      <c r="R187" s="10">
        <f t="shared" si="133"/>
        <v>0</v>
      </c>
      <c r="S187" s="211">
        <f t="shared" si="134"/>
        <v>0</v>
      </c>
      <c r="T187" s="10">
        <f t="shared" si="135"/>
        <v>0</v>
      </c>
      <c r="U187" s="10">
        <f t="shared" si="136"/>
        <v>0</v>
      </c>
      <c r="V187" s="10">
        <f t="shared" si="145"/>
        <v>0</v>
      </c>
      <c r="W187" s="10">
        <f t="shared" si="146"/>
        <v>0</v>
      </c>
      <c r="X187" s="11">
        <f t="shared" si="147"/>
        <v>0</v>
      </c>
      <c r="Y187" s="11">
        <f t="shared" si="148"/>
        <v>0</v>
      </c>
      <c r="Z187" s="31">
        <f t="shared" si="137"/>
        <v>0</v>
      </c>
      <c r="AA187" s="35">
        <f t="shared" si="138"/>
        <v>0</v>
      </c>
      <c r="AB187" s="272">
        <f t="shared" si="139"/>
        <v>0</v>
      </c>
      <c r="AC187" s="101">
        <f t="shared" si="140"/>
        <v>0</v>
      </c>
    </row>
    <row r="188" spans="1:29" x14ac:dyDescent="0.6">
      <c r="A188">
        <v>9.5</v>
      </c>
      <c r="B188" s="10">
        <f t="shared" si="149"/>
        <v>2.4870941840919194</v>
      </c>
      <c r="C188" s="105">
        <f t="shared" si="150"/>
        <v>-4.3972986045254361E-2</v>
      </c>
      <c r="D188" s="31">
        <f>IF(C188&gt;0,$B$161*C188,0)</f>
        <v>0</v>
      </c>
      <c r="E188" s="18">
        <f>C188*($B$163+$B$164*COS(B188))</f>
        <v>-2.3160052544446339E-2</v>
      </c>
      <c r="F188" s="31">
        <f t="shared" si="126"/>
        <v>0</v>
      </c>
      <c r="G188" s="33">
        <f t="shared" si="141"/>
        <v>0</v>
      </c>
      <c r="H188" s="213">
        <f t="shared" si="127"/>
        <v>-0.36254428902052072</v>
      </c>
      <c r="I188" s="11">
        <f t="shared" si="142"/>
        <v>1.9417927973450049</v>
      </c>
      <c r="J188" s="213">
        <f t="shared" si="128"/>
        <v>-0.8170083333897955</v>
      </c>
      <c r="K188" s="11">
        <f t="shared" si="143"/>
        <v>2.5269998825523223</v>
      </c>
      <c r="L188" s="33">
        <f>(G188/H188)*MAX(0,J188)</f>
        <v>0</v>
      </c>
      <c r="M188" s="213">
        <f t="shared" si="144"/>
        <v>0</v>
      </c>
      <c r="N188" s="11">
        <f t="shared" si="129"/>
        <v>-2.7582836919088747</v>
      </c>
      <c r="O188" s="10">
        <f t="shared" si="130"/>
        <v>0</v>
      </c>
      <c r="P188" s="10">
        <f t="shared" si="131"/>
        <v>0</v>
      </c>
      <c r="Q188" s="10">
        <f t="shared" si="132"/>
        <v>0</v>
      </c>
      <c r="R188" s="10">
        <f t="shared" si="133"/>
        <v>0</v>
      </c>
      <c r="S188" s="211">
        <f t="shared" si="134"/>
        <v>0</v>
      </c>
      <c r="T188" s="10">
        <f t="shared" si="135"/>
        <v>0</v>
      </c>
      <c r="U188" s="10">
        <f t="shared" si="136"/>
        <v>0</v>
      </c>
      <c r="V188" s="10">
        <f t="shared" si="145"/>
        <v>0</v>
      </c>
      <c r="W188" s="10">
        <f t="shared" si="146"/>
        <v>0</v>
      </c>
      <c r="X188" s="11">
        <f t="shared" si="147"/>
        <v>0</v>
      </c>
      <c r="Y188" s="11">
        <f t="shared" si="148"/>
        <v>0</v>
      </c>
      <c r="Z188" s="31">
        <f t="shared" si="137"/>
        <v>0</v>
      </c>
      <c r="AA188" s="35">
        <f t="shared" si="138"/>
        <v>0</v>
      </c>
      <c r="AB188" s="272">
        <f t="shared" si="139"/>
        <v>0</v>
      </c>
      <c r="AC188" s="101">
        <f t="shared" si="140"/>
        <v>0</v>
      </c>
    </row>
    <row r="189" spans="1:29" x14ac:dyDescent="0.6">
      <c r="A189">
        <v>10.5</v>
      </c>
      <c r="B189" s="10">
        <f t="shared" si="149"/>
        <v>2.748893571891069</v>
      </c>
      <c r="C189" s="105">
        <f t="shared" si="150"/>
        <v>-5.5378147296072953E-2</v>
      </c>
      <c r="D189" s="31">
        <f>IF(C189&gt;0,$B$161*C189,0)</f>
        <v>0</v>
      </c>
      <c r="E189" s="18">
        <f>C189*($B$163+$B$164*COS(B189))</f>
        <v>-2.6904306363620619E-2</v>
      </c>
      <c r="F189" s="31">
        <f t="shared" si="126"/>
        <v>0</v>
      </c>
      <c r="G189" s="33">
        <f t="shared" si="141"/>
        <v>0</v>
      </c>
      <c r="H189" s="213">
        <f t="shared" si="127"/>
        <v>-0.4565764767047289</v>
      </c>
      <c r="I189" s="11">
        <f t="shared" si="142"/>
        <v>2.0449396878676995</v>
      </c>
      <c r="J189" s="213">
        <f t="shared" si="128"/>
        <v>-0.92940608177189055</v>
      </c>
      <c r="K189" s="11">
        <f t="shared" si="143"/>
        <v>2.7635966179250167</v>
      </c>
      <c r="L189" s="33">
        <f>(G189/H189)*MAX(0,J189)</f>
        <v>0</v>
      </c>
      <c r="M189" s="213">
        <f t="shared" si="144"/>
        <v>0</v>
      </c>
      <c r="N189" s="11">
        <f t="shared" si="129"/>
        <v>-2.1902135809040089</v>
      </c>
      <c r="O189" s="10">
        <f t="shared" si="130"/>
        <v>0</v>
      </c>
      <c r="P189" s="10">
        <f t="shared" si="131"/>
        <v>0</v>
      </c>
      <c r="Q189" s="10">
        <f t="shared" si="132"/>
        <v>0</v>
      </c>
      <c r="R189" s="10">
        <f t="shared" si="133"/>
        <v>0</v>
      </c>
      <c r="S189" s="211">
        <f t="shared" si="134"/>
        <v>0</v>
      </c>
      <c r="T189" s="10">
        <f t="shared" si="135"/>
        <v>0</v>
      </c>
      <c r="U189" s="10">
        <f t="shared" si="136"/>
        <v>0</v>
      </c>
      <c r="V189" s="10">
        <f t="shared" si="145"/>
        <v>0</v>
      </c>
      <c r="W189" s="10">
        <f t="shared" si="146"/>
        <v>0</v>
      </c>
      <c r="X189" s="11">
        <f t="shared" si="147"/>
        <v>0</v>
      </c>
      <c r="Y189" s="11">
        <f t="shared" si="148"/>
        <v>0</v>
      </c>
      <c r="Z189" s="31">
        <f t="shared" si="137"/>
        <v>0</v>
      </c>
      <c r="AA189" s="35">
        <f t="shared" si="138"/>
        <v>0</v>
      </c>
      <c r="AB189" s="272">
        <f t="shared" si="139"/>
        <v>0</v>
      </c>
      <c r="AC189" s="101">
        <f t="shared" si="140"/>
        <v>0</v>
      </c>
    </row>
    <row r="190" spans="1:29" x14ac:dyDescent="0.6">
      <c r="A190" s="2">
        <v>11.5</v>
      </c>
      <c r="B190" s="13">
        <f t="shared" si="149"/>
        <v>3.0106929596902181</v>
      </c>
      <c r="C190" s="57">
        <f t="shared" si="150"/>
        <v>-6.1281893184427248E-2</v>
      </c>
      <c r="D190" s="32">
        <f>IF(C190&gt;0,$B$161*C190,0)</f>
        <v>0</v>
      </c>
      <c r="E190" s="20">
        <f>C190*($B$163+$B$164*COS(B190))</f>
        <v>-2.8476386047789404E-2</v>
      </c>
      <c r="F190" s="32">
        <f t="shared" si="126"/>
        <v>0</v>
      </c>
      <c r="G190" s="34">
        <f t="shared" si="141"/>
        <v>0</v>
      </c>
      <c r="H190" s="214">
        <f t="shared" si="127"/>
        <v>-0.50525111875538442</v>
      </c>
      <c r="I190" s="14">
        <f t="shared" si="142"/>
        <v>2.1004692601480972</v>
      </c>
      <c r="J190" s="214">
        <f t="shared" si="128"/>
        <v>-0.98758743758774492</v>
      </c>
      <c r="K190" s="14">
        <f t="shared" si="143"/>
        <v>2.9838693112010879</v>
      </c>
      <c r="L190" s="34">
        <f>(G190/H190)*MAX(0,J190)</f>
        <v>0</v>
      </c>
      <c r="M190" s="214">
        <f t="shared" si="144"/>
        <v>0</v>
      </c>
      <c r="N190" s="14">
        <f t="shared" si="129"/>
        <v>-1.9792138263114794</v>
      </c>
      <c r="O190" s="13">
        <f t="shared" si="130"/>
        <v>0</v>
      </c>
      <c r="P190" s="13">
        <f t="shared" si="131"/>
        <v>0</v>
      </c>
      <c r="Q190" s="13">
        <f t="shared" si="132"/>
        <v>0</v>
      </c>
      <c r="R190" s="13">
        <f t="shared" si="133"/>
        <v>0</v>
      </c>
      <c r="S190" s="212">
        <f t="shared" si="134"/>
        <v>0</v>
      </c>
      <c r="T190" s="13">
        <f t="shared" si="135"/>
        <v>0</v>
      </c>
      <c r="U190" s="13">
        <f t="shared" si="136"/>
        <v>0</v>
      </c>
      <c r="V190" s="13">
        <f t="shared" si="145"/>
        <v>0</v>
      </c>
      <c r="W190" s="13">
        <f t="shared" si="146"/>
        <v>0</v>
      </c>
      <c r="X190" s="14">
        <f t="shared" si="147"/>
        <v>0</v>
      </c>
      <c r="Y190" s="14">
        <f t="shared" si="148"/>
        <v>0</v>
      </c>
      <c r="Z190" s="32">
        <f t="shared" si="137"/>
        <v>0</v>
      </c>
      <c r="AA190" s="36">
        <f t="shared" si="138"/>
        <v>0</v>
      </c>
      <c r="AB190" s="273">
        <f t="shared" si="139"/>
        <v>0</v>
      </c>
      <c r="AC190" s="354">
        <f t="shared" si="140"/>
        <v>0</v>
      </c>
    </row>
    <row r="191" spans="1:29" x14ac:dyDescent="0.6">
      <c r="B191" s="1"/>
      <c r="C191" s="18"/>
      <c r="D191" s="101">
        <f>SUM(D167:D190)</f>
        <v>2134.9675291497783</v>
      </c>
      <c r="E191" s="18"/>
      <c r="F191" s="101">
        <f>SUM(F167:F190)</f>
        <v>6599.8087065512691</v>
      </c>
      <c r="G191" s="101">
        <f>SUM(G167:G190)</f>
        <v>4464.841177401493</v>
      </c>
      <c r="H191" s="10"/>
      <c r="I191" s="11"/>
      <c r="J191" s="10"/>
      <c r="K191" s="11"/>
      <c r="L191" s="101">
        <f>SUM(L167:L190)</f>
        <v>2860.801654334261</v>
      </c>
      <c r="M191" s="1"/>
      <c r="X191" s="11"/>
      <c r="Y191" s="11"/>
      <c r="Z191" s="101">
        <f>SUM(Z167:Z190)</f>
        <v>1774.1506558478115</v>
      </c>
      <c r="AA191" s="101">
        <f>SUM(AA167:AA190)</f>
        <v>381.06090231674386</v>
      </c>
      <c r="AB191" s="274">
        <f>SUM(AB167:AB190)</f>
        <v>5016.0132124988158</v>
      </c>
      <c r="AC191" s="101">
        <f>SUM(AC167:AC190)</f>
        <v>3663.5085218425379</v>
      </c>
    </row>
    <row r="192" spans="1:29" x14ac:dyDescent="0.6">
      <c r="H192" s="227"/>
      <c r="J192" s="227"/>
    </row>
    <row r="193" spans="1:29" x14ac:dyDescent="0.6">
      <c r="A193" s="6" t="s">
        <v>16</v>
      </c>
      <c r="B193" s="8">
        <f>Gdm!A19</f>
        <v>6</v>
      </c>
      <c r="H193" s="227"/>
      <c r="J193" s="227"/>
    </row>
    <row r="194" spans="1:29" x14ac:dyDescent="0.6">
      <c r="A194" s="22" t="s">
        <v>24</v>
      </c>
      <c r="B194" s="27">
        <f>Gdm!C19</f>
        <v>0.96923445596524105</v>
      </c>
      <c r="H194" s="227"/>
      <c r="J194" s="227"/>
    </row>
    <row r="195" spans="1:29" x14ac:dyDescent="0.6">
      <c r="A195" s="22" t="s">
        <v>23</v>
      </c>
      <c r="B195" s="28">
        <f>Gdm!D19</f>
        <v>23.011636727869234</v>
      </c>
      <c r="H195" s="227"/>
      <c r="J195" s="227"/>
    </row>
    <row r="196" spans="1:29" x14ac:dyDescent="0.6">
      <c r="A196" s="22" t="s">
        <v>18</v>
      </c>
      <c r="B196" s="29">
        <f>Gdm!H19</f>
        <v>-1.9413160777450651</v>
      </c>
      <c r="C196" s="116" t="s">
        <v>168</v>
      </c>
      <c r="D196" s="131">
        <f>B196*180/PI()</f>
        <v>-111.22921795568303</v>
      </c>
      <c r="H196" s="227"/>
      <c r="J196" s="227"/>
    </row>
    <row r="197" spans="1:29" x14ac:dyDescent="0.6">
      <c r="A197" s="22" t="s">
        <v>28</v>
      </c>
      <c r="B197" s="261">
        <f>Gdm!N19</f>
        <v>1900.1392764083339</v>
      </c>
      <c r="C197" s="116" t="s">
        <v>167</v>
      </c>
      <c r="D197" s="131">
        <f>D196/15</f>
        <v>-7.4152811970455348</v>
      </c>
      <c r="H197" s="227"/>
      <c r="J197" s="227"/>
    </row>
    <row r="198" spans="1:29" x14ac:dyDescent="0.6">
      <c r="A198" s="22" t="s">
        <v>29</v>
      </c>
      <c r="B198" s="261">
        <f>Gdm!K19</f>
        <v>7740</v>
      </c>
      <c r="H198" s="227"/>
      <c r="J198" s="227"/>
    </row>
    <row r="199" spans="1:29" x14ac:dyDescent="0.6">
      <c r="A199" s="3" t="s">
        <v>19</v>
      </c>
      <c r="B199" s="5">
        <f>0.409-0.5016*SIN(B196+PI()/3)</f>
        <v>0.80007615179096292</v>
      </c>
      <c r="H199" s="227"/>
      <c r="J199" s="227"/>
    </row>
    <row r="200" spans="1:29" x14ac:dyDescent="0.6">
      <c r="A200" s="3" t="s">
        <v>20</v>
      </c>
      <c r="B200" s="5">
        <f>0.6609+0.4767*SIN(B196+PI()/3)</f>
        <v>0.28923731746660281</v>
      </c>
      <c r="H200" s="227"/>
      <c r="J200" s="227"/>
    </row>
    <row r="201" spans="1:29" ht="15.5" x14ac:dyDescent="0.85">
      <c r="H201" s="227"/>
      <c r="J201" s="227"/>
      <c r="Z201" s="206" t="s">
        <v>153</v>
      </c>
      <c r="AC201" s="102"/>
    </row>
    <row r="202" spans="1:29" ht="27.25" x14ac:dyDescent="0.85">
      <c r="A202" s="119" t="s">
        <v>75</v>
      </c>
      <c r="B202" s="118" t="s">
        <v>57</v>
      </c>
      <c r="C202" s="4" t="s">
        <v>15</v>
      </c>
      <c r="D202" s="4" t="s">
        <v>31</v>
      </c>
      <c r="E202" s="4" t="s">
        <v>21</v>
      </c>
      <c r="F202" s="4" t="s">
        <v>32</v>
      </c>
      <c r="G202" s="9" t="s">
        <v>33</v>
      </c>
      <c r="H202" s="212" t="s">
        <v>132</v>
      </c>
      <c r="I202" s="217" t="s">
        <v>134</v>
      </c>
      <c r="J202" s="212" t="s">
        <v>133</v>
      </c>
      <c r="K202" s="217" t="s">
        <v>135</v>
      </c>
      <c r="L202" s="99" t="s">
        <v>52</v>
      </c>
      <c r="M202" s="1" t="s">
        <v>136</v>
      </c>
      <c r="N202" s="4" t="s">
        <v>137</v>
      </c>
      <c r="O202" s="4" t="s">
        <v>138</v>
      </c>
      <c r="P202" s="4" t="s">
        <v>139</v>
      </c>
      <c r="Q202" s="4" t="s">
        <v>140</v>
      </c>
      <c r="R202" s="4" t="s">
        <v>141</v>
      </c>
      <c r="S202" s="202" t="s">
        <v>142</v>
      </c>
      <c r="T202" s="4" t="s">
        <v>143</v>
      </c>
      <c r="U202" s="4" t="s">
        <v>144</v>
      </c>
      <c r="V202" s="4" t="s">
        <v>145</v>
      </c>
      <c r="W202" s="4" t="s">
        <v>146</v>
      </c>
      <c r="X202" s="179" t="s">
        <v>53</v>
      </c>
      <c r="Y202" s="217" t="s">
        <v>152</v>
      </c>
      <c r="Z202" s="203" t="s">
        <v>54</v>
      </c>
      <c r="AA202" s="99" t="s">
        <v>55</v>
      </c>
      <c r="AB202" s="270" t="s">
        <v>227</v>
      </c>
      <c r="AC202" s="106" t="s">
        <v>56</v>
      </c>
    </row>
    <row r="203" spans="1:29" x14ac:dyDescent="0.6">
      <c r="A203" s="47">
        <v>-11.5</v>
      </c>
      <c r="B203" s="111">
        <f>A203*PI()/12</f>
        <v>-3.0106929596902181</v>
      </c>
      <c r="C203" s="104">
        <f>IF($B$196&lt;&gt;0,(PI()/24)*(COS($B203)-COS($B$196))/($B$196*COS($B$196)-SIN($B$196)),0)</f>
        <v>-5.0383200678492189E-2</v>
      </c>
      <c r="D203" s="49">
        <f>IF(C203&gt;0,$B$197*C203,0)</f>
        <v>0</v>
      </c>
      <c r="E203" s="48">
        <f t="shared" ref="E203:E226" si="154">C203*($B$199+$B$200*COS(B203))</f>
        <v>-2.5862366988270758E-2</v>
      </c>
      <c r="F203" s="49">
        <f t="shared" ref="F203:F226" si="155">IF(C203&gt;0,$B$198*E203,0)</f>
        <v>0</v>
      </c>
      <c r="G203" s="37">
        <f>IF(AND(F203&gt;0,F203&gt;D203),F203-D203,0)</f>
        <v>0</v>
      </c>
      <c r="H203" s="205">
        <f t="shared" ref="H203:H226" si="156">SIN(RADIANS($B$195))*SIN(LAT)+COS(RADIANS($B$195))*COS(LAT)*COS(B203)</f>
        <v>-0.44080475355627952</v>
      </c>
      <c r="I203" s="216">
        <f>ACOS(H203)</f>
        <v>2.0272913614628645</v>
      </c>
      <c r="J203" s="205">
        <f t="shared" ref="J203:J226" si="157">SIN(RADIANS($B$195))*SIN(LAT)*COS($C$5)-SIN(RADIANS($B$195))*COS(LAT)*SIN($C$5)*COS($C$6)+COS(RADIANS($B$195))*COS(LAT)*COS($C$5)*COS(B203)+COS(RADIANS($B$195))*SIN(LAT)*SIN($C$5)*COS($C$6)*COS(B203)+COS(RADIANS($B$195))*SIN($C$6)*SIN(B203)*SIN($C$5)</f>
        <v>-0.99247705657765284</v>
      </c>
      <c r="K203" s="216">
        <f>ACOS(J203)</f>
        <v>3.0188539487154271</v>
      </c>
      <c r="L203" s="37">
        <f>(G203/H203)*MAX(0,J203)</f>
        <v>0</v>
      </c>
      <c r="M203" s="205">
        <f>IF(D203=0,0,1+G203/(D203*H203))</f>
        <v>0</v>
      </c>
      <c r="N203" s="11">
        <f t="shared" ref="N203:N226" si="158">1/H203</f>
        <v>-2.2685780766479997</v>
      </c>
      <c r="O203" s="10">
        <f t="shared" ref="O203:O226" si="159">D203*N203/1367</f>
        <v>0</v>
      </c>
      <c r="P203" s="215">
        <f t="shared" ref="P203:P226" si="160">IF($M203=0,0,IF(AND($M203&gt;=$E$5,$M203&lt;$E$6),$F$5,IF(AND($M203&gt;=$E$6,$M203&lt;$E$7),$F$6,IF(AND($M203&gt;=$E$7,$M203&lt;$E$8),$F$7,IF(AND($M203&gt;=$E$8,$M203&lt;$E$9),$F$8,IF(AND($M203&gt;=$E$9,$M203&lt;$E$10),$F$9,IF(AND($M203&gt;=$E$10,$M203&lt;$E$11),$F$10,IF(AND($M203&gt;=$E$11,$M203&lt;$E$12),$F$11,IF($M203&gt;=$E$12,$F$12,"error")))))))))</f>
        <v>0</v>
      </c>
      <c r="Q203" s="10">
        <f t="shared" ref="Q203:Q226" si="161">IF($M203=0,0,IF(AND($M203&gt;=$E$5,$M203&lt;$E$6),$G$5,IF(AND($M203&gt;=$E$6,$M203&lt;$E$7),$G$6,IF(AND($M203&gt;=$E$7,$M203&lt;$E$8),$G$7,IF(AND($M203&gt;=$E$8,$M203&lt;$E$9),$G$8,IF(AND($M203&gt;=$E$9,$M203&lt;$E$10),$G$9,IF(AND($M203&gt;=$E$10,$M203&lt;$E$11),$G$10,IF(AND($M203&gt;=$E$11,$M203&lt;$E$12),$G$11,IF($M203&gt;=$E$12,$G$12,"error")))))))))</f>
        <v>0</v>
      </c>
      <c r="R203" s="10">
        <f t="shared" ref="R203:R226" si="162">IF($M203=0,0,IF(AND($M203&gt;=$E$5,$M203&lt;$E$6),$H$5,IF(AND($M203&gt;=$E$6,$M203&lt;$E$7),$H$6,IF(AND($M203&gt;=$E$7,$M203&lt;$E$8),$H$7,IF(AND($M203&gt;=$E$8,$M203&lt;$E$9),$H$8,IF(AND($M203&gt;=$E$9,$M203&lt;$E$10),$H$9,IF(AND($M203&gt;=$E$10,$M203&lt;$E$11),$H$10,IF(AND($M203&gt;=$E$11,$M203&lt;$E$12),$H$11,IF($M203&gt;=$E$12,$H$12,"error")))))))))</f>
        <v>0</v>
      </c>
      <c r="S203" s="211">
        <f t="shared" ref="S203:S226" si="163">IF($M203=0,0,IF(AND($M203&gt;=$E$5,$M203&lt;$E$6),$I$5,IF(AND($M203&gt;=$E$6,$M203&lt;$E$7),$I$6,IF(AND($M203&gt;=$E$7,$M203&lt;$E$8),$I$7,IF(AND($M203&gt;=$E$8,$M203&lt;$E$9),$I$8,IF(AND($M203&gt;=$E$9,$M203&lt;$E$10),$I$9,IF(AND($M203&gt;=$E$10,$M203&lt;$E$11),$I$10,IF(AND($M203&gt;=$E$11,$M203&lt;$E$12),$I$11,IF($M203&gt;=$E$12,$I$12,"error")))))))))</f>
        <v>0</v>
      </c>
      <c r="T203" s="10">
        <f t="shared" ref="T203:T226" si="164">IF($M203=0,0,IF(AND($M203&gt;=$E$5,$M203&lt;$E$6),$J$5,IF(AND($M203&gt;=$E$6,$M203&lt;$E$7),$J$6,IF(AND($M203&gt;=$E$7,$M203&lt;$E$8),$J$7,IF(AND($M203&gt;=$E$8,$M203&lt;$E$9),$J$8,IF(AND($M203&gt;=$E$9,$M203&lt;$E$10),$J$9,IF(AND($M203&gt;=$E$10,$M203&lt;$E$11),$J$10,IF(AND($M203&gt;=$E$11,$M203&lt;$E$12),$J$11,IF($M203&gt;=$E$12,$J$12,"error")))))))))</f>
        <v>0</v>
      </c>
      <c r="U203" s="10">
        <f t="shared" ref="U203:U226" si="165">IF($M203=0,0,IF(AND($M203&gt;=$E$5,$M203&lt;$E$6),$K$5,IF(AND($M203&gt;=$E$6,$M203&lt;$E$7),$K$6,IF(AND($M203&gt;=$E$7,$M203&lt;$E$8),$K$7,IF(AND($M203&gt;=$E$8,$M203&lt;$E$9),$K$8,IF(AND($M203&gt;=$E$9,$M203&lt;$E$10),$K$9,IF(AND($M203&gt;=$E$10,$M203&lt;$E$11),$K$10,IF(AND($M203&gt;=$E$11,$M203&lt;$E$12),$K$11,IF($M203&gt;=$E$12,$K$12,"error")))))))))</f>
        <v>0</v>
      </c>
      <c r="V203" s="10">
        <f>P203+Q203*O203+R203*I203</f>
        <v>0</v>
      </c>
      <c r="W203" s="10">
        <f>S203+T203*O203+U203*I203</f>
        <v>0</v>
      </c>
      <c r="X203" s="216">
        <f>D203*V203*MAX(0,J203)/H203</f>
        <v>0</v>
      </c>
      <c r="Y203" s="216">
        <f>D203*(0.5*(1+COS($C$5))*(1-V203)+W203*SIN(ABS($C$5)))</f>
        <v>0</v>
      </c>
      <c r="Z203" s="31">
        <f t="shared" ref="Z203:Z226" si="166">X203+Y203</f>
        <v>0</v>
      </c>
      <c r="AA203" s="38">
        <f t="shared" ref="AA203:AA226" si="167">IF(F203&gt;0,F203*$B$7*(1-COS($C$5))/2,0)</f>
        <v>0</v>
      </c>
      <c r="AB203" s="271">
        <f t="shared" ref="AB203:AB226" si="168">L203+Z203+AA203</f>
        <v>0</v>
      </c>
      <c r="AC203" s="101">
        <f t="shared" ref="AC203:AC226" si="169">L203+X203</f>
        <v>0</v>
      </c>
    </row>
    <row r="204" spans="1:29" x14ac:dyDescent="0.6">
      <c r="A204">
        <v>-10.5</v>
      </c>
      <c r="B204" s="10">
        <f>A204*PI()/12</f>
        <v>-2.748893571891069</v>
      </c>
      <c r="C204" s="105">
        <f>IF($B$196&lt;&gt;0,(PI()/24)*(COS($B204)-COS($B$196))/($B$196*COS($B$196)-SIN($B$196)),0)</f>
        <v>-4.4974151488399651E-2</v>
      </c>
      <c r="D204" s="31">
        <f>IF(C204&gt;0,$B$197*C204,0)</f>
        <v>0</v>
      </c>
      <c r="E204" s="18">
        <f t="shared" si="154"/>
        <v>-2.3964733609421078E-2</v>
      </c>
      <c r="F204" s="31">
        <f t="shared" si="155"/>
        <v>0</v>
      </c>
      <c r="G204" s="33">
        <f t="shared" ref="G204:G226" si="170">IF(AND(F204&gt;0,F204&gt;D204),F204-D204,0)</f>
        <v>0</v>
      </c>
      <c r="H204" s="213">
        <f t="shared" si="156"/>
        <v>-0.39348075343116712</v>
      </c>
      <c r="I204" s="11">
        <f t="shared" ref="I204:I226" si="171">ACOS(H204)</f>
        <v>1.9752110389269923</v>
      </c>
      <c r="J204" s="213">
        <f t="shared" si="157"/>
        <v>-0.93591013848828553</v>
      </c>
      <c r="K204" s="11">
        <f t="shared" ref="K204:K226" si="172">ACOS(J204)</f>
        <v>2.7816304522070934</v>
      </c>
      <c r="L204" s="33">
        <f>(G204/H204)*MAX(0,J204)</f>
        <v>0</v>
      </c>
      <c r="M204" s="213">
        <f t="shared" ref="M204:M226" si="173">IF(D204=0,0,1+G204/(D204*H204))</f>
        <v>0</v>
      </c>
      <c r="N204" s="11">
        <f t="shared" si="158"/>
        <v>-2.5414203649859926</v>
      </c>
      <c r="O204" s="10">
        <f t="shared" si="159"/>
        <v>0</v>
      </c>
      <c r="P204" s="10">
        <f t="shared" si="160"/>
        <v>0</v>
      </c>
      <c r="Q204" s="10">
        <f t="shared" si="161"/>
        <v>0</v>
      </c>
      <c r="R204" s="10">
        <f t="shared" si="162"/>
        <v>0</v>
      </c>
      <c r="S204" s="211">
        <f t="shared" si="163"/>
        <v>0</v>
      </c>
      <c r="T204" s="10">
        <f t="shared" si="164"/>
        <v>0</v>
      </c>
      <c r="U204" s="10">
        <f t="shared" si="165"/>
        <v>0</v>
      </c>
      <c r="V204" s="10">
        <f t="shared" ref="V204:V226" si="174">P204+Q204*O204+R204*I204</f>
        <v>0</v>
      </c>
      <c r="W204" s="10">
        <f t="shared" ref="W204:W226" si="175">S204+T204*O204+U204*I204</f>
        <v>0</v>
      </c>
      <c r="X204" s="11">
        <f t="shared" ref="X204:X226" si="176">D204*V204*MAX(0,J204)/H204</f>
        <v>0</v>
      </c>
      <c r="Y204" s="11">
        <f t="shared" ref="Y204:Y226" si="177">D204*(0.5*(1+COS($C$5))*(1-V204)+W204*SIN(ABS($C$5)))</f>
        <v>0</v>
      </c>
      <c r="Z204" s="31">
        <f t="shared" si="166"/>
        <v>0</v>
      </c>
      <c r="AA204" s="35">
        <f t="shared" si="167"/>
        <v>0</v>
      </c>
      <c r="AB204" s="272">
        <f t="shared" si="168"/>
        <v>0</v>
      </c>
      <c r="AC204" s="101">
        <f t="shared" si="169"/>
        <v>0</v>
      </c>
    </row>
    <row r="205" spans="1:29" x14ac:dyDescent="0.6">
      <c r="A205">
        <v>-9.5</v>
      </c>
      <c r="B205" s="10">
        <f>A205*PI()/12</f>
        <v>-2.4870941840919194</v>
      </c>
      <c r="C205" s="105">
        <f>IF($B$196&lt;&gt;0,(PI()/24)*(COS($B205)-COS($B$196))/($B$196*COS($B$196)-SIN($B$196)),0)</f>
        <v>-3.4524670871642987E-2</v>
      </c>
      <c r="D205" s="31">
        <f>IF(C205&gt;0,$B$197*C205,0)</f>
        <v>0</v>
      </c>
      <c r="E205" s="18">
        <f t="shared" si="154"/>
        <v>-1.9700079630019945E-2</v>
      </c>
      <c r="F205" s="31">
        <f t="shared" si="155"/>
        <v>0</v>
      </c>
      <c r="G205" s="33">
        <f t="shared" si="170"/>
        <v>0</v>
      </c>
      <c r="H205" s="213">
        <f t="shared" si="156"/>
        <v>-0.30205780558286072</v>
      </c>
      <c r="I205" s="11">
        <f t="shared" si="171"/>
        <v>1.8776468810801974</v>
      </c>
      <c r="J205" s="213">
        <f t="shared" si="157"/>
        <v>-0.82663124429608914</v>
      </c>
      <c r="K205" s="11">
        <f t="shared" si="172"/>
        <v>2.5438911179951624</v>
      </c>
      <c r="L205" s="33">
        <f>(G205/H205)*MAX(0,J205)</f>
        <v>0</v>
      </c>
      <c r="M205" s="213">
        <f t="shared" si="173"/>
        <v>0</v>
      </c>
      <c r="N205" s="11">
        <f t="shared" si="158"/>
        <v>-3.31062459409174</v>
      </c>
      <c r="O205" s="10">
        <f t="shared" si="159"/>
        <v>0</v>
      </c>
      <c r="P205" s="10">
        <f t="shared" si="160"/>
        <v>0</v>
      </c>
      <c r="Q205" s="10">
        <f t="shared" si="161"/>
        <v>0</v>
      </c>
      <c r="R205" s="10">
        <f t="shared" si="162"/>
        <v>0</v>
      </c>
      <c r="S205" s="211">
        <f t="shared" si="163"/>
        <v>0</v>
      </c>
      <c r="T205" s="10">
        <f t="shared" si="164"/>
        <v>0</v>
      </c>
      <c r="U205" s="10">
        <f t="shared" si="165"/>
        <v>0</v>
      </c>
      <c r="V205" s="10">
        <f t="shared" si="174"/>
        <v>0</v>
      </c>
      <c r="W205" s="10">
        <f t="shared" si="175"/>
        <v>0</v>
      </c>
      <c r="X205" s="11">
        <f t="shared" si="176"/>
        <v>0</v>
      </c>
      <c r="Y205" s="11">
        <f t="shared" si="177"/>
        <v>0</v>
      </c>
      <c r="Z205" s="31">
        <f t="shared" si="166"/>
        <v>0</v>
      </c>
      <c r="AA205" s="35">
        <f t="shared" si="167"/>
        <v>0</v>
      </c>
      <c r="AB205" s="272">
        <f t="shared" si="168"/>
        <v>0</v>
      </c>
      <c r="AC205" s="101">
        <f t="shared" si="169"/>
        <v>0</v>
      </c>
    </row>
    <row r="206" spans="1:29" x14ac:dyDescent="0.6">
      <c r="A206">
        <v>-8.5</v>
      </c>
      <c r="B206" s="10">
        <f>A206*PI()/12</f>
        <v>-2.2252947962927703</v>
      </c>
      <c r="C206" s="105">
        <f>IF($B$196&lt;&gt;0,(PI()/24)*(COS($B206)-COS($B$196))/($B$196*COS($B$196)-SIN($B$196)),0)</f>
        <v>-1.9746873663670936E-2</v>
      </c>
      <c r="D206" s="31">
        <f>IF(C206&gt;0,$B$197*C206,0)</f>
        <v>0</v>
      </c>
      <c r="E206" s="18">
        <f t="shared" si="154"/>
        <v>-1.2322041841765323E-2</v>
      </c>
      <c r="F206" s="31">
        <f t="shared" si="155"/>
        <v>0</v>
      </c>
      <c r="G206" s="33">
        <f t="shared" si="170"/>
        <v>0</v>
      </c>
      <c r="H206" s="213">
        <f t="shared" si="156"/>
        <v>-0.17276623282365777</v>
      </c>
      <c r="I206" s="11">
        <f t="shared" si="171"/>
        <v>1.7444337723074528</v>
      </c>
      <c r="J206" s="213">
        <f t="shared" si="157"/>
        <v>-0.67208755004835086</v>
      </c>
      <c r="K206" s="11">
        <f t="shared" si="172"/>
        <v>2.3078207367306272</v>
      </c>
      <c r="L206" s="33">
        <f>(G206/H206)*MAX(0,J206)</f>
        <v>0</v>
      </c>
      <c r="M206" s="213">
        <f t="shared" si="173"/>
        <v>0</v>
      </c>
      <c r="N206" s="11">
        <f t="shared" si="158"/>
        <v>-5.7881681139664511</v>
      </c>
      <c r="O206" s="10">
        <f t="shared" si="159"/>
        <v>0</v>
      </c>
      <c r="P206" s="10">
        <f t="shared" si="160"/>
        <v>0</v>
      </c>
      <c r="Q206" s="10">
        <f t="shared" si="161"/>
        <v>0</v>
      </c>
      <c r="R206" s="10">
        <f t="shared" si="162"/>
        <v>0</v>
      </c>
      <c r="S206" s="211">
        <f t="shared" si="163"/>
        <v>0</v>
      </c>
      <c r="T206" s="10">
        <f t="shared" si="164"/>
        <v>0</v>
      </c>
      <c r="U206" s="10">
        <f t="shared" si="165"/>
        <v>0</v>
      </c>
      <c r="V206" s="10">
        <f t="shared" si="174"/>
        <v>0</v>
      </c>
      <c r="W206" s="10">
        <f t="shared" si="175"/>
        <v>0</v>
      </c>
      <c r="X206" s="11">
        <f t="shared" si="176"/>
        <v>0</v>
      </c>
      <c r="Y206" s="11">
        <f t="shared" si="177"/>
        <v>0</v>
      </c>
      <c r="Z206" s="33">
        <f t="shared" si="166"/>
        <v>0</v>
      </c>
      <c r="AA206" s="35">
        <f t="shared" si="167"/>
        <v>0</v>
      </c>
      <c r="AB206" s="272">
        <f t="shared" si="168"/>
        <v>0</v>
      </c>
      <c r="AC206" s="101">
        <f t="shared" si="169"/>
        <v>0</v>
      </c>
    </row>
    <row r="207" spans="1:29" x14ac:dyDescent="0.6">
      <c r="A207">
        <v>-7.5</v>
      </c>
      <c r="B207" s="10">
        <f>A207*PI()/12</f>
        <v>-1.9634954084936205</v>
      </c>
      <c r="C207" s="105">
        <f>IF($B$196&lt;&gt;0,(PI()/24)*(COS($B207)-COS($B$196))/($B$196*COS($B$196)-SIN($B$196)),0)</f>
        <v>-1.6478423227421898E-3</v>
      </c>
      <c r="D207" s="31">
        <f>IF(C207&gt;0,$B$197*C207,0)</f>
        <v>0</v>
      </c>
      <c r="E207" s="18">
        <f t="shared" si="154"/>
        <v>-1.1360057261768704E-3</v>
      </c>
      <c r="F207" s="31">
        <f t="shared" si="155"/>
        <v>0</v>
      </c>
      <c r="G207" s="33">
        <f t="shared" si="170"/>
        <v>0</v>
      </c>
      <c r="H207" s="213">
        <f t="shared" si="156"/>
        <v>-1.4417042172671146E-2</v>
      </c>
      <c r="I207" s="11">
        <f t="shared" si="171"/>
        <v>1.5852138684473114</v>
      </c>
      <c r="J207" s="213">
        <f t="shared" si="157"/>
        <v>-0.48281095311252309</v>
      </c>
      <c r="K207" s="11">
        <f t="shared" si="172"/>
        <v>2.0746580691812664</v>
      </c>
      <c r="L207" s="33">
        <f>(G207/H207)*MAX(0,J207)</f>
        <v>0</v>
      </c>
      <c r="M207" s="213">
        <f t="shared" si="173"/>
        <v>0</v>
      </c>
      <c r="N207" s="11">
        <f t="shared" si="158"/>
        <v>-69.362355192079107</v>
      </c>
      <c r="O207" s="10">
        <f t="shared" si="159"/>
        <v>0</v>
      </c>
      <c r="P207" s="10">
        <f t="shared" si="160"/>
        <v>0</v>
      </c>
      <c r="Q207" s="10">
        <f t="shared" si="161"/>
        <v>0</v>
      </c>
      <c r="R207" s="10">
        <f t="shared" si="162"/>
        <v>0</v>
      </c>
      <c r="S207" s="211">
        <f t="shared" si="163"/>
        <v>0</v>
      </c>
      <c r="T207" s="10">
        <f t="shared" si="164"/>
        <v>0</v>
      </c>
      <c r="U207" s="10">
        <f t="shared" si="165"/>
        <v>0</v>
      </c>
      <c r="V207" s="10">
        <f t="shared" si="174"/>
        <v>0</v>
      </c>
      <c r="W207" s="10">
        <f t="shared" si="175"/>
        <v>0</v>
      </c>
      <c r="X207" s="11">
        <f t="shared" si="176"/>
        <v>0</v>
      </c>
      <c r="Y207" s="11">
        <f t="shared" si="177"/>
        <v>0</v>
      </c>
      <c r="Z207" s="33">
        <f t="shared" si="166"/>
        <v>0</v>
      </c>
      <c r="AA207" s="35">
        <f t="shared" si="167"/>
        <v>0</v>
      </c>
      <c r="AB207" s="272">
        <f t="shared" si="168"/>
        <v>0</v>
      </c>
      <c r="AC207" s="101">
        <f t="shared" si="169"/>
        <v>0</v>
      </c>
    </row>
    <row r="208" spans="1:29" x14ac:dyDescent="0.6">
      <c r="A208">
        <v>-6.5</v>
      </c>
      <c r="B208" s="10">
        <f t="shared" ref="B208:B226" si="178">A208*PI()/12</f>
        <v>-1.7016960206944713</v>
      </c>
      <c r="C208" s="105">
        <f t="shared" ref="C208:C226" si="179">IF($B$196&lt;&gt;0,(PI()/24)*(COS($B208)-COS($B$196))/($B$196*COS($B$196)-SIN($B$196)),0)</f>
        <v>1.8539004075322368E-2</v>
      </c>
      <c r="D208" s="31">
        <f t="shared" ref="D208:D222" si="180">IF(C208&gt;0,$B$197*C208,0)</f>
        <v>35.226689789014195</v>
      </c>
      <c r="E208" s="18">
        <f t="shared" si="154"/>
        <v>1.413271117059102E-2</v>
      </c>
      <c r="F208" s="31">
        <f t="shared" si="155"/>
        <v>109.3871844603745</v>
      </c>
      <c r="G208" s="33">
        <f t="shared" si="170"/>
        <v>74.160494671360311</v>
      </c>
      <c r="H208" s="213">
        <f t="shared" si="156"/>
        <v>0.16219853071164411</v>
      </c>
      <c r="I208" s="11">
        <f t="shared" si="171"/>
        <v>1.4078780458269602</v>
      </c>
      <c r="J208" s="213">
        <f t="shared" si="157"/>
        <v>-0.27170034077541755</v>
      </c>
      <c r="K208" s="11">
        <f t="shared" si="172"/>
        <v>1.8459557233588735</v>
      </c>
      <c r="L208" s="33">
        <f t="shared" ref="L208:L222" si="181">(G208/H208)*MAX(0,J208)</f>
        <v>0</v>
      </c>
      <c r="M208" s="213">
        <f t="shared" si="173"/>
        <v>13.979377600449324</v>
      </c>
      <c r="N208" s="11">
        <f t="shared" si="158"/>
        <v>6.165283961651884</v>
      </c>
      <c r="O208" s="10">
        <f t="shared" si="159"/>
        <v>0.15887530766517585</v>
      </c>
      <c r="P208" s="10">
        <f t="shared" si="160"/>
        <v>0.42099999999999999</v>
      </c>
      <c r="Q208" s="10">
        <f t="shared" si="161"/>
        <v>-0.66100000000000003</v>
      </c>
      <c r="R208" s="10">
        <f t="shared" si="162"/>
        <v>9.7000000000000003E-2</v>
      </c>
      <c r="S208" s="211">
        <f t="shared" si="163"/>
        <v>0.11899999999999999</v>
      </c>
      <c r="T208" s="10">
        <f t="shared" si="164"/>
        <v>-2.125</v>
      </c>
      <c r="U208" s="10">
        <f t="shared" si="165"/>
        <v>0.44600000000000001</v>
      </c>
      <c r="V208" s="10">
        <f t="shared" si="174"/>
        <v>0.4525475920785339</v>
      </c>
      <c r="W208" s="10">
        <f t="shared" si="175"/>
        <v>0.4093035796503256</v>
      </c>
      <c r="X208" s="11">
        <f t="shared" si="176"/>
        <v>0</v>
      </c>
      <c r="Y208" s="11">
        <f t="shared" si="177"/>
        <v>26.785068638418704</v>
      </c>
      <c r="Z208" s="33">
        <f t="shared" si="166"/>
        <v>26.785068638418704</v>
      </c>
      <c r="AA208" s="35">
        <f t="shared" si="167"/>
        <v>6.315816270702177</v>
      </c>
      <c r="AB208" s="272">
        <f t="shared" si="168"/>
        <v>33.100884909120879</v>
      </c>
      <c r="AC208" s="101">
        <f t="shared" si="169"/>
        <v>0</v>
      </c>
    </row>
    <row r="209" spans="1:29" x14ac:dyDescent="0.6">
      <c r="A209">
        <v>-5.5</v>
      </c>
      <c r="B209" s="10">
        <f t="shared" si="178"/>
        <v>-1.4398966328953218</v>
      </c>
      <c r="C209" s="105">
        <f t="shared" si="179"/>
        <v>3.9437965308835719E-2</v>
      </c>
      <c r="D209" s="31">
        <f t="shared" si="180"/>
        <v>74.937626864948072</v>
      </c>
      <c r="E209" s="18">
        <f t="shared" si="154"/>
        <v>3.3042278825254345E-2</v>
      </c>
      <c r="F209" s="31">
        <f t="shared" si="155"/>
        <v>255.74723810746863</v>
      </c>
      <c r="G209" s="33">
        <f t="shared" si="170"/>
        <v>180.80961124252056</v>
      </c>
      <c r="H209" s="213">
        <f t="shared" si="156"/>
        <v>0.34504442640825694</v>
      </c>
      <c r="I209" s="11">
        <f t="shared" si="171"/>
        <v>1.2185102087896049</v>
      </c>
      <c r="J209" s="213">
        <f t="shared" si="157"/>
        <v>-5.3142552391024861E-2</v>
      </c>
      <c r="K209" s="11">
        <f t="shared" si="172"/>
        <v>1.6239639246153625</v>
      </c>
      <c r="L209" s="33">
        <f t="shared" si="181"/>
        <v>0</v>
      </c>
      <c r="M209" s="213">
        <f t="shared" si="173"/>
        <v>7.9927267864795883</v>
      </c>
      <c r="N209" s="11">
        <f t="shared" si="158"/>
        <v>2.898177519948689</v>
      </c>
      <c r="O209" s="10">
        <f t="shared" si="159"/>
        <v>0.15887530766517588</v>
      </c>
      <c r="P209" s="10">
        <f t="shared" si="160"/>
        <v>0.73399999999999999</v>
      </c>
      <c r="Q209" s="10">
        <f t="shared" si="161"/>
        <v>-7.2999999999999995E-2</v>
      </c>
      <c r="R209" s="10">
        <f t="shared" si="162"/>
        <v>-0.22800000000000001</v>
      </c>
      <c r="S209" s="211">
        <f t="shared" si="163"/>
        <v>0.23100000000000001</v>
      </c>
      <c r="T209" s="10">
        <f t="shared" si="164"/>
        <v>-1.18</v>
      </c>
      <c r="U209" s="10">
        <f t="shared" si="165"/>
        <v>0.19900000000000001</v>
      </c>
      <c r="V209" s="10">
        <f t="shared" si="174"/>
        <v>0.44458177493641221</v>
      </c>
      <c r="W209" s="10">
        <f t="shared" si="175"/>
        <v>0.28601066850422385</v>
      </c>
      <c r="X209" s="11">
        <f t="shared" si="176"/>
        <v>0</v>
      </c>
      <c r="Y209" s="11">
        <f t="shared" si="177"/>
        <v>49.030771345280442</v>
      </c>
      <c r="Z209" s="33">
        <f t="shared" si="166"/>
        <v>49.030771345280442</v>
      </c>
      <c r="AA209" s="35">
        <f t="shared" si="167"/>
        <v>14.766378489350545</v>
      </c>
      <c r="AB209" s="272">
        <f t="shared" si="168"/>
        <v>63.797149834630986</v>
      </c>
      <c r="AC209" s="101">
        <f t="shared" si="169"/>
        <v>0</v>
      </c>
    </row>
    <row r="210" spans="1:29" x14ac:dyDescent="0.6">
      <c r="A210">
        <v>-4.5</v>
      </c>
      <c r="B210" s="10">
        <f t="shared" si="178"/>
        <v>-1.1780972450961724</v>
      </c>
      <c r="C210" s="105">
        <f t="shared" si="179"/>
        <v>5.9624811706900302E-2</v>
      </c>
      <c r="D210" s="31">
        <f t="shared" si="180"/>
        <v>113.2954465727327</v>
      </c>
      <c r="E210" s="18">
        <f t="shared" si="154"/>
        <v>5.430404145168586E-2</v>
      </c>
      <c r="F210" s="31">
        <f t="shared" si="155"/>
        <v>420.31328083604853</v>
      </c>
      <c r="G210" s="33">
        <f t="shared" si="170"/>
        <v>307.01783426331582</v>
      </c>
      <c r="H210" s="213">
        <f t="shared" si="156"/>
        <v>0.52165999929257234</v>
      </c>
      <c r="I210" s="11">
        <f t="shared" si="171"/>
        <v>1.0220008091392261</v>
      </c>
      <c r="J210" s="213">
        <f t="shared" si="157"/>
        <v>0.15796805994608082</v>
      </c>
      <c r="K210" s="11">
        <f t="shared" si="172"/>
        <v>1.4121637911594065</v>
      </c>
      <c r="L210" s="33">
        <f t="shared" si="181"/>
        <v>92.970539648800582</v>
      </c>
      <c r="M210" s="213">
        <f t="shared" si="173"/>
        <v>6.1947375602761658</v>
      </c>
      <c r="N210" s="11">
        <f t="shared" si="158"/>
        <v>1.9169574078060589</v>
      </c>
      <c r="O210" s="10">
        <f t="shared" si="159"/>
        <v>0.15887530766517596</v>
      </c>
      <c r="P210" s="10">
        <f t="shared" si="160"/>
        <v>0.73399999999999999</v>
      </c>
      <c r="Q210" s="10">
        <f t="shared" si="161"/>
        <v>-7.2999999999999995E-2</v>
      </c>
      <c r="R210" s="10">
        <f t="shared" si="162"/>
        <v>-0.22800000000000001</v>
      </c>
      <c r="S210" s="211">
        <f t="shared" si="163"/>
        <v>0.23100000000000001</v>
      </c>
      <c r="T210" s="10">
        <f t="shared" si="164"/>
        <v>-1.18</v>
      </c>
      <c r="U210" s="10">
        <f t="shared" si="165"/>
        <v>0.19900000000000001</v>
      </c>
      <c r="V210" s="10">
        <f t="shared" si="174"/>
        <v>0.48938591805669857</v>
      </c>
      <c r="W210" s="10">
        <f t="shared" si="175"/>
        <v>0.2469052979737984</v>
      </c>
      <c r="X210" s="11">
        <f t="shared" si="176"/>
        <v>16.789805770579928</v>
      </c>
      <c r="Y210" s="11">
        <f t="shared" si="177"/>
        <v>66.501782035238719</v>
      </c>
      <c r="Z210" s="33">
        <f t="shared" si="166"/>
        <v>83.291587805818651</v>
      </c>
      <c r="AA210" s="35">
        <f t="shared" si="167"/>
        <v>24.268121270258725</v>
      </c>
      <c r="AB210" s="272">
        <f t="shared" si="168"/>
        <v>200.53024872487796</v>
      </c>
      <c r="AC210" s="101">
        <f t="shared" si="169"/>
        <v>109.76034541938051</v>
      </c>
    </row>
    <row r="211" spans="1:29" x14ac:dyDescent="0.6">
      <c r="A211">
        <v>-3.5</v>
      </c>
      <c r="B211" s="10">
        <f t="shared" si="178"/>
        <v>-0.91629785729702296</v>
      </c>
      <c r="C211" s="105">
        <f t="shared" si="179"/>
        <v>7.7723843047829033E-2</v>
      </c>
      <c r="D211" s="31">
        <f t="shared" si="180"/>
        <v>147.68612688857678</v>
      </c>
      <c r="E211" s="18">
        <f t="shared" si="154"/>
        <v>7.5870337263135357E-2</v>
      </c>
      <c r="F211" s="31">
        <f t="shared" si="155"/>
        <v>587.2364104166677</v>
      </c>
      <c r="G211" s="33">
        <f t="shared" si="170"/>
        <v>439.55028352809092</v>
      </c>
      <c r="H211" s="213">
        <f t="shared" si="156"/>
        <v>0.68000918994355875</v>
      </c>
      <c r="I211" s="11">
        <f t="shared" si="171"/>
        <v>0.82302115824903477</v>
      </c>
      <c r="J211" s="213">
        <f t="shared" si="157"/>
        <v>0.34724465688190831</v>
      </c>
      <c r="K211" s="11">
        <f t="shared" si="172"/>
        <v>1.2161649995768606</v>
      </c>
      <c r="L211" s="33">
        <f t="shared" si="181"/>
        <v>224.45503626020991</v>
      </c>
      <c r="M211" s="213">
        <f t="shared" si="173"/>
        <v>5.3767735920397053</v>
      </c>
      <c r="N211" s="11">
        <f t="shared" si="158"/>
        <v>1.4705683611172971</v>
      </c>
      <c r="O211" s="10">
        <f t="shared" si="159"/>
        <v>0.15887530766517596</v>
      </c>
      <c r="P211" s="10">
        <f t="shared" si="160"/>
        <v>0.85699999999999998</v>
      </c>
      <c r="Q211" s="10">
        <f t="shared" si="161"/>
        <v>-0.37</v>
      </c>
      <c r="R211" s="10">
        <f t="shared" si="162"/>
        <v>-0.27900000000000003</v>
      </c>
      <c r="S211" s="211">
        <f t="shared" si="163"/>
        <v>0.26700000000000002</v>
      </c>
      <c r="T211" s="10">
        <f t="shared" si="164"/>
        <v>-0.79200000000000004</v>
      </c>
      <c r="U211" s="10">
        <f t="shared" si="165"/>
        <v>7.5999999999999998E-2</v>
      </c>
      <c r="V211" s="10">
        <f t="shared" si="174"/>
        <v>0.56859323301240416</v>
      </c>
      <c r="W211" s="10">
        <f t="shared" si="175"/>
        <v>0.20372036435610727</v>
      </c>
      <c r="X211" s="11">
        <f t="shared" si="176"/>
        <v>42.880730750906764</v>
      </c>
      <c r="Y211" s="11">
        <f t="shared" si="177"/>
        <v>72.587277241442735</v>
      </c>
      <c r="Z211" s="33">
        <f t="shared" si="166"/>
        <v>115.4680079923495</v>
      </c>
      <c r="AA211" s="35">
        <f t="shared" si="167"/>
        <v>33.905957941552764</v>
      </c>
      <c r="AB211" s="272">
        <f t="shared" si="168"/>
        <v>373.82900219411215</v>
      </c>
      <c r="AC211" s="101">
        <f t="shared" si="169"/>
        <v>267.33576701111667</v>
      </c>
    </row>
    <row r="212" spans="1:29" x14ac:dyDescent="0.6">
      <c r="A212">
        <v>-2.5</v>
      </c>
      <c r="B212" s="10">
        <f t="shared" si="178"/>
        <v>-0.6544984694978736</v>
      </c>
      <c r="C212" s="105">
        <f t="shared" si="179"/>
        <v>9.2501640255801085E-2</v>
      </c>
      <c r="D212" s="31">
        <f t="shared" si="180"/>
        <v>175.76599978224189</v>
      </c>
      <c r="E212" s="18">
        <f t="shared" si="154"/>
        <v>9.5234466510717194E-2</v>
      </c>
      <c r="F212" s="31">
        <f t="shared" si="155"/>
        <v>737.11477079295105</v>
      </c>
      <c r="G212" s="33">
        <f t="shared" si="170"/>
        <v>561.34877101070913</v>
      </c>
      <c r="H212" s="213">
        <f t="shared" si="156"/>
        <v>0.80930076270276174</v>
      </c>
      <c r="I212" s="11">
        <f t="shared" si="171"/>
        <v>0.62783559467944683</v>
      </c>
      <c r="J212" s="213">
        <f t="shared" si="157"/>
        <v>0.50178835112964681</v>
      </c>
      <c r="K212" s="11">
        <f t="shared" si="172"/>
        <v>1.0451313072553297</v>
      </c>
      <c r="L212" s="33">
        <f t="shared" si="181"/>
        <v>348.05141326373814</v>
      </c>
      <c r="M212" s="213">
        <f t="shared" si="173"/>
        <v>4.9462805559702074</v>
      </c>
      <c r="N212" s="11">
        <f t="shared" si="158"/>
        <v>1.2356345700952687</v>
      </c>
      <c r="O212" s="10">
        <f t="shared" si="159"/>
        <v>0.15887530766517596</v>
      </c>
      <c r="P212" s="10">
        <f t="shared" si="160"/>
        <v>0.85699999999999998</v>
      </c>
      <c r="Q212" s="10">
        <f t="shared" si="161"/>
        <v>-0.37</v>
      </c>
      <c r="R212" s="10">
        <f t="shared" si="162"/>
        <v>-0.27900000000000003</v>
      </c>
      <c r="S212" s="211">
        <f t="shared" si="163"/>
        <v>0.26700000000000002</v>
      </c>
      <c r="T212" s="10">
        <f t="shared" si="164"/>
        <v>-0.79200000000000004</v>
      </c>
      <c r="U212" s="10">
        <f t="shared" si="165"/>
        <v>7.5999999999999998E-2</v>
      </c>
      <c r="V212" s="10">
        <f t="shared" si="174"/>
        <v>0.62305000524831922</v>
      </c>
      <c r="W212" s="10">
        <f t="shared" si="175"/>
        <v>0.18888626152481858</v>
      </c>
      <c r="X212" s="11">
        <f t="shared" si="176"/>
        <v>67.899784862572531</v>
      </c>
      <c r="Y212" s="11">
        <f t="shared" si="177"/>
        <v>77.217002770167312</v>
      </c>
      <c r="Z212" s="33">
        <f t="shared" si="166"/>
        <v>145.11678763273983</v>
      </c>
      <c r="AA212" s="35">
        <f t="shared" si="167"/>
        <v>42.559660765703995</v>
      </c>
      <c r="AB212" s="272">
        <f t="shared" si="168"/>
        <v>535.72786166218202</v>
      </c>
      <c r="AC212" s="101">
        <f t="shared" si="169"/>
        <v>415.95119812631066</v>
      </c>
    </row>
    <row r="213" spans="1:29" x14ac:dyDescent="0.6">
      <c r="A213">
        <v>-1.5</v>
      </c>
      <c r="B213" s="10">
        <f t="shared" si="178"/>
        <v>-0.39269908169872414</v>
      </c>
      <c r="C213" s="105">
        <f t="shared" si="179"/>
        <v>0.10295112087255776</v>
      </c>
      <c r="D213" s="31">
        <f t="shared" si="180"/>
        <v>195.62146832020881</v>
      </c>
      <c r="E213" s="18">
        <f t="shared" si="154"/>
        <v>0.10987938018597937</v>
      </c>
      <c r="F213" s="31">
        <f t="shared" si="155"/>
        <v>850.46640263948029</v>
      </c>
      <c r="G213" s="33">
        <f t="shared" si="170"/>
        <v>654.84493431927149</v>
      </c>
      <c r="H213" s="213">
        <f t="shared" si="156"/>
        <v>0.90072371055106815</v>
      </c>
      <c r="I213" s="11">
        <f t="shared" si="171"/>
        <v>0.44936364950838392</v>
      </c>
      <c r="J213" s="213">
        <f t="shared" si="157"/>
        <v>0.61106724532184298</v>
      </c>
      <c r="K213" s="11">
        <f t="shared" si="172"/>
        <v>0.9133881871749352</v>
      </c>
      <c r="L213" s="33">
        <f t="shared" si="181"/>
        <v>444.25863940300144</v>
      </c>
      <c r="M213" s="213">
        <f t="shared" si="173"/>
        <v>4.7164677002904041</v>
      </c>
      <c r="N213" s="11">
        <f t="shared" si="158"/>
        <v>1.1102183591771932</v>
      </c>
      <c r="O213" s="10">
        <f t="shared" si="159"/>
        <v>0.15887530766517594</v>
      </c>
      <c r="P213" s="10">
        <f t="shared" si="160"/>
        <v>0.85699999999999998</v>
      </c>
      <c r="Q213" s="10">
        <f t="shared" si="161"/>
        <v>-0.37</v>
      </c>
      <c r="R213" s="10">
        <f t="shared" si="162"/>
        <v>-0.27900000000000003</v>
      </c>
      <c r="S213" s="211">
        <f t="shared" si="163"/>
        <v>0.26700000000000002</v>
      </c>
      <c r="T213" s="10">
        <f t="shared" si="164"/>
        <v>-0.79200000000000004</v>
      </c>
      <c r="U213" s="10">
        <f t="shared" si="165"/>
        <v>7.5999999999999998E-2</v>
      </c>
      <c r="V213" s="10">
        <f t="shared" si="174"/>
        <v>0.67284367795104572</v>
      </c>
      <c r="W213" s="10">
        <f t="shared" si="175"/>
        <v>0.17532239369181785</v>
      </c>
      <c r="X213" s="11">
        <f t="shared" si="176"/>
        <v>89.295197134834524</v>
      </c>
      <c r="Y213" s="11">
        <f t="shared" si="177"/>
        <v>76.606409605793871</v>
      </c>
      <c r="Z213" s="31">
        <f t="shared" si="166"/>
        <v>165.90160674062838</v>
      </c>
      <c r="AA213" s="35">
        <f t="shared" si="167"/>
        <v>49.104376988711735</v>
      </c>
      <c r="AB213" s="272">
        <f t="shared" si="168"/>
        <v>659.26462313234151</v>
      </c>
      <c r="AC213" s="101">
        <f t="shared" si="169"/>
        <v>533.55383653783599</v>
      </c>
    </row>
    <row r="214" spans="1:29" x14ac:dyDescent="0.6">
      <c r="A214">
        <v>-0.5</v>
      </c>
      <c r="B214" s="10">
        <f t="shared" si="178"/>
        <v>-0.1308996938995747</v>
      </c>
      <c r="C214" s="105">
        <f t="shared" si="179"/>
        <v>0.10836017006265025</v>
      </c>
      <c r="D214" s="31">
        <f t="shared" si="180"/>
        <v>205.89941513432825</v>
      </c>
      <c r="E214" s="18">
        <f t="shared" si="154"/>
        <v>0.11777005929449261</v>
      </c>
      <c r="F214" s="31">
        <f t="shared" si="155"/>
        <v>911.54025893937273</v>
      </c>
      <c r="G214" s="33">
        <f t="shared" si="170"/>
        <v>705.64084380504448</v>
      </c>
      <c r="H214" s="213">
        <f t="shared" si="156"/>
        <v>0.94804771067618043</v>
      </c>
      <c r="I214" s="11">
        <f t="shared" si="171"/>
        <v>0.32375443618139799</v>
      </c>
      <c r="J214" s="213">
        <f t="shared" si="157"/>
        <v>0.6676341634112104</v>
      </c>
      <c r="K214" s="11">
        <f t="shared" si="172"/>
        <v>0.83976988272741859</v>
      </c>
      <c r="L214" s="33">
        <f t="shared" si="181"/>
        <v>496.92639844734134</v>
      </c>
      <c r="M214" s="213">
        <f t="shared" si="173"/>
        <v>4.614917612908112</v>
      </c>
      <c r="N214" s="11">
        <f t="shared" si="158"/>
        <v>1.054799235037196</v>
      </c>
      <c r="O214" s="10">
        <f t="shared" si="159"/>
        <v>0.15887530766517594</v>
      </c>
      <c r="P214" s="10">
        <f t="shared" si="160"/>
        <v>0.85699999999999998</v>
      </c>
      <c r="Q214" s="10">
        <f t="shared" si="161"/>
        <v>-0.37</v>
      </c>
      <c r="R214" s="10">
        <f t="shared" si="162"/>
        <v>-0.27900000000000003</v>
      </c>
      <c r="S214" s="211">
        <f t="shared" si="163"/>
        <v>0.26700000000000002</v>
      </c>
      <c r="T214" s="10">
        <f t="shared" si="164"/>
        <v>-0.79200000000000004</v>
      </c>
      <c r="U214" s="10">
        <f t="shared" si="165"/>
        <v>7.5999999999999998E-2</v>
      </c>
      <c r="V214" s="10">
        <f t="shared" si="174"/>
        <v>0.70788864846927479</v>
      </c>
      <c r="W214" s="10">
        <f t="shared" si="175"/>
        <v>0.16577609347896691</v>
      </c>
      <c r="X214" s="11">
        <f t="shared" si="176"/>
        <v>102.64278308078096</v>
      </c>
      <c r="Y214" s="11">
        <f t="shared" si="177"/>
        <v>73.71726905532843</v>
      </c>
      <c r="Z214" s="31">
        <f t="shared" si="166"/>
        <v>176.3600521361094</v>
      </c>
      <c r="AA214" s="35">
        <f t="shared" si="167"/>
        <v>52.630669919974792</v>
      </c>
      <c r="AB214" s="272">
        <f t="shared" si="168"/>
        <v>725.91712050342551</v>
      </c>
      <c r="AC214" s="101">
        <f t="shared" si="169"/>
        <v>599.56918152812227</v>
      </c>
    </row>
    <row r="215" spans="1:29" x14ac:dyDescent="0.6">
      <c r="A215">
        <v>0.5</v>
      </c>
      <c r="B215" s="10">
        <f t="shared" si="178"/>
        <v>0.1308996938995747</v>
      </c>
      <c r="C215" s="105">
        <f t="shared" si="179"/>
        <v>0.10836017006265025</v>
      </c>
      <c r="D215" s="31">
        <f t="shared" si="180"/>
        <v>205.89941513432825</v>
      </c>
      <c r="E215" s="18">
        <f t="shared" si="154"/>
        <v>0.11777005929449261</v>
      </c>
      <c r="F215" s="31">
        <f t="shared" si="155"/>
        <v>911.54025893937273</v>
      </c>
      <c r="G215" s="33">
        <f t="shared" si="170"/>
        <v>705.64084380504448</v>
      </c>
      <c r="H215" s="213">
        <f t="shared" si="156"/>
        <v>0.94804771067618043</v>
      </c>
      <c r="I215" s="11">
        <f t="shared" si="171"/>
        <v>0.32375443618139799</v>
      </c>
      <c r="J215" s="213">
        <f t="shared" si="157"/>
        <v>0.6676341634112104</v>
      </c>
      <c r="K215" s="11">
        <f t="shared" si="172"/>
        <v>0.83976988272741859</v>
      </c>
      <c r="L215" s="33">
        <f t="shared" si="181"/>
        <v>496.92639844734134</v>
      </c>
      <c r="M215" s="213">
        <f t="shared" si="173"/>
        <v>4.614917612908112</v>
      </c>
      <c r="N215" s="11">
        <f t="shared" si="158"/>
        <v>1.054799235037196</v>
      </c>
      <c r="O215" s="10">
        <f t="shared" si="159"/>
        <v>0.15887530766517594</v>
      </c>
      <c r="P215" s="10">
        <f t="shared" si="160"/>
        <v>0.85699999999999998</v>
      </c>
      <c r="Q215" s="10">
        <f t="shared" si="161"/>
        <v>-0.37</v>
      </c>
      <c r="R215" s="10">
        <f t="shared" si="162"/>
        <v>-0.27900000000000003</v>
      </c>
      <c r="S215" s="211">
        <f t="shared" si="163"/>
        <v>0.26700000000000002</v>
      </c>
      <c r="T215" s="10">
        <f t="shared" si="164"/>
        <v>-0.79200000000000004</v>
      </c>
      <c r="U215" s="10">
        <f t="shared" si="165"/>
        <v>7.5999999999999998E-2</v>
      </c>
      <c r="V215" s="10">
        <f t="shared" si="174"/>
        <v>0.70788864846927479</v>
      </c>
      <c r="W215" s="10">
        <f t="shared" si="175"/>
        <v>0.16577609347896691</v>
      </c>
      <c r="X215" s="11">
        <f t="shared" si="176"/>
        <v>102.64278308078096</v>
      </c>
      <c r="Y215" s="11">
        <f t="shared" si="177"/>
        <v>73.71726905532843</v>
      </c>
      <c r="Z215" s="31">
        <f t="shared" si="166"/>
        <v>176.3600521361094</v>
      </c>
      <c r="AA215" s="35">
        <f t="shared" si="167"/>
        <v>52.630669919974792</v>
      </c>
      <c r="AB215" s="272">
        <f t="shared" si="168"/>
        <v>725.91712050342551</v>
      </c>
      <c r="AC215" s="101">
        <f t="shared" si="169"/>
        <v>599.56918152812227</v>
      </c>
    </row>
    <row r="216" spans="1:29" x14ac:dyDescent="0.6">
      <c r="A216">
        <v>1.5</v>
      </c>
      <c r="B216" s="10">
        <f t="shared" si="178"/>
        <v>0.39269908169872414</v>
      </c>
      <c r="C216" s="105">
        <f t="shared" si="179"/>
        <v>0.10295112087255776</v>
      </c>
      <c r="D216" s="31">
        <f t="shared" si="180"/>
        <v>195.62146832020881</v>
      </c>
      <c r="E216" s="18">
        <f t="shared" si="154"/>
        <v>0.10987938018597937</v>
      </c>
      <c r="F216" s="31">
        <f t="shared" si="155"/>
        <v>850.46640263948029</v>
      </c>
      <c r="G216" s="33">
        <f t="shared" si="170"/>
        <v>654.84493431927149</v>
      </c>
      <c r="H216" s="213">
        <f t="shared" si="156"/>
        <v>0.90072371055106815</v>
      </c>
      <c r="I216" s="11">
        <f t="shared" si="171"/>
        <v>0.44936364950838392</v>
      </c>
      <c r="J216" s="213">
        <f t="shared" si="157"/>
        <v>0.61106724532184298</v>
      </c>
      <c r="K216" s="11">
        <f t="shared" si="172"/>
        <v>0.9133881871749352</v>
      </c>
      <c r="L216" s="33">
        <f t="shared" si="181"/>
        <v>444.25863940300144</v>
      </c>
      <c r="M216" s="213">
        <f t="shared" si="173"/>
        <v>4.7164677002904041</v>
      </c>
      <c r="N216" s="11">
        <f t="shared" si="158"/>
        <v>1.1102183591771932</v>
      </c>
      <c r="O216" s="10">
        <f t="shared" si="159"/>
        <v>0.15887530766517594</v>
      </c>
      <c r="P216" s="10">
        <f t="shared" si="160"/>
        <v>0.85699999999999998</v>
      </c>
      <c r="Q216" s="10">
        <f t="shared" si="161"/>
        <v>-0.37</v>
      </c>
      <c r="R216" s="10">
        <f t="shared" si="162"/>
        <v>-0.27900000000000003</v>
      </c>
      <c r="S216" s="211">
        <f t="shared" si="163"/>
        <v>0.26700000000000002</v>
      </c>
      <c r="T216" s="10">
        <f t="shared" si="164"/>
        <v>-0.79200000000000004</v>
      </c>
      <c r="U216" s="10">
        <f t="shared" si="165"/>
        <v>7.5999999999999998E-2</v>
      </c>
      <c r="V216" s="10">
        <f t="shared" si="174"/>
        <v>0.67284367795104572</v>
      </c>
      <c r="W216" s="10">
        <f t="shared" si="175"/>
        <v>0.17532239369181785</v>
      </c>
      <c r="X216" s="11">
        <f t="shared" si="176"/>
        <v>89.295197134834524</v>
      </c>
      <c r="Y216" s="11">
        <f t="shared" si="177"/>
        <v>76.606409605793871</v>
      </c>
      <c r="Z216" s="31">
        <f t="shared" si="166"/>
        <v>165.90160674062838</v>
      </c>
      <c r="AA216" s="35">
        <f t="shared" si="167"/>
        <v>49.104376988711735</v>
      </c>
      <c r="AB216" s="272">
        <f t="shared" si="168"/>
        <v>659.26462313234151</v>
      </c>
      <c r="AC216" s="101">
        <f t="shared" si="169"/>
        <v>533.55383653783599</v>
      </c>
    </row>
    <row r="217" spans="1:29" x14ac:dyDescent="0.6">
      <c r="A217">
        <v>2.5</v>
      </c>
      <c r="B217" s="10">
        <f t="shared" si="178"/>
        <v>0.6544984694978736</v>
      </c>
      <c r="C217" s="105">
        <f t="shared" si="179"/>
        <v>9.2501640255801085E-2</v>
      </c>
      <c r="D217" s="31">
        <f t="shared" si="180"/>
        <v>175.76599978224189</v>
      </c>
      <c r="E217" s="18">
        <f t="shared" si="154"/>
        <v>9.5234466510717194E-2</v>
      </c>
      <c r="F217" s="31">
        <f t="shared" si="155"/>
        <v>737.11477079295105</v>
      </c>
      <c r="G217" s="33">
        <f t="shared" si="170"/>
        <v>561.34877101070913</v>
      </c>
      <c r="H217" s="213">
        <f t="shared" si="156"/>
        <v>0.80930076270276174</v>
      </c>
      <c r="I217" s="11">
        <f t="shared" si="171"/>
        <v>0.62783559467944683</v>
      </c>
      <c r="J217" s="213">
        <f t="shared" si="157"/>
        <v>0.50178835112964681</v>
      </c>
      <c r="K217" s="11">
        <f t="shared" si="172"/>
        <v>1.0451313072553297</v>
      </c>
      <c r="L217" s="33">
        <f t="shared" si="181"/>
        <v>348.05141326373814</v>
      </c>
      <c r="M217" s="213">
        <f t="shared" si="173"/>
        <v>4.9462805559702074</v>
      </c>
      <c r="N217" s="11">
        <f t="shared" si="158"/>
        <v>1.2356345700952687</v>
      </c>
      <c r="O217" s="10">
        <f t="shared" si="159"/>
        <v>0.15887530766517596</v>
      </c>
      <c r="P217" s="10">
        <f t="shared" si="160"/>
        <v>0.85699999999999998</v>
      </c>
      <c r="Q217" s="10">
        <f t="shared" si="161"/>
        <v>-0.37</v>
      </c>
      <c r="R217" s="10">
        <f t="shared" si="162"/>
        <v>-0.27900000000000003</v>
      </c>
      <c r="S217" s="211">
        <f t="shared" si="163"/>
        <v>0.26700000000000002</v>
      </c>
      <c r="T217" s="10">
        <f t="shared" si="164"/>
        <v>-0.79200000000000004</v>
      </c>
      <c r="U217" s="10">
        <f t="shared" si="165"/>
        <v>7.5999999999999998E-2</v>
      </c>
      <c r="V217" s="10">
        <f t="shared" si="174"/>
        <v>0.62305000524831922</v>
      </c>
      <c r="W217" s="10">
        <f t="shared" si="175"/>
        <v>0.18888626152481858</v>
      </c>
      <c r="X217" s="11">
        <f t="shared" si="176"/>
        <v>67.899784862572531</v>
      </c>
      <c r="Y217" s="11">
        <f t="shared" si="177"/>
        <v>77.217002770167312</v>
      </c>
      <c r="Z217" s="31">
        <f t="shared" si="166"/>
        <v>145.11678763273983</v>
      </c>
      <c r="AA217" s="35">
        <f t="shared" si="167"/>
        <v>42.559660765703995</v>
      </c>
      <c r="AB217" s="272">
        <f t="shared" si="168"/>
        <v>535.72786166218202</v>
      </c>
      <c r="AC217" s="101">
        <f t="shared" si="169"/>
        <v>415.95119812631066</v>
      </c>
    </row>
    <row r="218" spans="1:29" x14ac:dyDescent="0.6">
      <c r="A218">
        <v>3.5</v>
      </c>
      <c r="B218" s="10">
        <f t="shared" si="178"/>
        <v>0.91629785729702296</v>
      </c>
      <c r="C218" s="105">
        <f t="shared" si="179"/>
        <v>7.7723843047829033E-2</v>
      </c>
      <c r="D218" s="31">
        <f t="shared" si="180"/>
        <v>147.68612688857678</v>
      </c>
      <c r="E218" s="18">
        <f t="shared" si="154"/>
        <v>7.5870337263135357E-2</v>
      </c>
      <c r="F218" s="31">
        <f t="shared" si="155"/>
        <v>587.2364104166677</v>
      </c>
      <c r="G218" s="33">
        <f t="shared" si="170"/>
        <v>439.55028352809092</v>
      </c>
      <c r="H218" s="213">
        <f t="shared" si="156"/>
        <v>0.68000918994355875</v>
      </c>
      <c r="I218" s="11">
        <f t="shared" si="171"/>
        <v>0.82302115824903477</v>
      </c>
      <c r="J218" s="213">
        <f t="shared" si="157"/>
        <v>0.34724465688190831</v>
      </c>
      <c r="K218" s="11">
        <f t="shared" si="172"/>
        <v>1.2161649995768606</v>
      </c>
      <c r="L218" s="33">
        <f t="shared" si="181"/>
        <v>224.45503626020991</v>
      </c>
      <c r="M218" s="213">
        <f t="shared" si="173"/>
        <v>5.3767735920397053</v>
      </c>
      <c r="N218" s="11">
        <f t="shared" si="158"/>
        <v>1.4705683611172971</v>
      </c>
      <c r="O218" s="10">
        <f t="shared" si="159"/>
        <v>0.15887530766517596</v>
      </c>
      <c r="P218" s="10">
        <f t="shared" si="160"/>
        <v>0.85699999999999998</v>
      </c>
      <c r="Q218" s="10">
        <f t="shared" si="161"/>
        <v>-0.37</v>
      </c>
      <c r="R218" s="10">
        <f t="shared" si="162"/>
        <v>-0.27900000000000003</v>
      </c>
      <c r="S218" s="211">
        <f t="shared" si="163"/>
        <v>0.26700000000000002</v>
      </c>
      <c r="T218" s="10">
        <f t="shared" si="164"/>
        <v>-0.79200000000000004</v>
      </c>
      <c r="U218" s="10">
        <f t="shared" si="165"/>
        <v>7.5999999999999998E-2</v>
      </c>
      <c r="V218" s="10">
        <f t="shared" si="174"/>
        <v>0.56859323301240416</v>
      </c>
      <c r="W218" s="10">
        <f t="shared" si="175"/>
        <v>0.20372036435610727</v>
      </c>
      <c r="X218" s="11">
        <f t="shared" si="176"/>
        <v>42.880730750906764</v>
      </c>
      <c r="Y218" s="11">
        <f t="shared" si="177"/>
        <v>72.587277241442735</v>
      </c>
      <c r="Z218" s="31">
        <f t="shared" si="166"/>
        <v>115.4680079923495</v>
      </c>
      <c r="AA218" s="35">
        <f t="shared" si="167"/>
        <v>33.905957941552764</v>
      </c>
      <c r="AB218" s="272">
        <f t="shared" si="168"/>
        <v>373.82900219411215</v>
      </c>
      <c r="AC218" s="101">
        <f t="shared" si="169"/>
        <v>267.33576701111667</v>
      </c>
    </row>
    <row r="219" spans="1:29" x14ac:dyDescent="0.6">
      <c r="A219">
        <v>4.5</v>
      </c>
      <c r="B219" s="10">
        <f t="shared" si="178"/>
        <v>1.1780972450961724</v>
      </c>
      <c r="C219" s="105">
        <f t="shared" si="179"/>
        <v>5.9624811706900302E-2</v>
      </c>
      <c r="D219" s="31">
        <f t="shared" si="180"/>
        <v>113.2954465727327</v>
      </c>
      <c r="E219" s="18">
        <f t="shared" si="154"/>
        <v>5.430404145168586E-2</v>
      </c>
      <c r="F219" s="31">
        <f t="shared" si="155"/>
        <v>420.31328083604853</v>
      </c>
      <c r="G219" s="33">
        <f t="shared" si="170"/>
        <v>307.01783426331582</v>
      </c>
      <c r="H219" s="213">
        <f t="shared" si="156"/>
        <v>0.52165999929257234</v>
      </c>
      <c r="I219" s="11">
        <f t="shared" si="171"/>
        <v>1.0220008091392261</v>
      </c>
      <c r="J219" s="213">
        <f t="shared" si="157"/>
        <v>0.15796805994608082</v>
      </c>
      <c r="K219" s="11">
        <f t="shared" si="172"/>
        <v>1.4121637911594065</v>
      </c>
      <c r="L219" s="33">
        <f t="shared" si="181"/>
        <v>92.970539648800582</v>
      </c>
      <c r="M219" s="213">
        <f t="shared" si="173"/>
        <v>6.1947375602761658</v>
      </c>
      <c r="N219" s="11">
        <f t="shared" si="158"/>
        <v>1.9169574078060589</v>
      </c>
      <c r="O219" s="10">
        <f t="shared" si="159"/>
        <v>0.15887530766517596</v>
      </c>
      <c r="P219" s="10">
        <f t="shared" si="160"/>
        <v>0.73399999999999999</v>
      </c>
      <c r="Q219" s="10">
        <f t="shared" si="161"/>
        <v>-7.2999999999999995E-2</v>
      </c>
      <c r="R219" s="10">
        <f t="shared" si="162"/>
        <v>-0.22800000000000001</v>
      </c>
      <c r="S219" s="211">
        <f t="shared" si="163"/>
        <v>0.23100000000000001</v>
      </c>
      <c r="T219" s="10">
        <f t="shared" si="164"/>
        <v>-1.18</v>
      </c>
      <c r="U219" s="10">
        <f t="shared" si="165"/>
        <v>0.19900000000000001</v>
      </c>
      <c r="V219" s="10">
        <f t="shared" si="174"/>
        <v>0.48938591805669857</v>
      </c>
      <c r="W219" s="10">
        <f t="shared" si="175"/>
        <v>0.2469052979737984</v>
      </c>
      <c r="X219" s="11">
        <f t="shared" si="176"/>
        <v>16.789805770579928</v>
      </c>
      <c r="Y219" s="11">
        <f t="shared" si="177"/>
        <v>66.501782035238719</v>
      </c>
      <c r="Z219" s="31">
        <f t="shared" si="166"/>
        <v>83.291587805818651</v>
      </c>
      <c r="AA219" s="35">
        <f t="shared" si="167"/>
        <v>24.268121270258725</v>
      </c>
      <c r="AB219" s="272">
        <f t="shared" si="168"/>
        <v>200.53024872487796</v>
      </c>
      <c r="AC219" s="101">
        <f t="shared" si="169"/>
        <v>109.76034541938051</v>
      </c>
    </row>
    <row r="220" spans="1:29" x14ac:dyDescent="0.6">
      <c r="A220">
        <v>5.5</v>
      </c>
      <c r="B220" s="10">
        <f t="shared" si="178"/>
        <v>1.4398966328953218</v>
      </c>
      <c r="C220" s="105">
        <f t="shared" si="179"/>
        <v>3.9437965308835719E-2</v>
      </c>
      <c r="D220" s="31">
        <f t="shared" si="180"/>
        <v>74.937626864948072</v>
      </c>
      <c r="E220" s="18">
        <f t="shared" si="154"/>
        <v>3.3042278825254345E-2</v>
      </c>
      <c r="F220" s="31">
        <f t="shared" si="155"/>
        <v>255.74723810746863</v>
      </c>
      <c r="G220" s="33">
        <f t="shared" si="170"/>
        <v>180.80961124252056</v>
      </c>
      <c r="H220" s="213">
        <f t="shared" si="156"/>
        <v>0.34504442640825694</v>
      </c>
      <c r="I220" s="11">
        <f t="shared" si="171"/>
        <v>1.2185102087896049</v>
      </c>
      <c r="J220" s="213">
        <f t="shared" si="157"/>
        <v>-5.3142552391024861E-2</v>
      </c>
      <c r="K220" s="11">
        <f t="shared" si="172"/>
        <v>1.6239639246153625</v>
      </c>
      <c r="L220" s="33">
        <f t="shared" si="181"/>
        <v>0</v>
      </c>
      <c r="M220" s="213">
        <f t="shared" si="173"/>
        <v>7.9927267864795883</v>
      </c>
      <c r="N220" s="11">
        <f t="shared" si="158"/>
        <v>2.898177519948689</v>
      </c>
      <c r="O220" s="10">
        <f t="shared" si="159"/>
        <v>0.15887530766517588</v>
      </c>
      <c r="P220" s="10">
        <f t="shared" si="160"/>
        <v>0.73399999999999999</v>
      </c>
      <c r="Q220" s="10">
        <f t="shared" si="161"/>
        <v>-7.2999999999999995E-2</v>
      </c>
      <c r="R220" s="10">
        <f t="shared" si="162"/>
        <v>-0.22800000000000001</v>
      </c>
      <c r="S220" s="211">
        <f t="shared" si="163"/>
        <v>0.23100000000000001</v>
      </c>
      <c r="T220" s="10">
        <f t="shared" si="164"/>
        <v>-1.18</v>
      </c>
      <c r="U220" s="10">
        <f t="shared" si="165"/>
        <v>0.19900000000000001</v>
      </c>
      <c r="V220" s="10">
        <f t="shared" si="174"/>
        <v>0.44458177493641221</v>
      </c>
      <c r="W220" s="10">
        <f t="shared" si="175"/>
        <v>0.28601066850422385</v>
      </c>
      <c r="X220" s="11">
        <f t="shared" si="176"/>
        <v>0</v>
      </c>
      <c r="Y220" s="11">
        <f t="shared" si="177"/>
        <v>49.030771345280442</v>
      </c>
      <c r="Z220" s="31">
        <f t="shared" si="166"/>
        <v>49.030771345280442</v>
      </c>
      <c r="AA220" s="35">
        <f t="shared" si="167"/>
        <v>14.766378489350545</v>
      </c>
      <c r="AB220" s="272">
        <f t="shared" si="168"/>
        <v>63.797149834630986</v>
      </c>
      <c r="AC220" s="101">
        <f t="shared" si="169"/>
        <v>0</v>
      </c>
    </row>
    <row r="221" spans="1:29" x14ac:dyDescent="0.6">
      <c r="A221">
        <v>6.5</v>
      </c>
      <c r="B221" s="10">
        <f t="shared" si="178"/>
        <v>1.7016960206944713</v>
      </c>
      <c r="C221" s="105">
        <f t="shared" si="179"/>
        <v>1.8539004075322368E-2</v>
      </c>
      <c r="D221" s="31">
        <f t="shared" si="180"/>
        <v>35.226689789014195</v>
      </c>
      <c r="E221" s="18">
        <f t="shared" si="154"/>
        <v>1.413271117059102E-2</v>
      </c>
      <c r="F221" s="31">
        <f t="shared" si="155"/>
        <v>109.3871844603745</v>
      </c>
      <c r="G221" s="33">
        <f t="shared" si="170"/>
        <v>74.160494671360311</v>
      </c>
      <c r="H221" s="213">
        <f t="shared" si="156"/>
        <v>0.16219853071164411</v>
      </c>
      <c r="I221" s="11">
        <f t="shared" si="171"/>
        <v>1.4078780458269602</v>
      </c>
      <c r="J221" s="213">
        <f t="shared" si="157"/>
        <v>-0.27170034077541755</v>
      </c>
      <c r="K221" s="11">
        <f t="shared" si="172"/>
        <v>1.8459557233588735</v>
      </c>
      <c r="L221" s="33">
        <f t="shared" si="181"/>
        <v>0</v>
      </c>
      <c r="M221" s="213">
        <f t="shared" si="173"/>
        <v>13.979377600449324</v>
      </c>
      <c r="N221" s="11">
        <f t="shared" si="158"/>
        <v>6.165283961651884</v>
      </c>
      <c r="O221" s="10">
        <f t="shared" si="159"/>
        <v>0.15887530766517585</v>
      </c>
      <c r="P221" s="10">
        <f t="shared" si="160"/>
        <v>0.42099999999999999</v>
      </c>
      <c r="Q221" s="10">
        <f t="shared" si="161"/>
        <v>-0.66100000000000003</v>
      </c>
      <c r="R221" s="10">
        <f t="shared" si="162"/>
        <v>9.7000000000000003E-2</v>
      </c>
      <c r="S221" s="211">
        <f t="shared" si="163"/>
        <v>0.11899999999999999</v>
      </c>
      <c r="T221" s="10">
        <f t="shared" si="164"/>
        <v>-2.125</v>
      </c>
      <c r="U221" s="10">
        <f t="shared" si="165"/>
        <v>0.44600000000000001</v>
      </c>
      <c r="V221" s="10">
        <f t="shared" si="174"/>
        <v>0.4525475920785339</v>
      </c>
      <c r="W221" s="10">
        <f t="shared" si="175"/>
        <v>0.4093035796503256</v>
      </c>
      <c r="X221" s="11">
        <f t="shared" si="176"/>
        <v>0</v>
      </c>
      <c r="Y221" s="11">
        <f t="shared" si="177"/>
        <v>26.785068638418704</v>
      </c>
      <c r="Z221" s="31">
        <f t="shared" si="166"/>
        <v>26.785068638418704</v>
      </c>
      <c r="AA221" s="35">
        <f t="shared" si="167"/>
        <v>6.315816270702177</v>
      </c>
      <c r="AB221" s="272">
        <f t="shared" si="168"/>
        <v>33.100884909120879</v>
      </c>
      <c r="AC221" s="101">
        <f t="shared" si="169"/>
        <v>0</v>
      </c>
    </row>
    <row r="222" spans="1:29" x14ac:dyDescent="0.6">
      <c r="A222">
        <v>7.5</v>
      </c>
      <c r="B222" s="10">
        <f t="shared" si="178"/>
        <v>1.9634954084936205</v>
      </c>
      <c r="C222" s="105">
        <f t="shared" si="179"/>
        <v>-1.6478423227421898E-3</v>
      </c>
      <c r="D222" s="31">
        <f t="shared" si="180"/>
        <v>0</v>
      </c>
      <c r="E222" s="18">
        <f t="shared" si="154"/>
        <v>-1.1360057261768704E-3</v>
      </c>
      <c r="F222" s="31">
        <f t="shared" si="155"/>
        <v>0</v>
      </c>
      <c r="G222" s="33">
        <f t="shared" si="170"/>
        <v>0</v>
      </c>
      <c r="H222" s="213">
        <f t="shared" si="156"/>
        <v>-1.4417042172671146E-2</v>
      </c>
      <c r="I222" s="11">
        <f t="shared" si="171"/>
        <v>1.5852138684473114</v>
      </c>
      <c r="J222" s="213">
        <f t="shared" si="157"/>
        <v>-0.48281095311252309</v>
      </c>
      <c r="K222" s="11">
        <f t="shared" si="172"/>
        <v>2.0746580691812664</v>
      </c>
      <c r="L222" s="33">
        <f t="shared" si="181"/>
        <v>0</v>
      </c>
      <c r="M222" s="213">
        <f t="shared" si="173"/>
        <v>0</v>
      </c>
      <c r="N222" s="11">
        <f t="shared" si="158"/>
        <v>-69.362355192079107</v>
      </c>
      <c r="O222" s="10">
        <f t="shared" si="159"/>
        <v>0</v>
      </c>
      <c r="P222" s="10">
        <f t="shared" si="160"/>
        <v>0</v>
      </c>
      <c r="Q222" s="10">
        <f t="shared" si="161"/>
        <v>0</v>
      </c>
      <c r="R222" s="10">
        <f t="shared" si="162"/>
        <v>0</v>
      </c>
      <c r="S222" s="211">
        <f t="shared" si="163"/>
        <v>0</v>
      </c>
      <c r="T222" s="10">
        <f t="shared" si="164"/>
        <v>0</v>
      </c>
      <c r="U222" s="10">
        <f t="shared" si="165"/>
        <v>0</v>
      </c>
      <c r="V222" s="10">
        <f t="shared" si="174"/>
        <v>0</v>
      </c>
      <c r="W222" s="10">
        <f t="shared" si="175"/>
        <v>0</v>
      </c>
      <c r="X222" s="11">
        <f t="shared" si="176"/>
        <v>0</v>
      </c>
      <c r="Y222" s="11">
        <f t="shared" si="177"/>
        <v>0</v>
      </c>
      <c r="Z222" s="31">
        <f t="shared" si="166"/>
        <v>0</v>
      </c>
      <c r="AA222" s="35">
        <f t="shared" si="167"/>
        <v>0</v>
      </c>
      <c r="AB222" s="272">
        <f t="shared" si="168"/>
        <v>0</v>
      </c>
      <c r="AC222" s="101">
        <f t="shared" si="169"/>
        <v>0</v>
      </c>
    </row>
    <row r="223" spans="1:29" x14ac:dyDescent="0.6">
      <c r="A223">
        <v>8.5</v>
      </c>
      <c r="B223" s="10">
        <f t="shared" si="178"/>
        <v>2.2252947962927703</v>
      </c>
      <c r="C223" s="105">
        <f t="shared" si="179"/>
        <v>-1.9746873663670936E-2</v>
      </c>
      <c r="D223" s="31">
        <f>IF(C223&gt;0,$B$197*C223,0)</f>
        <v>0</v>
      </c>
      <c r="E223" s="18">
        <f t="shared" si="154"/>
        <v>-1.2322041841765323E-2</v>
      </c>
      <c r="F223" s="31">
        <f t="shared" si="155"/>
        <v>0</v>
      </c>
      <c r="G223" s="33">
        <f t="shared" si="170"/>
        <v>0</v>
      </c>
      <c r="H223" s="213">
        <f t="shared" si="156"/>
        <v>-0.17276623282365777</v>
      </c>
      <c r="I223" s="11">
        <f t="shared" si="171"/>
        <v>1.7444337723074528</v>
      </c>
      <c r="J223" s="213">
        <f t="shared" si="157"/>
        <v>-0.67208755004835086</v>
      </c>
      <c r="K223" s="11">
        <f t="shared" si="172"/>
        <v>2.3078207367306272</v>
      </c>
      <c r="L223" s="33">
        <f>(G223/H223)*MAX(0,J223)</f>
        <v>0</v>
      </c>
      <c r="M223" s="213">
        <f t="shared" si="173"/>
        <v>0</v>
      </c>
      <c r="N223" s="11">
        <f t="shared" si="158"/>
        <v>-5.7881681139664511</v>
      </c>
      <c r="O223" s="10">
        <f t="shared" si="159"/>
        <v>0</v>
      </c>
      <c r="P223" s="10">
        <f t="shared" si="160"/>
        <v>0</v>
      </c>
      <c r="Q223" s="10">
        <f t="shared" si="161"/>
        <v>0</v>
      </c>
      <c r="R223" s="10">
        <f t="shared" si="162"/>
        <v>0</v>
      </c>
      <c r="S223" s="211">
        <f t="shared" si="163"/>
        <v>0</v>
      </c>
      <c r="T223" s="10">
        <f t="shared" si="164"/>
        <v>0</v>
      </c>
      <c r="U223" s="10">
        <f t="shared" si="165"/>
        <v>0</v>
      </c>
      <c r="V223" s="10">
        <f t="shared" si="174"/>
        <v>0</v>
      </c>
      <c r="W223" s="10">
        <f t="shared" si="175"/>
        <v>0</v>
      </c>
      <c r="X223" s="11">
        <f t="shared" si="176"/>
        <v>0</v>
      </c>
      <c r="Y223" s="11">
        <f t="shared" si="177"/>
        <v>0</v>
      </c>
      <c r="Z223" s="31">
        <f t="shared" si="166"/>
        <v>0</v>
      </c>
      <c r="AA223" s="35">
        <f t="shared" si="167"/>
        <v>0</v>
      </c>
      <c r="AB223" s="272">
        <f t="shared" si="168"/>
        <v>0</v>
      </c>
      <c r="AC223" s="101">
        <f t="shared" si="169"/>
        <v>0</v>
      </c>
    </row>
    <row r="224" spans="1:29" x14ac:dyDescent="0.6">
      <c r="A224">
        <v>9.5</v>
      </c>
      <c r="B224" s="10">
        <f t="shared" si="178"/>
        <v>2.4870941840919194</v>
      </c>
      <c r="C224" s="105">
        <f t="shared" si="179"/>
        <v>-3.4524670871642987E-2</v>
      </c>
      <c r="D224" s="31">
        <f>IF(C224&gt;0,$B$197*C224,0)</f>
        <v>0</v>
      </c>
      <c r="E224" s="18">
        <f t="shared" si="154"/>
        <v>-1.9700079630019945E-2</v>
      </c>
      <c r="F224" s="31">
        <f t="shared" si="155"/>
        <v>0</v>
      </c>
      <c r="G224" s="33">
        <f t="shared" si="170"/>
        <v>0</v>
      </c>
      <c r="H224" s="213">
        <f t="shared" si="156"/>
        <v>-0.30205780558286072</v>
      </c>
      <c r="I224" s="11">
        <f t="shared" si="171"/>
        <v>1.8776468810801974</v>
      </c>
      <c r="J224" s="213">
        <f t="shared" si="157"/>
        <v>-0.82663124429608914</v>
      </c>
      <c r="K224" s="11">
        <f t="shared" si="172"/>
        <v>2.5438911179951624</v>
      </c>
      <c r="L224" s="33">
        <f>(G224/H224)*MAX(0,J224)</f>
        <v>0</v>
      </c>
      <c r="M224" s="213">
        <f t="shared" si="173"/>
        <v>0</v>
      </c>
      <c r="N224" s="11">
        <f t="shared" si="158"/>
        <v>-3.31062459409174</v>
      </c>
      <c r="O224" s="10">
        <f t="shared" si="159"/>
        <v>0</v>
      </c>
      <c r="P224" s="10">
        <f t="shared" si="160"/>
        <v>0</v>
      </c>
      <c r="Q224" s="10">
        <f t="shared" si="161"/>
        <v>0</v>
      </c>
      <c r="R224" s="10">
        <f t="shared" si="162"/>
        <v>0</v>
      </c>
      <c r="S224" s="211">
        <f t="shared" si="163"/>
        <v>0</v>
      </c>
      <c r="T224" s="10">
        <f t="shared" si="164"/>
        <v>0</v>
      </c>
      <c r="U224" s="10">
        <f t="shared" si="165"/>
        <v>0</v>
      </c>
      <c r="V224" s="10">
        <f t="shared" si="174"/>
        <v>0</v>
      </c>
      <c r="W224" s="10">
        <f t="shared" si="175"/>
        <v>0</v>
      </c>
      <c r="X224" s="11">
        <f t="shared" si="176"/>
        <v>0</v>
      </c>
      <c r="Y224" s="11">
        <f t="shared" si="177"/>
        <v>0</v>
      </c>
      <c r="Z224" s="31">
        <f t="shared" si="166"/>
        <v>0</v>
      </c>
      <c r="AA224" s="35">
        <f t="shared" si="167"/>
        <v>0</v>
      </c>
      <c r="AB224" s="272">
        <f t="shared" si="168"/>
        <v>0</v>
      </c>
      <c r="AC224" s="101">
        <f t="shared" si="169"/>
        <v>0</v>
      </c>
    </row>
    <row r="225" spans="1:29" x14ac:dyDescent="0.6">
      <c r="A225">
        <v>10.5</v>
      </c>
      <c r="B225" s="10">
        <f t="shared" si="178"/>
        <v>2.748893571891069</v>
      </c>
      <c r="C225" s="105">
        <f t="shared" si="179"/>
        <v>-4.4974151488399651E-2</v>
      </c>
      <c r="D225" s="31">
        <f>IF(C225&gt;0,$B$197*C225,0)</f>
        <v>0</v>
      </c>
      <c r="E225" s="18">
        <f t="shared" si="154"/>
        <v>-2.3964733609421078E-2</v>
      </c>
      <c r="F225" s="31">
        <f t="shared" si="155"/>
        <v>0</v>
      </c>
      <c r="G225" s="33">
        <f t="shared" si="170"/>
        <v>0</v>
      </c>
      <c r="H225" s="213">
        <f t="shared" si="156"/>
        <v>-0.39348075343116712</v>
      </c>
      <c r="I225" s="11">
        <f t="shared" si="171"/>
        <v>1.9752110389269923</v>
      </c>
      <c r="J225" s="213">
        <f t="shared" si="157"/>
        <v>-0.93591013848828553</v>
      </c>
      <c r="K225" s="11">
        <f t="shared" si="172"/>
        <v>2.7816304522070934</v>
      </c>
      <c r="L225" s="33">
        <f>(G225/H225)*MAX(0,J225)</f>
        <v>0</v>
      </c>
      <c r="M225" s="213">
        <f t="shared" si="173"/>
        <v>0</v>
      </c>
      <c r="N225" s="11">
        <f t="shared" si="158"/>
        <v>-2.5414203649859926</v>
      </c>
      <c r="O225" s="10">
        <f t="shared" si="159"/>
        <v>0</v>
      </c>
      <c r="P225" s="10">
        <f t="shared" si="160"/>
        <v>0</v>
      </c>
      <c r="Q225" s="10">
        <f t="shared" si="161"/>
        <v>0</v>
      </c>
      <c r="R225" s="10">
        <f t="shared" si="162"/>
        <v>0</v>
      </c>
      <c r="S225" s="211">
        <f t="shared" si="163"/>
        <v>0</v>
      </c>
      <c r="T225" s="10">
        <f t="shared" si="164"/>
        <v>0</v>
      </c>
      <c r="U225" s="10">
        <f t="shared" si="165"/>
        <v>0</v>
      </c>
      <c r="V225" s="10">
        <f t="shared" si="174"/>
        <v>0</v>
      </c>
      <c r="W225" s="10">
        <f t="shared" si="175"/>
        <v>0</v>
      </c>
      <c r="X225" s="11">
        <f t="shared" si="176"/>
        <v>0</v>
      </c>
      <c r="Y225" s="11">
        <f t="shared" si="177"/>
        <v>0</v>
      </c>
      <c r="Z225" s="31">
        <f t="shared" si="166"/>
        <v>0</v>
      </c>
      <c r="AA225" s="35">
        <f t="shared" si="167"/>
        <v>0</v>
      </c>
      <c r="AB225" s="272">
        <f t="shared" si="168"/>
        <v>0</v>
      </c>
      <c r="AC225" s="101">
        <f t="shared" si="169"/>
        <v>0</v>
      </c>
    </row>
    <row r="226" spans="1:29" x14ac:dyDescent="0.6">
      <c r="A226" s="2">
        <v>11.5</v>
      </c>
      <c r="B226" s="13">
        <f t="shared" si="178"/>
        <v>3.0106929596902181</v>
      </c>
      <c r="C226" s="57">
        <f t="shared" si="179"/>
        <v>-5.0383200678492189E-2</v>
      </c>
      <c r="D226" s="32">
        <f>IF(C226&gt;0,$B$197*C226,0)</f>
        <v>0</v>
      </c>
      <c r="E226" s="20">
        <f t="shared" si="154"/>
        <v>-2.5862366988270758E-2</v>
      </c>
      <c r="F226" s="32">
        <f t="shared" si="155"/>
        <v>0</v>
      </c>
      <c r="G226" s="34">
        <f t="shared" si="170"/>
        <v>0</v>
      </c>
      <c r="H226" s="214">
        <f t="shared" si="156"/>
        <v>-0.44080475355627952</v>
      </c>
      <c r="I226" s="14">
        <f t="shared" si="171"/>
        <v>2.0272913614628645</v>
      </c>
      <c r="J226" s="214">
        <f t="shared" si="157"/>
        <v>-0.99247705657765284</v>
      </c>
      <c r="K226" s="14">
        <f t="shared" si="172"/>
        <v>3.0188539487154271</v>
      </c>
      <c r="L226" s="34">
        <f>(G226/H226)*MAX(0,J226)</f>
        <v>0</v>
      </c>
      <c r="M226" s="214">
        <f t="shared" si="173"/>
        <v>0</v>
      </c>
      <c r="N226" s="14">
        <f t="shared" si="158"/>
        <v>-2.2685780766479997</v>
      </c>
      <c r="O226" s="13">
        <f t="shared" si="159"/>
        <v>0</v>
      </c>
      <c r="P226" s="13">
        <f t="shared" si="160"/>
        <v>0</v>
      </c>
      <c r="Q226" s="13">
        <f t="shared" si="161"/>
        <v>0</v>
      </c>
      <c r="R226" s="13">
        <f t="shared" si="162"/>
        <v>0</v>
      </c>
      <c r="S226" s="212">
        <f t="shared" si="163"/>
        <v>0</v>
      </c>
      <c r="T226" s="13">
        <f t="shared" si="164"/>
        <v>0</v>
      </c>
      <c r="U226" s="13">
        <f t="shared" si="165"/>
        <v>0</v>
      </c>
      <c r="V226" s="13">
        <f t="shared" si="174"/>
        <v>0</v>
      </c>
      <c r="W226" s="13">
        <f t="shared" si="175"/>
        <v>0</v>
      </c>
      <c r="X226" s="14">
        <f t="shared" si="176"/>
        <v>0</v>
      </c>
      <c r="Y226" s="14">
        <f t="shared" si="177"/>
        <v>0</v>
      </c>
      <c r="Z226" s="32">
        <f t="shared" si="166"/>
        <v>0</v>
      </c>
      <c r="AA226" s="36">
        <f t="shared" si="167"/>
        <v>0</v>
      </c>
      <c r="AB226" s="273">
        <f t="shared" si="168"/>
        <v>0</v>
      </c>
      <c r="AC226" s="354">
        <f t="shared" si="169"/>
        <v>0</v>
      </c>
    </row>
    <row r="227" spans="1:29" s="1" customFormat="1" x14ac:dyDescent="0.6">
      <c r="D227" s="101">
        <f>SUM(D203:D226)</f>
        <v>1896.8655467041015</v>
      </c>
      <c r="F227" s="101">
        <f>SUM(F203:F226)</f>
        <v>7743.6110923847264</v>
      </c>
      <c r="G227" s="101">
        <f>SUM(G203:G226)</f>
        <v>5846.7455456806274</v>
      </c>
      <c r="H227" s="10"/>
      <c r="I227" s="11"/>
      <c r="J227" s="10"/>
      <c r="K227" s="11"/>
      <c r="L227" s="101">
        <f>SUM(L203:L226)</f>
        <v>3213.3240540461829</v>
      </c>
      <c r="S227" s="204"/>
      <c r="X227" s="11"/>
      <c r="Y227" s="11"/>
      <c r="Z227" s="101">
        <f>SUM(Z203:Z226)</f>
        <v>1523.9077645826903</v>
      </c>
      <c r="AA227" s="101">
        <f>SUM(AA203:AA226)</f>
        <v>447.10196329250942</v>
      </c>
      <c r="AB227" s="274">
        <f>SUM(AB203:AB226)</f>
        <v>5184.3337819213821</v>
      </c>
      <c r="AC227" s="101">
        <f>SUM(AC203:AC226)</f>
        <v>3852.3406572455324</v>
      </c>
    </row>
    <row r="228" spans="1:29" x14ac:dyDescent="0.6">
      <c r="C228" s="18"/>
      <c r="D228" s="30"/>
      <c r="E228" s="18"/>
      <c r="F228" s="30"/>
      <c r="H228" s="227"/>
      <c r="J228" s="227"/>
    </row>
    <row r="229" spans="1:29" x14ac:dyDescent="0.6">
      <c r="A229" s="6" t="s">
        <v>16</v>
      </c>
      <c r="B229" s="8">
        <f>Gdm!A20</f>
        <v>7</v>
      </c>
      <c r="H229" s="227"/>
      <c r="J229" s="227"/>
    </row>
    <row r="230" spans="1:29" x14ac:dyDescent="0.6">
      <c r="A230" s="22" t="s">
        <v>24</v>
      </c>
      <c r="B230" s="27">
        <f>Gdm!C20</f>
        <v>0.96816773220218899</v>
      </c>
      <c r="H230" s="227"/>
      <c r="J230" s="227"/>
    </row>
    <row r="231" spans="1:29" x14ac:dyDescent="0.6">
      <c r="A231" s="22" t="s">
        <v>23</v>
      </c>
      <c r="B231" s="28">
        <f>Gdm!D20</f>
        <v>21.18369356451386</v>
      </c>
      <c r="H231" s="227"/>
      <c r="J231" s="227"/>
    </row>
    <row r="232" spans="1:29" x14ac:dyDescent="0.6">
      <c r="A232" s="22" t="s">
        <v>18</v>
      </c>
      <c r="B232" s="29">
        <f>Gdm!H20</f>
        <v>-1.9075363756748183</v>
      </c>
      <c r="C232" s="116" t="s">
        <v>168</v>
      </c>
      <c r="D232" s="131">
        <f>B232*180/PI()</f>
        <v>-109.29378359384857</v>
      </c>
      <c r="H232" s="227"/>
      <c r="J232" s="227"/>
    </row>
    <row r="233" spans="1:29" x14ac:dyDescent="0.6">
      <c r="A233" s="22" t="s">
        <v>28</v>
      </c>
      <c r="B233" s="261">
        <f>Gdm!N20</f>
        <v>1571.6807701216526</v>
      </c>
      <c r="C233" s="116" t="s">
        <v>167</v>
      </c>
      <c r="D233" s="131">
        <f>D232/15</f>
        <v>-7.2862522395899045</v>
      </c>
      <c r="H233" s="227"/>
      <c r="J233" s="227"/>
    </row>
    <row r="234" spans="1:29" x14ac:dyDescent="0.6">
      <c r="A234" s="22" t="s">
        <v>29</v>
      </c>
      <c r="B234" s="261">
        <f>Gdm!K20</f>
        <v>8039.9999999999991</v>
      </c>
      <c r="H234" s="227"/>
      <c r="J234" s="227"/>
    </row>
    <row r="235" spans="1:29" x14ac:dyDescent="0.6">
      <c r="A235" s="3" t="s">
        <v>19</v>
      </c>
      <c r="B235" s="5">
        <f>0.409-0.5016*SIN(B232+PI()/3)</f>
        <v>0.7892446923172991</v>
      </c>
      <c r="H235" s="227"/>
      <c r="J235" s="227"/>
    </row>
    <row r="236" spans="1:29" x14ac:dyDescent="0.6">
      <c r="A236" s="3" t="s">
        <v>20</v>
      </c>
      <c r="B236" s="5">
        <f>0.6609+0.4767*SIN(B232+PI()/3)</f>
        <v>0.29953109085395441</v>
      </c>
      <c r="H236" s="227"/>
      <c r="J236" s="227"/>
    </row>
    <row r="237" spans="1:29" ht="15.5" x14ac:dyDescent="0.85">
      <c r="H237" s="227"/>
      <c r="J237" s="227"/>
      <c r="Z237" s="206" t="s">
        <v>153</v>
      </c>
      <c r="AC237" s="102"/>
    </row>
    <row r="238" spans="1:29" ht="27.25" x14ac:dyDescent="0.85">
      <c r="A238" s="119" t="s">
        <v>75</v>
      </c>
      <c r="B238" s="118" t="s">
        <v>57</v>
      </c>
      <c r="C238" s="4" t="s">
        <v>15</v>
      </c>
      <c r="D238" s="4" t="s">
        <v>31</v>
      </c>
      <c r="E238" s="4" t="s">
        <v>21</v>
      </c>
      <c r="F238" s="4" t="s">
        <v>32</v>
      </c>
      <c r="G238" s="9" t="s">
        <v>33</v>
      </c>
      <c r="H238" s="212" t="s">
        <v>132</v>
      </c>
      <c r="I238" s="217" t="s">
        <v>134</v>
      </c>
      <c r="J238" s="212" t="s">
        <v>133</v>
      </c>
      <c r="K238" s="217" t="s">
        <v>135</v>
      </c>
      <c r="L238" s="99" t="s">
        <v>52</v>
      </c>
      <c r="M238" s="1" t="s">
        <v>136</v>
      </c>
      <c r="N238" s="4" t="s">
        <v>137</v>
      </c>
      <c r="O238" s="4" t="s">
        <v>138</v>
      </c>
      <c r="P238" s="4" t="s">
        <v>139</v>
      </c>
      <c r="Q238" s="4" t="s">
        <v>140</v>
      </c>
      <c r="R238" s="4" t="s">
        <v>141</v>
      </c>
      <c r="S238" s="202" t="s">
        <v>142</v>
      </c>
      <c r="T238" s="4" t="s">
        <v>143</v>
      </c>
      <c r="U238" s="4" t="s">
        <v>144</v>
      </c>
      <c r="V238" s="4" t="s">
        <v>145</v>
      </c>
      <c r="W238" s="4" t="s">
        <v>146</v>
      </c>
      <c r="X238" s="179" t="s">
        <v>53</v>
      </c>
      <c r="Y238" s="217" t="s">
        <v>152</v>
      </c>
      <c r="Z238" s="203" t="s">
        <v>54</v>
      </c>
      <c r="AA238" s="99" t="s">
        <v>55</v>
      </c>
      <c r="AB238" s="270" t="s">
        <v>227</v>
      </c>
      <c r="AC238" s="106" t="s">
        <v>56</v>
      </c>
    </row>
    <row r="239" spans="1:29" x14ac:dyDescent="0.6">
      <c r="A239" s="3">
        <v>-11.5</v>
      </c>
      <c r="B239" s="10">
        <f>A239*PI()/12</f>
        <v>-3.0106929596902181</v>
      </c>
      <c r="C239" s="104">
        <f>IF($B$232&lt;&gt;0,(PI()/24)*(COS($B239)-COS($B$232))/($B$232*COS($B$232)-SIN($B$232)),0)</f>
        <v>-5.4970120839032112E-2</v>
      </c>
      <c r="D239" s="49">
        <f>IF(C239&gt;0,$B$233*C239,0)</f>
        <v>0</v>
      </c>
      <c r="E239" s="48">
        <f>C239*($B$235+$B$236*COS(B239))</f>
        <v>-2.7060478432992179E-2</v>
      </c>
      <c r="F239" s="49">
        <f t="shared" ref="F239:F262" si="182">IF(C239&gt;0,$B$234*E239,0)</f>
        <v>0</v>
      </c>
      <c r="G239" s="37">
        <f>IF(AND(F239&gt;0,F239&gt;D239),F239-D239,0)</f>
        <v>0</v>
      </c>
      <c r="H239" s="205">
        <f t="shared" ref="H239:H262" si="183">SIN(RADIANS($B$231))*SIN(LAT)+COS(RADIANS($B$231))*COS(LAT)*COS(B239)</f>
        <v>-0.46903653039870902</v>
      </c>
      <c r="I239" s="216">
        <f>ACOS(H239)</f>
        <v>2.0589958772020078</v>
      </c>
      <c r="J239" s="205">
        <f t="shared" ref="J239:J262" si="184">SIN(RADIANS($B$231))*SIN(LAT)*COS($C$5)-SIN(RADIANS($B$231))*COS(LAT)*SIN($C$5)*COS($C$6)+COS(RADIANS($B$231))*COS(LAT)*COS($C$5)*COS(B239)+COS(RADIANS($B$231))*SIN(LAT)*SIN($C$5)*COS($C$6)*COS(B239)+COS(RADIANS($B$231))*SIN($C$6)*SIN(B239)*SIN($C$5)</f>
        <v>-0.99101862377418548</v>
      </c>
      <c r="K239" s="216">
        <f>ACOS(J239)</f>
        <v>3.0074669460999051</v>
      </c>
      <c r="L239" s="37">
        <f>(G239/H239)*MAX(0,J239)</f>
        <v>0</v>
      </c>
      <c r="M239" s="205">
        <f>IF(D239=0,0,1+G239/(D239*H239))</f>
        <v>0</v>
      </c>
      <c r="N239" s="11">
        <f t="shared" ref="N239:N262" si="185">1/H239</f>
        <v>-2.1320300982738813</v>
      </c>
      <c r="O239" s="10">
        <f t="shared" ref="O239:O262" si="186">D239*N239/1367</f>
        <v>0</v>
      </c>
      <c r="P239" s="215">
        <f t="shared" ref="P239:P262" si="187">IF($M239=0,0,IF(AND($M239&gt;=$E$5,$M239&lt;$E$6),$F$5,IF(AND($M239&gt;=$E$6,$M239&lt;$E$7),$F$6,IF(AND($M239&gt;=$E$7,$M239&lt;$E$8),$F$7,IF(AND($M239&gt;=$E$8,$M239&lt;$E$9),$F$8,IF(AND($M239&gt;=$E$9,$M239&lt;$E$10),$F$9,IF(AND($M239&gt;=$E$10,$M239&lt;$E$11),$F$10,IF(AND($M239&gt;=$E$11,$M239&lt;$E$12),$F$11,IF($M239&gt;=$E$12,$F$12,"error")))))))))</f>
        <v>0</v>
      </c>
      <c r="Q239" s="10">
        <f t="shared" ref="Q239:Q262" si="188">IF($M239=0,0,IF(AND($M239&gt;=$E$5,$M239&lt;$E$6),$G$5,IF(AND($M239&gt;=$E$6,$M239&lt;$E$7),$G$6,IF(AND($M239&gt;=$E$7,$M239&lt;$E$8),$G$7,IF(AND($M239&gt;=$E$8,$M239&lt;$E$9),$G$8,IF(AND($M239&gt;=$E$9,$M239&lt;$E$10),$G$9,IF(AND($M239&gt;=$E$10,$M239&lt;$E$11),$G$10,IF(AND($M239&gt;=$E$11,$M239&lt;$E$12),$G$11,IF($M239&gt;=$E$12,$G$12,"error")))))))))</f>
        <v>0</v>
      </c>
      <c r="R239" s="10">
        <f t="shared" ref="R239:R262" si="189">IF($M239=0,0,IF(AND($M239&gt;=$E$5,$M239&lt;$E$6),$H$5,IF(AND($M239&gt;=$E$6,$M239&lt;$E$7),$H$6,IF(AND($M239&gt;=$E$7,$M239&lt;$E$8),$H$7,IF(AND($M239&gt;=$E$8,$M239&lt;$E$9),$H$8,IF(AND($M239&gt;=$E$9,$M239&lt;$E$10),$H$9,IF(AND($M239&gt;=$E$10,$M239&lt;$E$11),$H$10,IF(AND($M239&gt;=$E$11,$M239&lt;$E$12),$H$11,IF($M239&gt;=$E$12,$H$12,"error")))))))))</f>
        <v>0</v>
      </c>
      <c r="S239" s="211">
        <f t="shared" ref="S239:S262" si="190">IF($M239=0,0,IF(AND($M239&gt;=$E$5,$M239&lt;$E$6),$I$5,IF(AND($M239&gt;=$E$6,$M239&lt;$E$7),$I$6,IF(AND($M239&gt;=$E$7,$M239&lt;$E$8),$I$7,IF(AND($M239&gt;=$E$8,$M239&lt;$E$9),$I$8,IF(AND($M239&gt;=$E$9,$M239&lt;$E$10),$I$9,IF(AND($M239&gt;=$E$10,$M239&lt;$E$11),$I$10,IF(AND($M239&gt;=$E$11,$M239&lt;$E$12),$I$11,IF($M239&gt;=$E$12,$I$12,"error")))))))))</f>
        <v>0</v>
      </c>
      <c r="T239" s="10">
        <f t="shared" ref="T239:T262" si="191">IF($M239=0,0,IF(AND($M239&gt;=$E$5,$M239&lt;$E$6),$J$5,IF(AND($M239&gt;=$E$6,$M239&lt;$E$7),$J$6,IF(AND($M239&gt;=$E$7,$M239&lt;$E$8),$J$7,IF(AND($M239&gt;=$E$8,$M239&lt;$E$9),$J$8,IF(AND($M239&gt;=$E$9,$M239&lt;$E$10),$J$9,IF(AND($M239&gt;=$E$10,$M239&lt;$E$11),$J$10,IF(AND($M239&gt;=$E$11,$M239&lt;$E$12),$J$11,IF($M239&gt;=$E$12,$J$12,"error")))))))))</f>
        <v>0</v>
      </c>
      <c r="U239" s="10">
        <f t="shared" ref="U239:U262" si="192">IF($M239=0,0,IF(AND($M239&gt;=$E$5,$M239&lt;$E$6),$K$5,IF(AND($M239&gt;=$E$6,$M239&lt;$E$7),$K$6,IF(AND($M239&gt;=$E$7,$M239&lt;$E$8),$K$7,IF(AND($M239&gt;=$E$8,$M239&lt;$E$9),$K$8,IF(AND($M239&gt;=$E$9,$M239&lt;$E$10),$K$9,IF(AND($M239&gt;=$E$10,$M239&lt;$E$11),$K$10,IF(AND($M239&gt;=$E$11,$M239&lt;$E$12),$K$11,IF($M239&gt;=$E$12,$K$12,"error")))))))))</f>
        <v>0</v>
      </c>
      <c r="V239" s="10">
        <f>P239+Q239*O239+R239*I239</f>
        <v>0</v>
      </c>
      <c r="W239" s="10">
        <f>S239+T239*O239+U239*I239</f>
        <v>0</v>
      </c>
      <c r="X239" s="216">
        <f>D239*V239*MAX(0,J239)/H239</f>
        <v>0</v>
      </c>
      <c r="Y239" s="216">
        <f>D239*(0.5*(1+COS($C$5))*(1-V239)+W239*SIN(ABS($C$5)))</f>
        <v>0</v>
      </c>
      <c r="Z239" s="31">
        <f t="shared" ref="Z239:Z262" si="193">X239+Y239</f>
        <v>0</v>
      </c>
      <c r="AA239" s="38">
        <f t="shared" ref="AA239:AA262" si="194">IF(F239&gt;0,F239*$B$7*(1-COS($C$5))/2,0)</f>
        <v>0</v>
      </c>
      <c r="AB239" s="271">
        <f t="shared" ref="AB239:AB262" si="195">L239+Z239+AA239</f>
        <v>0</v>
      </c>
      <c r="AC239" s="101">
        <f t="shared" ref="AC239:AC262" si="196">L239+X239</f>
        <v>0</v>
      </c>
    </row>
    <row r="240" spans="1:29" x14ac:dyDescent="0.6">
      <c r="A240" s="3">
        <v>-10.5</v>
      </c>
      <c r="B240" s="10">
        <f>A240*PI()/12</f>
        <v>-2.748893571891069</v>
      </c>
      <c r="C240" s="105">
        <f>IF($B$232&lt;&gt;0,(PI()/24)*(COS($B240)-COS($B$232))/($B$232*COS($B$232)-SIN($B$232)),0)</f>
        <v>-4.9351528389304941E-2</v>
      </c>
      <c r="D240" s="31">
        <f>IF(C240&gt;0,$B$233*C240,0)</f>
        <v>0</v>
      </c>
      <c r="E240" s="18">
        <f>C240*($B$235+$B$236*COS(B240))</f>
        <v>-2.529335159603513E-2</v>
      </c>
      <c r="F240" s="31">
        <f t="shared" si="182"/>
        <v>0</v>
      </c>
      <c r="G240" s="33">
        <f t="shared" ref="G240:G262" si="197">IF(AND(F240&gt;0,F240&gt;D240),F240-D240,0)</f>
        <v>0</v>
      </c>
      <c r="H240" s="213">
        <f t="shared" si="183"/>
        <v>-0.42109548409718472</v>
      </c>
      <c r="I240" s="11">
        <f t="shared" ref="I240:I262" si="198">ACOS(H240)</f>
        <v>2.0054490974712271</v>
      </c>
      <c r="J240" s="213">
        <f t="shared" si="184"/>
        <v>-0.9337141433395777</v>
      </c>
      <c r="K240" s="11">
        <f t="shared" ref="K240:K262" si="199">ACOS(J240)</f>
        <v>2.775446819437219</v>
      </c>
      <c r="L240" s="33">
        <f>(G240/H240)*MAX(0,J240)</f>
        <v>0</v>
      </c>
      <c r="M240" s="213">
        <f t="shared" ref="M240:M262" si="200">IF(D240=0,0,1+G240/(D240*H240))</f>
        <v>0</v>
      </c>
      <c r="N240" s="11">
        <f t="shared" si="185"/>
        <v>-2.3747583096122917</v>
      </c>
      <c r="O240" s="10">
        <f t="shared" si="186"/>
        <v>0</v>
      </c>
      <c r="P240" s="10">
        <f t="shared" si="187"/>
        <v>0</v>
      </c>
      <c r="Q240" s="10">
        <f t="shared" si="188"/>
        <v>0</v>
      </c>
      <c r="R240" s="10">
        <f t="shared" si="189"/>
        <v>0</v>
      </c>
      <c r="S240" s="211">
        <f t="shared" si="190"/>
        <v>0</v>
      </c>
      <c r="T240" s="10">
        <f t="shared" si="191"/>
        <v>0</v>
      </c>
      <c r="U240" s="10">
        <f t="shared" si="192"/>
        <v>0</v>
      </c>
      <c r="V240" s="10">
        <f t="shared" ref="V240:V262" si="201">P240+Q240*O240+R240*I240</f>
        <v>0</v>
      </c>
      <c r="W240" s="10">
        <f t="shared" ref="W240:W262" si="202">S240+T240*O240+U240*I240</f>
        <v>0</v>
      </c>
      <c r="X240" s="11">
        <f t="shared" ref="X240:X262" si="203">D240*V240*MAX(0,J240)/H240</f>
        <v>0</v>
      </c>
      <c r="Y240" s="11">
        <f t="shared" ref="Y240:Y262" si="204">D240*(0.5*(1+COS($C$5))*(1-V240)+W240*SIN(ABS($C$5)))</f>
        <v>0</v>
      </c>
      <c r="Z240" s="31">
        <f t="shared" si="193"/>
        <v>0</v>
      </c>
      <c r="AA240" s="35">
        <f t="shared" si="194"/>
        <v>0</v>
      </c>
      <c r="AB240" s="272">
        <f t="shared" si="195"/>
        <v>0</v>
      </c>
      <c r="AC240" s="101">
        <f t="shared" si="196"/>
        <v>0</v>
      </c>
    </row>
    <row r="241" spans="1:29" x14ac:dyDescent="0.6">
      <c r="A241" s="3">
        <v>-9.5</v>
      </c>
      <c r="B241" s="10">
        <f>A241*PI()/12</f>
        <v>-2.4870941840919194</v>
      </c>
      <c r="C241" s="105">
        <f>IF($B$232&lt;&gt;0,(PI()/24)*(COS($B241)-COS($B$232))/($B$232*COS($B$232)-SIN($B$232)),0)</f>
        <v>-3.8497241280136416E-2</v>
      </c>
      <c r="D241" s="31">
        <f>IF(C241&gt;0,$B$233*C241,0)</f>
        <v>0</v>
      </c>
      <c r="E241" s="18">
        <f>C241*($B$235+$B$236*COS(B241))</f>
        <v>-2.1235490243991174E-2</v>
      </c>
      <c r="F241" s="31">
        <f t="shared" si="182"/>
        <v>0</v>
      </c>
      <c r="G241" s="33">
        <f t="shared" si="197"/>
        <v>0</v>
      </c>
      <c r="H241" s="213">
        <f t="shared" si="183"/>
        <v>-0.32848049457326006</v>
      </c>
      <c r="I241" s="11">
        <f t="shared" si="198"/>
        <v>1.9054906758029815</v>
      </c>
      <c r="J241" s="213">
        <f t="shared" si="184"/>
        <v>-0.82301038811184868</v>
      </c>
      <c r="K241" s="11">
        <f t="shared" si="199"/>
        <v>2.5374869105103155</v>
      </c>
      <c r="L241" s="33">
        <f>(G241/H241)*MAX(0,J241)</f>
        <v>0</v>
      </c>
      <c r="M241" s="213">
        <f t="shared" si="200"/>
        <v>0</v>
      </c>
      <c r="N241" s="11">
        <f t="shared" si="185"/>
        <v>-3.0443207938393213</v>
      </c>
      <c r="O241" s="10">
        <f t="shared" si="186"/>
        <v>0</v>
      </c>
      <c r="P241" s="10">
        <f t="shared" si="187"/>
        <v>0</v>
      </c>
      <c r="Q241" s="10">
        <f t="shared" si="188"/>
        <v>0</v>
      </c>
      <c r="R241" s="10">
        <f t="shared" si="189"/>
        <v>0</v>
      </c>
      <c r="S241" s="211">
        <f t="shared" si="190"/>
        <v>0</v>
      </c>
      <c r="T241" s="10">
        <f t="shared" si="191"/>
        <v>0</v>
      </c>
      <c r="U241" s="10">
        <f t="shared" si="192"/>
        <v>0</v>
      </c>
      <c r="V241" s="10">
        <f t="shared" si="201"/>
        <v>0</v>
      </c>
      <c r="W241" s="10">
        <f t="shared" si="202"/>
        <v>0</v>
      </c>
      <c r="X241" s="11">
        <f t="shared" si="203"/>
        <v>0</v>
      </c>
      <c r="Y241" s="11">
        <f t="shared" si="204"/>
        <v>0</v>
      </c>
      <c r="Z241" s="31">
        <f t="shared" si="193"/>
        <v>0</v>
      </c>
      <c r="AA241" s="35">
        <f t="shared" si="194"/>
        <v>0</v>
      </c>
      <c r="AB241" s="272">
        <f t="shared" si="195"/>
        <v>0</v>
      </c>
      <c r="AC241" s="101">
        <f t="shared" si="196"/>
        <v>0</v>
      </c>
    </row>
    <row r="242" spans="1:29" x14ac:dyDescent="0.6">
      <c r="A242" s="3">
        <v>-8.5</v>
      </c>
      <c r="B242" s="10">
        <f>A242*PI()/12</f>
        <v>-2.2252947962927703</v>
      </c>
      <c r="C242" s="105">
        <f>IF($B$232&lt;&gt;0,(PI()/24)*(COS($B242)-COS($B$232))/($B$232*COS($B$232)-SIN($B$232)),0)</f>
        <v>-2.3146961240458858E-2</v>
      </c>
      <c r="D242" s="31">
        <f>IF(C242&gt;0,$B$233*C242,0)</f>
        <v>0</v>
      </c>
      <c r="E242" s="18">
        <f>C242*($B$235+$B$236*COS(B242))</f>
        <v>-1.4047930529807753E-2</v>
      </c>
      <c r="F242" s="31">
        <f t="shared" si="182"/>
        <v>0</v>
      </c>
      <c r="G242" s="33">
        <f t="shared" si="197"/>
        <v>0</v>
      </c>
      <c r="H242" s="213">
        <f t="shared" si="183"/>
        <v>-0.1975031203094838</v>
      </c>
      <c r="I242" s="11">
        <f t="shared" si="198"/>
        <v>1.7696065401317416</v>
      </c>
      <c r="J242" s="213">
        <f t="shared" si="184"/>
        <v>-0.66645163606316316</v>
      </c>
      <c r="K242" s="11">
        <f t="shared" si="199"/>
        <v>2.3002355264012575</v>
      </c>
      <c r="L242" s="33">
        <f>(G242/H242)*MAX(0,J242)</f>
        <v>0</v>
      </c>
      <c r="M242" s="213">
        <f t="shared" si="200"/>
        <v>0</v>
      </c>
      <c r="N242" s="11">
        <f t="shared" si="185"/>
        <v>-5.0632111453885802</v>
      </c>
      <c r="O242" s="10">
        <f t="shared" si="186"/>
        <v>0</v>
      </c>
      <c r="P242" s="10">
        <f t="shared" si="187"/>
        <v>0</v>
      </c>
      <c r="Q242" s="10">
        <f t="shared" si="188"/>
        <v>0</v>
      </c>
      <c r="R242" s="10">
        <f t="shared" si="189"/>
        <v>0</v>
      </c>
      <c r="S242" s="211">
        <f t="shared" si="190"/>
        <v>0</v>
      </c>
      <c r="T242" s="10">
        <f t="shared" si="191"/>
        <v>0</v>
      </c>
      <c r="U242" s="10">
        <f t="shared" si="192"/>
        <v>0</v>
      </c>
      <c r="V242" s="10">
        <f t="shared" si="201"/>
        <v>0</v>
      </c>
      <c r="W242" s="10">
        <f t="shared" si="202"/>
        <v>0</v>
      </c>
      <c r="X242" s="11">
        <f t="shared" si="203"/>
        <v>0</v>
      </c>
      <c r="Y242" s="11">
        <f t="shared" si="204"/>
        <v>0</v>
      </c>
      <c r="Z242" s="33">
        <f t="shared" si="193"/>
        <v>0</v>
      </c>
      <c r="AA242" s="35">
        <f t="shared" si="194"/>
        <v>0</v>
      </c>
      <c r="AB242" s="272">
        <f t="shared" si="195"/>
        <v>0</v>
      </c>
      <c r="AC242" s="101">
        <f t="shared" si="196"/>
        <v>0</v>
      </c>
    </row>
    <row r="243" spans="1:29" x14ac:dyDescent="0.6">
      <c r="A243">
        <v>-7.5</v>
      </c>
      <c r="B243" s="10">
        <f>A243*PI()/12</f>
        <v>-1.9634954084936205</v>
      </c>
      <c r="C243" s="105">
        <f>IF($B$232&lt;&gt;0,(PI()/24)*(COS($B243)-COS($B$232))/($B$232*COS($B$232)-SIN($B$232)),0)</f>
        <v>-4.3467844874390598E-3</v>
      </c>
      <c r="D243" s="31">
        <f>IF(C243&gt;0,$B$233*C243,0)</f>
        <v>0</v>
      </c>
      <c r="E243" s="18">
        <f>C243*($B$235+$B$236*COS(B243))</f>
        <v>-2.9324238664958499E-3</v>
      </c>
      <c r="F243" s="31">
        <f t="shared" si="182"/>
        <v>0</v>
      </c>
      <c r="G243" s="33">
        <f t="shared" si="197"/>
        <v>0</v>
      </c>
      <c r="H243" s="213">
        <f t="shared" si="183"/>
        <v>-3.7089252911586823E-2</v>
      </c>
      <c r="I243" s="11">
        <f t="shared" si="198"/>
        <v>1.6078940883824011</v>
      </c>
      <c r="J243" s="213">
        <f t="shared" si="184"/>
        <v>-0.47470710742006783</v>
      </c>
      <c r="K243" s="11">
        <f t="shared" si="199"/>
        <v>2.0654275505493001</v>
      </c>
      <c r="L243" s="33">
        <f>(G243/H243)*MAX(0,J243)</f>
        <v>0</v>
      </c>
      <c r="M243" s="213">
        <f t="shared" si="200"/>
        <v>0</v>
      </c>
      <c r="N243" s="11">
        <f t="shared" si="185"/>
        <v>-26.961988217551728</v>
      </c>
      <c r="O243" s="10">
        <f t="shared" si="186"/>
        <v>0</v>
      </c>
      <c r="P243" s="10">
        <f t="shared" si="187"/>
        <v>0</v>
      </c>
      <c r="Q243" s="10">
        <f t="shared" si="188"/>
        <v>0</v>
      </c>
      <c r="R243" s="10">
        <f t="shared" si="189"/>
        <v>0</v>
      </c>
      <c r="S243" s="211">
        <f t="shared" si="190"/>
        <v>0</v>
      </c>
      <c r="T243" s="10">
        <f t="shared" si="191"/>
        <v>0</v>
      </c>
      <c r="U243" s="10">
        <f t="shared" si="192"/>
        <v>0</v>
      </c>
      <c r="V243" s="10">
        <f t="shared" si="201"/>
        <v>0</v>
      </c>
      <c r="W243" s="10">
        <f t="shared" si="202"/>
        <v>0</v>
      </c>
      <c r="X243" s="11">
        <f t="shared" si="203"/>
        <v>0</v>
      </c>
      <c r="Y243" s="11">
        <f t="shared" si="204"/>
        <v>0</v>
      </c>
      <c r="Z243" s="33">
        <f t="shared" si="193"/>
        <v>0</v>
      </c>
      <c r="AA243" s="35">
        <f t="shared" si="194"/>
        <v>0</v>
      </c>
      <c r="AB243" s="272">
        <f t="shared" si="195"/>
        <v>0</v>
      </c>
      <c r="AC243" s="101">
        <f t="shared" si="196"/>
        <v>0</v>
      </c>
    </row>
    <row r="244" spans="1:29" x14ac:dyDescent="0.6">
      <c r="A244">
        <v>-6.5</v>
      </c>
      <c r="B244" s="10">
        <f t="shared" ref="B244:B262" si="205">A244*PI()/12</f>
        <v>-1.7016960206944713</v>
      </c>
      <c r="C244" s="105">
        <f t="shared" ref="C244:C262" si="206">IF($B$232&lt;&gt;0,(PI()/24)*(COS($B244)-COS($B$232))/($B$232*COS($B$232)-SIN($B$232)),0)</f>
        <v>1.6622088001965674E-2</v>
      </c>
      <c r="D244" s="31">
        <f t="shared" ref="D244:D258" si="207">IF(C244&gt;0,$B$233*C244,0)</f>
        <v>26.124616071959291</v>
      </c>
      <c r="E244" s="18">
        <f t="shared" ref="E244:E258" si="208">C244*($B$235+$B$236*COS(B244))</f>
        <v>1.2469026728344509E-2</v>
      </c>
      <c r="F244" s="31">
        <f t="shared" si="182"/>
        <v>100.25097489588984</v>
      </c>
      <c r="G244" s="33">
        <f t="shared" si="197"/>
        <v>74.126358823930545</v>
      </c>
      <c r="H244" s="213">
        <f t="shared" si="183"/>
        <v>0.14182916765371362</v>
      </c>
      <c r="I244" s="11">
        <f t="shared" si="198"/>
        <v>1.4284873083166567</v>
      </c>
      <c r="J244" s="213">
        <f t="shared" si="184"/>
        <v>-0.26084387493677447</v>
      </c>
      <c r="K244" s="11">
        <f t="shared" si="199"/>
        <v>1.8346925632832565</v>
      </c>
      <c r="L244" s="33">
        <f t="shared" ref="L244:L258" si="209">(G244/H244)*MAX(0,J244)</f>
        <v>0</v>
      </c>
      <c r="M244" s="213">
        <f t="shared" si="200"/>
        <v>21.005858679163893</v>
      </c>
      <c r="N244" s="11">
        <f t="shared" si="185"/>
        <v>7.0507358714927655</v>
      </c>
      <c r="O244" s="10">
        <f t="shared" si="186"/>
        <v>0.13474598951539124</v>
      </c>
      <c r="P244" s="10">
        <f t="shared" si="187"/>
        <v>0.42099999999999999</v>
      </c>
      <c r="Q244" s="10">
        <f t="shared" si="188"/>
        <v>-0.66100000000000003</v>
      </c>
      <c r="R244" s="10">
        <f t="shared" si="189"/>
        <v>9.7000000000000003E-2</v>
      </c>
      <c r="S244" s="211">
        <f t="shared" si="190"/>
        <v>0.11899999999999999</v>
      </c>
      <c r="T244" s="10">
        <f t="shared" si="191"/>
        <v>-2.125</v>
      </c>
      <c r="U244" s="10">
        <f t="shared" si="192"/>
        <v>0.44600000000000001</v>
      </c>
      <c r="V244" s="10">
        <f t="shared" si="201"/>
        <v>0.47049616983704201</v>
      </c>
      <c r="W244" s="10">
        <f t="shared" si="202"/>
        <v>0.4697701117890225</v>
      </c>
      <c r="X244" s="11">
        <f t="shared" si="203"/>
        <v>0</v>
      </c>
      <c r="Y244" s="11">
        <f t="shared" si="204"/>
        <v>20.962319300752029</v>
      </c>
      <c r="Z244" s="33">
        <f t="shared" si="193"/>
        <v>20.962319300752029</v>
      </c>
      <c r="AA244" s="35">
        <f t="shared" si="194"/>
        <v>5.788308214757838</v>
      </c>
      <c r="AB244" s="272">
        <f t="shared" si="195"/>
        <v>26.750627515509866</v>
      </c>
      <c r="AC244" s="101">
        <f t="shared" si="196"/>
        <v>0</v>
      </c>
    </row>
    <row r="245" spans="1:29" x14ac:dyDescent="0.6">
      <c r="A245">
        <v>-5.5</v>
      </c>
      <c r="B245" s="10">
        <f t="shared" si="205"/>
        <v>-1.4398966328953218</v>
      </c>
      <c r="C245" s="105">
        <f t="shared" si="206"/>
        <v>3.8330662220302708E-2</v>
      </c>
      <c r="D245" s="31">
        <f t="shared" si="207"/>
        <v>60.243564717678296</v>
      </c>
      <c r="E245" s="18">
        <f t="shared" si="208"/>
        <v>3.1750872300528803E-2</v>
      </c>
      <c r="F245" s="31">
        <f t="shared" si="182"/>
        <v>255.27701329625154</v>
      </c>
      <c r="G245" s="33">
        <f t="shared" si="197"/>
        <v>195.03344857857326</v>
      </c>
      <c r="H245" s="213">
        <f t="shared" si="183"/>
        <v>0.327059146701563</v>
      </c>
      <c r="I245" s="11">
        <f t="shared" si="198"/>
        <v>1.2376064356887009</v>
      </c>
      <c r="J245" s="213">
        <f t="shared" si="184"/>
        <v>-3.9436364481316613E-2</v>
      </c>
      <c r="K245" s="11">
        <f t="shared" si="199"/>
        <v>1.6102429205188968</v>
      </c>
      <c r="L245" s="33">
        <f t="shared" si="209"/>
        <v>0</v>
      </c>
      <c r="M245" s="213">
        <f t="shared" si="200"/>
        <v>10.898562709111369</v>
      </c>
      <c r="N245" s="11">
        <f t="shared" si="185"/>
        <v>3.0575509356186461</v>
      </c>
      <c r="O245" s="10">
        <f t="shared" si="186"/>
        <v>0.13474598951539116</v>
      </c>
      <c r="P245" s="10">
        <f t="shared" si="187"/>
        <v>0.42099999999999999</v>
      </c>
      <c r="Q245" s="10">
        <f t="shared" si="188"/>
        <v>-0.66100000000000003</v>
      </c>
      <c r="R245" s="10">
        <f t="shared" si="189"/>
        <v>9.7000000000000003E-2</v>
      </c>
      <c r="S245" s="211">
        <f t="shared" si="190"/>
        <v>0.11899999999999999</v>
      </c>
      <c r="T245" s="10">
        <f t="shared" si="191"/>
        <v>-2.125</v>
      </c>
      <c r="U245" s="10">
        <f t="shared" si="192"/>
        <v>0.44600000000000001</v>
      </c>
      <c r="V245" s="10">
        <f t="shared" si="201"/>
        <v>0.45198072519213045</v>
      </c>
      <c r="W245" s="10">
        <f t="shared" si="202"/>
        <v>0.38463724259695437</v>
      </c>
      <c r="X245" s="11">
        <f t="shared" si="203"/>
        <v>0</v>
      </c>
      <c r="Y245" s="11">
        <f t="shared" si="204"/>
        <v>44.484501361136971</v>
      </c>
      <c r="Z245" s="31">
        <f t="shared" si="193"/>
        <v>44.484501361136971</v>
      </c>
      <c r="AA245" s="35">
        <f t="shared" si="194"/>
        <v>14.739228567463229</v>
      </c>
      <c r="AB245" s="272">
        <f t="shared" si="195"/>
        <v>59.2237299286002</v>
      </c>
      <c r="AC245" s="101">
        <f t="shared" si="196"/>
        <v>0</v>
      </c>
    </row>
    <row r="246" spans="1:29" x14ac:dyDescent="0.6">
      <c r="A246">
        <v>-4.5</v>
      </c>
      <c r="B246" s="10">
        <f t="shared" si="205"/>
        <v>-1.1780972450961724</v>
      </c>
      <c r="C246" s="105">
        <f t="shared" si="206"/>
        <v>5.9299534709707453E-2</v>
      </c>
      <c r="D246" s="31">
        <f t="shared" si="207"/>
        <v>93.199938380408682</v>
      </c>
      <c r="E246" s="18">
        <f t="shared" si="208"/>
        <v>5.3599086939069056E-2</v>
      </c>
      <c r="F246" s="31">
        <f t="shared" si="182"/>
        <v>430.93665899011518</v>
      </c>
      <c r="G246" s="33">
        <f t="shared" si="197"/>
        <v>337.73672060970648</v>
      </c>
      <c r="H246" s="213">
        <f t="shared" si="183"/>
        <v>0.5059775672668636</v>
      </c>
      <c r="I246" s="11">
        <f t="shared" si="198"/>
        <v>1.0402813876839159</v>
      </c>
      <c r="J246" s="213">
        <f t="shared" si="184"/>
        <v>0.1744268680019769</v>
      </c>
      <c r="K246" s="11">
        <f t="shared" si="199"/>
        <v>1.395472643495945</v>
      </c>
      <c r="L246" s="33">
        <f t="shared" si="209"/>
        <v>116.4287948642182</v>
      </c>
      <c r="M246" s="213">
        <f t="shared" si="200"/>
        <v>8.1619518061946223</v>
      </c>
      <c r="N246" s="11">
        <f t="shared" si="185"/>
        <v>1.9763722044075882</v>
      </c>
      <c r="O246" s="10">
        <f t="shared" si="186"/>
        <v>0.13474598951539116</v>
      </c>
      <c r="P246" s="10">
        <f t="shared" si="187"/>
        <v>0.73399999999999999</v>
      </c>
      <c r="Q246" s="10">
        <f t="shared" si="188"/>
        <v>-7.2999999999999995E-2</v>
      </c>
      <c r="R246" s="10">
        <f t="shared" si="189"/>
        <v>-0.22800000000000001</v>
      </c>
      <c r="S246" s="211">
        <f t="shared" si="190"/>
        <v>0.23100000000000001</v>
      </c>
      <c r="T246" s="10">
        <f t="shared" si="191"/>
        <v>-1.18</v>
      </c>
      <c r="U246" s="10">
        <f t="shared" si="192"/>
        <v>0.19900000000000001</v>
      </c>
      <c r="V246" s="10">
        <f t="shared" si="201"/>
        <v>0.48697938637344362</v>
      </c>
      <c r="W246" s="10">
        <f t="shared" si="202"/>
        <v>0.2790157285209377</v>
      </c>
      <c r="X246" s="11">
        <f t="shared" si="203"/>
        <v>15.646180041382577</v>
      </c>
      <c r="Y246" s="11">
        <f t="shared" si="204"/>
        <v>57.578024813182253</v>
      </c>
      <c r="Z246" s="31">
        <f t="shared" si="193"/>
        <v>73.224204854564832</v>
      </c>
      <c r="AA246" s="35">
        <f t="shared" si="194"/>
        <v>24.881495724736812</v>
      </c>
      <c r="AB246" s="272">
        <f t="shared" si="195"/>
        <v>214.53449544351986</v>
      </c>
      <c r="AC246" s="101">
        <f t="shared" si="196"/>
        <v>132.07497490560078</v>
      </c>
    </row>
    <row r="247" spans="1:29" x14ac:dyDescent="0.6">
      <c r="A247">
        <v>-3.5</v>
      </c>
      <c r="B247" s="10">
        <f t="shared" si="205"/>
        <v>-0.91629785729702296</v>
      </c>
      <c r="C247" s="105">
        <f t="shared" si="206"/>
        <v>7.809971146272722E-2</v>
      </c>
      <c r="D247" s="31">
        <f t="shared" si="207"/>
        <v>122.74781465801797</v>
      </c>
      <c r="E247" s="18">
        <f t="shared" si="208"/>
        <v>7.5880716470477325E-2</v>
      </c>
      <c r="F247" s="31">
        <f t="shared" si="182"/>
        <v>610.08096042263765</v>
      </c>
      <c r="G247" s="33">
        <f t="shared" si="197"/>
        <v>487.33314576461964</v>
      </c>
      <c r="H247" s="213">
        <f t="shared" si="183"/>
        <v>0.66639143466476036</v>
      </c>
      <c r="I247" s="11">
        <f t="shared" si="198"/>
        <v>0.84143787209624432</v>
      </c>
      <c r="J247" s="213">
        <f t="shared" si="184"/>
        <v>0.36617139664507198</v>
      </c>
      <c r="K247" s="11">
        <f t="shared" si="199"/>
        <v>1.1959050097068815</v>
      </c>
      <c r="L247" s="33">
        <f t="shared" si="209"/>
        <v>267.78174108110841</v>
      </c>
      <c r="M247" s="213">
        <f t="shared" si="200"/>
        <v>6.9577568619359971</v>
      </c>
      <c r="N247" s="11">
        <f t="shared" si="185"/>
        <v>1.5006195277750938</v>
      </c>
      <c r="O247" s="10">
        <f t="shared" si="186"/>
        <v>0.13474598951539113</v>
      </c>
      <c r="P247" s="10">
        <f t="shared" si="187"/>
        <v>0.73399999999999999</v>
      </c>
      <c r="Q247" s="10">
        <f t="shared" si="188"/>
        <v>-7.2999999999999995E-2</v>
      </c>
      <c r="R247" s="10">
        <f t="shared" si="189"/>
        <v>-0.22800000000000001</v>
      </c>
      <c r="S247" s="211">
        <f t="shared" si="190"/>
        <v>0.23100000000000001</v>
      </c>
      <c r="T247" s="10">
        <f t="shared" si="191"/>
        <v>-1.18</v>
      </c>
      <c r="U247" s="10">
        <f t="shared" si="192"/>
        <v>0.19900000000000001</v>
      </c>
      <c r="V247" s="10">
        <f t="shared" si="201"/>
        <v>0.53231570792743277</v>
      </c>
      <c r="W247" s="10">
        <f t="shared" si="202"/>
        <v>0.23944586891899111</v>
      </c>
      <c r="X247" s="11">
        <f t="shared" si="203"/>
        <v>35.903605299645236</v>
      </c>
      <c r="Y247" s="11">
        <f t="shared" si="204"/>
        <v>67.471989656594374</v>
      </c>
      <c r="Z247" s="31">
        <f t="shared" si="193"/>
        <v>103.37559495623961</v>
      </c>
      <c r="AA247" s="35">
        <f t="shared" si="194"/>
        <v>35.224960540772607</v>
      </c>
      <c r="AB247" s="272">
        <f t="shared" si="195"/>
        <v>406.38229657812064</v>
      </c>
      <c r="AC247" s="101">
        <f t="shared" si="196"/>
        <v>303.68534638075363</v>
      </c>
    </row>
    <row r="248" spans="1:29" x14ac:dyDescent="0.6">
      <c r="A248">
        <v>-2.5</v>
      </c>
      <c r="B248" s="10">
        <f t="shared" si="205"/>
        <v>-0.6544984694978736</v>
      </c>
      <c r="C248" s="105">
        <f t="shared" si="206"/>
        <v>9.3449991502404794E-2</v>
      </c>
      <c r="D248" s="31">
        <f t="shared" si="207"/>
        <v>146.87355461236146</v>
      </c>
      <c r="E248" s="18">
        <f t="shared" si="208"/>
        <v>9.5961804272060539E-2</v>
      </c>
      <c r="F248" s="31">
        <f t="shared" si="182"/>
        <v>771.53290634736663</v>
      </c>
      <c r="G248" s="33">
        <f t="shared" si="197"/>
        <v>624.6593517350052</v>
      </c>
      <c r="H248" s="213">
        <f t="shared" si="183"/>
        <v>0.79736880892853668</v>
      </c>
      <c r="I248" s="11">
        <f t="shared" si="198"/>
        <v>0.64787369486035884</v>
      </c>
      <c r="J248" s="213">
        <f t="shared" si="184"/>
        <v>0.52273014869375756</v>
      </c>
      <c r="K248" s="11">
        <f t="shared" si="199"/>
        <v>1.0207459817028612</v>
      </c>
      <c r="L248" s="33">
        <f t="shared" si="209"/>
        <v>409.50720941060814</v>
      </c>
      <c r="M248" s="213">
        <f t="shared" si="200"/>
        <v>6.3338450763216105</v>
      </c>
      <c r="N248" s="11">
        <f t="shared" si="185"/>
        <v>1.2541248024784777</v>
      </c>
      <c r="O248" s="10">
        <f t="shared" si="186"/>
        <v>0.13474598951539116</v>
      </c>
      <c r="P248" s="10">
        <f t="shared" si="187"/>
        <v>0.73399999999999999</v>
      </c>
      <c r="Q248" s="10">
        <f t="shared" si="188"/>
        <v>-7.2999999999999995E-2</v>
      </c>
      <c r="R248" s="10">
        <f t="shared" si="189"/>
        <v>-0.22800000000000001</v>
      </c>
      <c r="S248" s="211">
        <f t="shared" si="190"/>
        <v>0.23100000000000001</v>
      </c>
      <c r="T248" s="10">
        <f t="shared" si="191"/>
        <v>-1.18</v>
      </c>
      <c r="U248" s="10">
        <f t="shared" si="192"/>
        <v>0.19900000000000001</v>
      </c>
      <c r="V248" s="10">
        <f t="shared" si="201"/>
        <v>0.57644834033721459</v>
      </c>
      <c r="W248" s="10">
        <f t="shared" si="202"/>
        <v>0.20092659764904988</v>
      </c>
      <c r="X248" s="11">
        <f t="shared" si="203"/>
        <v>55.503747228660735</v>
      </c>
      <c r="Y248" s="11">
        <f t="shared" si="204"/>
        <v>70.995372083134185</v>
      </c>
      <c r="Z248" s="31">
        <f t="shared" si="193"/>
        <v>126.49911931179491</v>
      </c>
      <c r="AA248" s="35">
        <f t="shared" si="194"/>
        <v>44.546901059109267</v>
      </c>
      <c r="AB248" s="272">
        <f t="shared" si="195"/>
        <v>580.5532297815123</v>
      </c>
      <c r="AC248" s="101">
        <f t="shared" si="196"/>
        <v>465.0109566392689</v>
      </c>
    </row>
    <row r="249" spans="1:29" x14ac:dyDescent="0.6">
      <c r="A249">
        <v>-1.5</v>
      </c>
      <c r="B249" s="10">
        <f t="shared" si="205"/>
        <v>-0.39269908169872414</v>
      </c>
      <c r="C249" s="105">
        <f t="shared" si="206"/>
        <v>0.10430427861157329</v>
      </c>
      <c r="D249" s="31">
        <f t="shared" si="207"/>
        <v>163.93302893522093</v>
      </c>
      <c r="E249" s="18">
        <f t="shared" si="208"/>
        <v>0.11118578849220084</v>
      </c>
      <c r="F249" s="31">
        <f t="shared" si="182"/>
        <v>893.93373947729469</v>
      </c>
      <c r="G249" s="33">
        <f t="shared" si="197"/>
        <v>730.00071054207376</v>
      </c>
      <c r="H249" s="213">
        <f t="shared" si="183"/>
        <v>0.88998379845246123</v>
      </c>
      <c r="I249" s="11">
        <f t="shared" si="198"/>
        <v>0.47348668882547762</v>
      </c>
      <c r="J249" s="213">
        <f t="shared" si="184"/>
        <v>0.63343390392148646</v>
      </c>
      <c r="K249" s="11">
        <f t="shared" si="199"/>
        <v>0.8848133988075142</v>
      </c>
      <c r="L249" s="33">
        <f t="shared" si="209"/>
        <v>519.56810983320884</v>
      </c>
      <c r="M249" s="213">
        <f t="shared" si="200"/>
        <v>6.0035093869508014</v>
      </c>
      <c r="N249" s="11">
        <f t="shared" si="185"/>
        <v>1.1236159599071796</v>
      </c>
      <c r="O249" s="10">
        <f t="shared" si="186"/>
        <v>0.13474598951539116</v>
      </c>
      <c r="P249" s="10">
        <f t="shared" si="187"/>
        <v>0.73399999999999999</v>
      </c>
      <c r="Q249" s="10">
        <f t="shared" si="188"/>
        <v>-7.2999999999999995E-2</v>
      </c>
      <c r="R249" s="10">
        <f t="shared" si="189"/>
        <v>-0.22800000000000001</v>
      </c>
      <c r="S249" s="211">
        <f t="shared" si="190"/>
        <v>0.23100000000000001</v>
      </c>
      <c r="T249" s="10">
        <f t="shared" si="191"/>
        <v>-1.18</v>
      </c>
      <c r="U249" s="10">
        <f t="shared" si="192"/>
        <v>0.19900000000000001</v>
      </c>
      <c r="V249" s="10">
        <f t="shared" si="201"/>
        <v>0.6162085777131675</v>
      </c>
      <c r="W249" s="10">
        <f t="shared" si="202"/>
        <v>0.1662235834481085</v>
      </c>
      <c r="X249" s="11">
        <f t="shared" si="203"/>
        <v>71.897436662445344</v>
      </c>
      <c r="Y249" s="11">
        <f t="shared" si="204"/>
        <v>69.449255764313619</v>
      </c>
      <c r="Z249" s="31">
        <f t="shared" si="193"/>
        <v>141.34669242675898</v>
      </c>
      <c r="AA249" s="35">
        <f t="shared" si="194"/>
        <v>51.61410163880371</v>
      </c>
      <c r="AB249" s="272">
        <f t="shared" si="195"/>
        <v>712.52890389877155</v>
      </c>
      <c r="AC249" s="101">
        <f t="shared" si="196"/>
        <v>591.46554649565417</v>
      </c>
    </row>
    <row r="250" spans="1:29" x14ac:dyDescent="0.6">
      <c r="A250">
        <v>-0.5</v>
      </c>
      <c r="B250" s="10">
        <f t="shared" si="205"/>
        <v>-0.1308996938995747</v>
      </c>
      <c r="C250" s="105">
        <f t="shared" si="206"/>
        <v>0.1099228710613005</v>
      </c>
      <c r="D250" s="31">
        <f t="shared" si="207"/>
        <v>172.76366264360789</v>
      </c>
      <c r="E250" s="18">
        <f t="shared" si="208"/>
        <v>0.11939967937285782</v>
      </c>
      <c r="F250" s="31">
        <f t="shared" si="182"/>
        <v>959.97342215777678</v>
      </c>
      <c r="G250" s="33">
        <f t="shared" si="197"/>
        <v>787.20975951416892</v>
      </c>
      <c r="H250" s="213">
        <f t="shared" si="183"/>
        <v>0.93792484475398563</v>
      </c>
      <c r="I250" s="11">
        <f t="shared" si="198"/>
        <v>0.35419831703359739</v>
      </c>
      <c r="J250" s="213">
        <f t="shared" si="184"/>
        <v>0.69073838435609436</v>
      </c>
      <c r="K250" s="11">
        <f t="shared" si="199"/>
        <v>0.80828664085071733</v>
      </c>
      <c r="L250" s="33">
        <f t="shared" si="209"/>
        <v>579.74367613515119</v>
      </c>
      <c r="M250" s="213">
        <f t="shared" si="200"/>
        <v>5.8581400108306534</v>
      </c>
      <c r="N250" s="11">
        <f t="shared" si="185"/>
        <v>1.0661835066990857</v>
      </c>
      <c r="O250" s="10">
        <f t="shared" si="186"/>
        <v>0.13474598951539116</v>
      </c>
      <c r="P250" s="10">
        <f t="shared" si="187"/>
        <v>0.85699999999999998</v>
      </c>
      <c r="Q250" s="10">
        <f t="shared" si="188"/>
        <v>-0.37</v>
      </c>
      <c r="R250" s="10">
        <f t="shared" si="189"/>
        <v>-0.27900000000000003</v>
      </c>
      <c r="S250" s="211">
        <f t="shared" si="190"/>
        <v>0.26700000000000002</v>
      </c>
      <c r="T250" s="10">
        <f t="shared" si="191"/>
        <v>-0.79200000000000004</v>
      </c>
      <c r="U250" s="10">
        <f t="shared" si="192"/>
        <v>7.5999999999999998E-2</v>
      </c>
      <c r="V250" s="10">
        <f t="shared" si="201"/>
        <v>0.70832265342693157</v>
      </c>
      <c r="W250" s="10">
        <f t="shared" si="202"/>
        <v>0.18720024839836363</v>
      </c>
      <c r="X250" s="11">
        <f t="shared" si="203"/>
        <v>90.121639647957679</v>
      </c>
      <c r="Y250" s="11">
        <f t="shared" si="204"/>
        <v>65.155017068781149</v>
      </c>
      <c r="Z250" s="31">
        <f t="shared" si="193"/>
        <v>155.27665671673884</v>
      </c>
      <c r="AA250" s="35">
        <f t="shared" si="194"/>
        <v>55.427112316818643</v>
      </c>
      <c r="AB250" s="272">
        <f t="shared" si="195"/>
        <v>790.44744516870878</v>
      </c>
      <c r="AC250" s="101">
        <f t="shared" si="196"/>
        <v>669.86531578310883</v>
      </c>
    </row>
    <row r="251" spans="1:29" x14ac:dyDescent="0.6">
      <c r="A251">
        <v>0.5</v>
      </c>
      <c r="B251" s="10">
        <f t="shared" si="205"/>
        <v>0.1308996938995747</v>
      </c>
      <c r="C251" s="105">
        <f t="shared" si="206"/>
        <v>0.1099228710613005</v>
      </c>
      <c r="D251" s="31">
        <f t="shared" si="207"/>
        <v>172.76366264360789</v>
      </c>
      <c r="E251" s="18">
        <f t="shared" si="208"/>
        <v>0.11939967937285782</v>
      </c>
      <c r="F251" s="31">
        <f t="shared" si="182"/>
        <v>959.97342215777678</v>
      </c>
      <c r="G251" s="33">
        <f t="shared" si="197"/>
        <v>787.20975951416892</v>
      </c>
      <c r="H251" s="213">
        <f t="shared" si="183"/>
        <v>0.93792484475398563</v>
      </c>
      <c r="I251" s="11">
        <f t="shared" si="198"/>
        <v>0.35419831703359739</v>
      </c>
      <c r="J251" s="213">
        <f t="shared" si="184"/>
        <v>0.69073838435609436</v>
      </c>
      <c r="K251" s="11">
        <f t="shared" si="199"/>
        <v>0.80828664085071733</v>
      </c>
      <c r="L251" s="33">
        <f t="shared" si="209"/>
        <v>579.74367613515119</v>
      </c>
      <c r="M251" s="213">
        <f t="shared" si="200"/>
        <v>5.8581400108306534</v>
      </c>
      <c r="N251" s="11">
        <f t="shared" si="185"/>
        <v>1.0661835066990857</v>
      </c>
      <c r="O251" s="10">
        <f t="shared" si="186"/>
        <v>0.13474598951539116</v>
      </c>
      <c r="P251" s="10">
        <f t="shared" si="187"/>
        <v>0.85699999999999998</v>
      </c>
      <c r="Q251" s="10">
        <f t="shared" si="188"/>
        <v>-0.37</v>
      </c>
      <c r="R251" s="10">
        <f t="shared" si="189"/>
        <v>-0.27900000000000003</v>
      </c>
      <c r="S251" s="211">
        <f t="shared" si="190"/>
        <v>0.26700000000000002</v>
      </c>
      <c r="T251" s="10">
        <f t="shared" si="191"/>
        <v>-0.79200000000000004</v>
      </c>
      <c r="U251" s="10">
        <f t="shared" si="192"/>
        <v>7.5999999999999998E-2</v>
      </c>
      <c r="V251" s="10">
        <f t="shared" si="201"/>
        <v>0.70832265342693157</v>
      </c>
      <c r="W251" s="10">
        <f t="shared" si="202"/>
        <v>0.18720024839836363</v>
      </c>
      <c r="X251" s="11">
        <f t="shared" si="203"/>
        <v>90.121639647957679</v>
      </c>
      <c r="Y251" s="11">
        <f t="shared" si="204"/>
        <v>65.155017068781149</v>
      </c>
      <c r="Z251" s="31">
        <f t="shared" si="193"/>
        <v>155.27665671673884</v>
      </c>
      <c r="AA251" s="35">
        <f t="shared" si="194"/>
        <v>55.427112316818643</v>
      </c>
      <c r="AB251" s="272">
        <f t="shared" si="195"/>
        <v>790.44744516870878</v>
      </c>
      <c r="AC251" s="101">
        <f t="shared" si="196"/>
        <v>669.86531578310883</v>
      </c>
    </row>
    <row r="252" spans="1:29" x14ac:dyDescent="0.6">
      <c r="A252">
        <v>1.5</v>
      </c>
      <c r="B252" s="10">
        <f t="shared" si="205"/>
        <v>0.39269908169872414</v>
      </c>
      <c r="C252" s="105">
        <f t="shared" si="206"/>
        <v>0.10430427861157329</v>
      </c>
      <c r="D252" s="31">
        <f t="shared" si="207"/>
        <v>163.93302893522093</v>
      </c>
      <c r="E252" s="18">
        <f t="shared" si="208"/>
        <v>0.11118578849220084</v>
      </c>
      <c r="F252" s="31">
        <f t="shared" si="182"/>
        <v>893.93373947729469</v>
      </c>
      <c r="G252" s="33">
        <f t="shared" si="197"/>
        <v>730.00071054207376</v>
      </c>
      <c r="H252" s="213">
        <f t="shared" si="183"/>
        <v>0.88998379845246123</v>
      </c>
      <c r="I252" s="11">
        <f t="shared" si="198"/>
        <v>0.47348668882547762</v>
      </c>
      <c r="J252" s="213">
        <f t="shared" si="184"/>
        <v>0.63343390392148646</v>
      </c>
      <c r="K252" s="11">
        <f t="shared" si="199"/>
        <v>0.8848133988075142</v>
      </c>
      <c r="L252" s="33">
        <f t="shared" si="209"/>
        <v>519.56810983320884</v>
      </c>
      <c r="M252" s="213">
        <f t="shared" si="200"/>
        <v>6.0035093869508014</v>
      </c>
      <c r="N252" s="11">
        <f t="shared" si="185"/>
        <v>1.1236159599071796</v>
      </c>
      <c r="O252" s="10">
        <f t="shared" si="186"/>
        <v>0.13474598951539116</v>
      </c>
      <c r="P252" s="10">
        <f t="shared" si="187"/>
        <v>0.73399999999999999</v>
      </c>
      <c r="Q252" s="10">
        <f t="shared" si="188"/>
        <v>-7.2999999999999995E-2</v>
      </c>
      <c r="R252" s="10">
        <f t="shared" si="189"/>
        <v>-0.22800000000000001</v>
      </c>
      <c r="S252" s="211">
        <f t="shared" si="190"/>
        <v>0.23100000000000001</v>
      </c>
      <c r="T252" s="10">
        <f t="shared" si="191"/>
        <v>-1.18</v>
      </c>
      <c r="U252" s="10">
        <f t="shared" si="192"/>
        <v>0.19900000000000001</v>
      </c>
      <c r="V252" s="10">
        <f t="shared" si="201"/>
        <v>0.6162085777131675</v>
      </c>
      <c r="W252" s="10">
        <f t="shared" si="202"/>
        <v>0.1662235834481085</v>
      </c>
      <c r="X252" s="11">
        <f t="shared" si="203"/>
        <v>71.897436662445344</v>
      </c>
      <c r="Y252" s="11">
        <f t="shared" si="204"/>
        <v>69.449255764313619</v>
      </c>
      <c r="Z252" s="31">
        <f t="shared" si="193"/>
        <v>141.34669242675898</v>
      </c>
      <c r="AA252" s="35">
        <f t="shared" si="194"/>
        <v>51.61410163880371</v>
      </c>
      <c r="AB252" s="272">
        <f t="shared" si="195"/>
        <v>712.52890389877155</v>
      </c>
      <c r="AC252" s="101">
        <f t="shared" si="196"/>
        <v>591.46554649565417</v>
      </c>
    </row>
    <row r="253" spans="1:29" x14ac:dyDescent="0.6">
      <c r="A253">
        <v>2.5</v>
      </c>
      <c r="B253" s="10">
        <f t="shared" si="205"/>
        <v>0.6544984694978736</v>
      </c>
      <c r="C253" s="105">
        <f t="shared" si="206"/>
        <v>9.3449991502404794E-2</v>
      </c>
      <c r="D253" s="31">
        <f t="shared" si="207"/>
        <v>146.87355461236146</v>
      </c>
      <c r="E253" s="18">
        <f t="shared" si="208"/>
        <v>9.5961804272060539E-2</v>
      </c>
      <c r="F253" s="31">
        <f t="shared" si="182"/>
        <v>771.53290634736663</v>
      </c>
      <c r="G253" s="33">
        <f t="shared" si="197"/>
        <v>624.6593517350052</v>
      </c>
      <c r="H253" s="213">
        <f t="shared" si="183"/>
        <v>0.79736880892853668</v>
      </c>
      <c r="I253" s="11">
        <f t="shared" si="198"/>
        <v>0.64787369486035884</v>
      </c>
      <c r="J253" s="213">
        <f t="shared" si="184"/>
        <v>0.52273014869375756</v>
      </c>
      <c r="K253" s="11">
        <f t="shared" si="199"/>
        <v>1.0207459817028612</v>
      </c>
      <c r="L253" s="33">
        <f t="shared" si="209"/>
        <v>409.50720941060814</v>
      </c>
      <c r="M253" s="213">
        <f t="shared" si="200"/>
        <v>6.3338450763216105</v>
      </c>
      <c r="N253" s="11">
        <f t="shared" si="185"/>
        <v>1.2541248024784777</v>
      </c>
      <c r="O253" s="10">
        <f t="shared" si="186"/>
        <v>0.13474598951539116</v>
      </c>
      <c r="P253" s="10">
        <f t="shared" si="187"/>
        <v>0.73399999999999999</v>
      </c>
      <c r="Q253" s="10">
        <f t="shared" si="188"/>
        <v>-7.2999999999999995E-2</v>
      </c>
      <c r="R253" s="10">
        <f t="shared" si="189"/>
        <v>-0.22800000000000001</v>
      </c>
      <c r="S253" s="211">
        <f t="shared" si="190"/>
        <v>0.23100000000000001</v>
      </c>
      <c r="T253" s="10">
        <f t="shared" si="191"/>
        <v>-1.18</v>
      </c>
      <c r="U253" s="10">
        <f t="shared" si="192"/>
        <v>0.19900000000000001</v>
      </c>
      <c r="V253" s="10">
        <f t="shared" si="201"/>
        <v>0.57644834033721459</v>
      </c>
      <c r="W253" s="10">
        <f t="shared" si="202"/>
        <v>0.20092659764904988</v>
      </c>
      <c r="X253" s="11">
        <f t="shared" si="203"/>
        <v>55.503747228660735</v>
      </c>
      <c r="Y253" s="11">
        <f t="shared" si="204"/>
        <v>70.995372083134185</v>
      </c>
      <c r="Z253" s="31">
        <f t="shared" si="193"/>
        <v>126.49911931179491</v>
      </c>
      <c r="AA253" s="35">
        <f t="shared" si="194"/>
        <v>44.546901059109267</v>
      </c>
      <c r="AB253" s="272">
        <f t="shared" si="195"/>
        <v>580.5532297815123</v>
      </c>
      <c r="AC253" s="101">
        <f t="shared" si="196"/>
        <v>465.0109566392689</v>
      </c>
    </row>
    <row r="254" spans="1:29" x14ac:dyDescent="0.6">
      <c r="A254">
        <v>3.5</v>
      </c>
      <c r="B254" s="10">
        <f t="shared" si="205"/>
        <v>0.91629785729702296</v>
      </c>
      <c r="C254" s="105">
        <f t="shared" si="206"/>
        <v>7.809971146272722E-2</v>
      </c>
      <c r="D254" s="31">
        <f t="shared" si="207"/>
        <v>122.74781465801797</v>
      </c>
      <c r="E254" s="18">
        <f t="shared" si="208"/>
        <v>7.5880716470477325E-2</v>
      </c>
      <c r="F254" s="31">
        <f t="shared" si="182"/>
        <v>610.08096042263765</v>
      </c>
      <c r="G254" s="33">
        <f t="shared" si="197"/>
        <v>487.33314576461964</v>
      </c>
      <c r="H254" s="213">
        <f t="shared" si="183"/>
        <v>0.66639143466476036</v>
      </c>
      <c r="I254" s="11">
        <f t="shared" si="198"/>
        <v>0.84143787209624432</v>
      </c>
      <c r="J254" s="213">
        <f t="shared" si="184"/>
        <v>0.36617139664507198</v>
      </c>
      <c r="K254" s="11">
        <f t="shared" si="199"/>
        <v>1.1959050097068815</v>
      </c>
      <c r="L254" s="33">
        <f t="shared" si="209"/>
        <v>267.78174108110841</v>
      </c>
      <c r="M254" s="213">
        <f t="shared" si="200"/>
        <v>6.9577568619359971</v>
      </c>
      <c r="N254" s="11">
        <f t="shared" si="185"/>
        <v>1.5006195277750938</v>
      </c>
      <c r="O254" s="10">
        <f t="shared" si="186"/>
        <v>0.13474598951539113</v>
      </c>
      <c r="P254" s="10">
        <f t="shared" si="187"/>
        <v>0.73399999999999999</v>
      </c>
      <c r="Q254" s="10">
        <f t="shared" si="188"/>
        <v>-7.2999999999999995E-2</v>
      </c>
      <c r="R254" s="10">
        <f t="shared" si="189"/>
        <v>-0.22800000000000001</v>
      </c>
      <c r="S254" s="211">
        <f t="shared" si="190"/>
        <v>0.23100000000000001</v>
      </c>
      <c r="T254" s="10">
        <f t="shared" si="191"/>
        <v>-1.18</v>
      </c>
      <c r="U254" s="10">
        <f t="shared" si="192"/>
        <v>0.19900000000000001</v>
      </c>
      <c r="V254" s="10">
        <f t="shared" si="201"/>
        <v>0.53231570792743277</v>
      </c>
      <c r="W254" s="10">
        <f t="shared" si="202"/>
        <v>0.23944586891899111</v>
      </c>
      <c r="X254" s="11">
        <f t="shared" si="203"/>
        <v>35.903605299645236</v>
      </c>
      <c r="Y254" s="11">
        <f t="shared" si="204"/>
        <v>67.471989656594374</v>
      </c>
      <c r="Z254" s="31">
        <f t="shared" si="193"/>
        <v>103.37559495623961</v>
      </c>
      <c r="AA254" s="35">
        <f t="shared" si="194"/>
        <v>35.224960540772607</v>
      </c>
      <c r="AB254" s="272">
        <f t="shared" si="195"/>
        <v>406.38229657812064</v>
      </c>
      <c r="AC254" s="101">
        <f t="shared" si="196"/>
        <v>303.68534638075363</v>
      </c>
    </row>
    <row r="255" spans="1:29" x14ac:dyDescent="0.6">
      <c r="A255">
        <v>4.5</v>
      </c>
      <c r="B255" s="10">
        <f t="shared" si="205"/>
        <v>1.1780972450961724</v>
      </c>
      <c r="C255" s="105">
        <f t="shared" si="206"/>
        <v>5.9299534709707453E-2</v>
      </c>
      <c r="D255" s="31">
        <f t="shared" si="207"/>
        <v>93.199938380408682</v>
      </c>
      <c r="E255" s="18">
        <f t="shared" si="208"/>
        <v>5.3599086939069056E-2</v>
      </c>
      <c r="F255" s="31">
        <f t="shared" si="182"/>
        <v>430.93665899011518</v>
      </c>
      <c r="G255" s="33">
        <f t="shared" si="197"/>
        <v>337.73672060970648</v>
      </c>
      <c r="H255" s="213">
        <f t="shared" si="183"/>
        <v>0.5059775672668636</v>
      </c>
      <c r="I255" s="11">
        <f t="shared" si="198"/>
        <v>1.0402813876839159</v>
      </c>
      <c r="J255" s="213">
        <f t="shared" si="184"/>
        <v>0.1744268680019769</v>
      </c>
      <c r="K255" s="11">
        <f t="shared" si="199"/>
        <v>1.395472643495945</v>
      </c>
      <c r="L255" s="33">
        <f t="shared" si="209"/>
        <v>116.4287948642182</v>
      </c>
      <c r="M255" s="213">
        <f t="shared" si="200"/>
        <v>8.1619518061946223</v>
      </c>
      <c r="N255" s="11">
        <f t="shared" si="185"/>
        <v>1.9763722044075882</v>
      </c>
      <c r="O255" s="10">
        <f t="shared" si="186"/>
        <v>0.13474598951539116</v>
      </c>
      <c r="P255" s="10">
        <f t="shared" si="187"/>
        <v>0.73399999999999999</v>
      </c>
      <c r="Q255" s="10">
        <f t="shared" si="188"/>
        <v>-7.2999999999999995E-2</v>
      </c>
      <c r="R255" s="10">
        <f t="shared" si="189"/>
        <v>-0.22800000000000001</v>
      </c>
      <c r="S255" s="211">
        <f t="shared" si="190"/>
        <v>0.23100000000000001</v>
      </c>
      <c r="T255" s="10">
        <f t="shared" si="191"/>
        <v>-1.18</v>
      </c>
      <c r="U255" s="10">
        <f t="shared" si="192"/>
        <v>0.19900000000000001</v>
      </c>
      <c r="V255" s="10">
        <f t="shared" si="201"/>
        <v>0.48697938637344362</v>
      </c>
      <c r="W255" s="10">
        <f t="shared" si="202"/>
        <v>0.2790157285209377</v>
      </c>
      <c r="X255" s="11">
        <f t="shared" si="203"/>
        <v>15.646180041382577</v>
      </c>
      <c r="Y255" s="11">
        <f t="shared" si="204"/>
        <v>57.578024813182253</v>
      </c>
      <c r="Z255" s="31">
        <f t="shared" si="193"/>
        <v>73.224204854564832</v>
      </c>
      <c r="AA255" s="35">
        <f t="shared" si="194"/>
        <v>24.881495724736812</v>
      </c>
      <c r="AB255" s="272">
        <f t="shared" si="195"/>
        <v>214.53449544351986</v>
      </c>
      <c r="AC255" s="101">
        <f t="shared" si="196"/>
        <v>132.07497490560078</v>
      </c>
    </row>
    <row r="256" spans="1:29" x14ac:dyDescent="0.6">
      <c r="A256">
        <v>5.5</v>
      </c>
      <c r="B256" s="10">
        <f t="shared" si="205"/>
        <v>1.4398966328953218</v>
      </c>
      <c r="C256" s="105">
        <f t="shared" si="206"/>
        <v>3.8330662220302708E-2</v>
      </c>
      <c r="D256" s="31">
        <f t="shared" si="207"/>
        <v>60.243564717678296</v>
      </c>
      <c r="E256" s="18">
        <f t="shared" si="208"/>
        <v>3.1750872300528803E-2</v>
      </c>
      <c r="F256" s="31">
        <f t="shared" si="182"/>
        <v>255.27701329625154</v>
      </c>
      <c r="G256" s="33">
        <f t="shared" si="197"/>
        <v>195.03344857857326</v>
      </c>
      <c r="H256" s="213">
        <f t="shared" si="183"/>
        <v>0.327059146701563</v>
      </c>
      <c r="I256" s="11">
        <f t="shared" si="198"/>
        <v>1.2376064356887009</v>
      </c>
      <c r="J256" s="213">
        <f t="shared" si="184"/>
        <v>-3.9436364481316613E-2</v>
      </c>
      <c r="K256" s="11">
        <f t="shared" si="199"/>
        <v>1.6102429205188968</v>
      </c>
      <c r="L256" s="33">
        <f t="shared" si="209"/>
        <v>0</v>
      </c>
      <c r="M256" s="213">
        <f t="shared" si="200"/>
        <v>10.898562709111369</v>
      </c>
      <c r="N256" s="11">
        <f t="shared" si="185"/>
        <v>3.0575509356186461</v>
      </c>
      <c r="O256" s="10">
        <f t="shared" si="186"/>
        <v>0.13474598951539116</v>
      </c>
      <c r="P256" s="10">
        <f t="shared" si="187"/>
        <v>0.42099999999999999</v>
      </c>
      <c r="Q256" s="10">
        <f t="shared" si="188"/>
        <v>-0.66100000000000003</v>
      </c>
      <c r="R256" s="10">
        <f t="shared" si="189"/>
        <v>9.7000000000000003E-2</v>
      </c>
      <c r="S256" s="211">
        <f t="shared" si="190"/>
        <v>0.11899999999999999</v>
      </c>
      <c r="T256" s="10">
        <f t="shared" si="191"/>
        <v>-2.125</v>
      </c>
      <c r="U256" s="10">
        <f t="shared" si="192"/>
        <v>0.44600000000000001</v>
      </c>
      <c r="V256" s="10">
        <f t="shared" si="201"/>
        <v>0.45198072519213045</v>
      </c>
      <c r="W256" s="10">
        <f t="shared" si="202"/>
        <v>0.38463724259695437</v>
      </c>
      <c r="X256" s="11">
        <f t="shared" si="203"/>
        <v>0</v>
      </c>
      <c r="Y256" s="11">
        <f t="shared" si="204"/>
        <v>44.484501361136971</v>
      </c>
      <c r="Z256" s="31">
        <f t="shared" si="193"/>
        <v>44.484501361136971</v>
      </c>
      <c r="AA256" s="35">
        <f t="shared" si="194"/>
        <v>14.739228567463229</v>
      </c>
      <c r="AB256" s="272">
        <f t="shared" si="195"/>
        <v>59.2237299286002</v>
      </c>
      <c r="AC256" s="101">
        <f t="shared" si="196"/>
        <v>0</v>
      </c>
    </row>
    <row r="257" spans="1:29" x14ac:dyDescent="0.6">
      <c r="A257">
        <v>6.5</v>
      </c>
      <c r="B257" s="10">
        <f t="shared" si="205"/>
        <v>1.7016960206944713</v>
      </c>
      <c r="C257" s="105">
        <f t="shared" si="206"/>
        <v>1.6622088001965674E-2</v>
      </c>
      <c r="D257" s="31">
        <f t="shared" si="207"/>
        <v>26.124616071959291</v>
      </c>
      <c r="E257" s="18">
        <f t="shared" si="208"/>
        <v>1.2469026728344509E-2</v>
      </c>
      <c r="F257" s="31">
        <f t="shared" si="182"/>
        <v>100.25097489588984</v>
      </c>
      <c r="G257" s="33">
        <f t="shared" si="197"/>
        <v>74.126358823930545</v>
      </c>
      <c r="H257" s="213">
        <f t="shared" si="183"/>
        <v>0.14182916765371362</v>
      </c>
      <c r="I257" s="11">
        <f t="shared" si="198"/>
        <v>1.4284873083166567</v>
      </c>
      <c r="J257" s="213">
        <f t="shared" si="184"/>
        <v>-0.26084387493677447</v>
      </c>
      <c r="K257" s="11">
        <f t="shared" si="199"/>
        <v>1.8346925632832565</v>
      </c>
      <c r="L257" s="33">
        <f t="shared" si="209"/>
        <v>0</v>
      </c>
      <c r="M257" s="213">
        <f t="shared" si="200"/>
        <v>21.005858679163893</v>
      </c>
      <c r="N257" s="11">
        <f t="shared" si="185"/>
        <v>7.0507358714927655</v>
      </c>
      <c r="O257" s="10">
        <f t="shared" si="186"/>
        <v>0.13474598951539124</v>
      </c>
      <c r="P257" s="10">
        <f t="shared" si="187"/>
        <v>0.42099999999999999</v>
      </c>
      <c r="Q257" s="10">
        <f t="shared" si="188"/>
        <v>-0.66100000000000003</v>
      </c>
      <c r="R257" s="10">
        <f t="shared" si="189"/>
        <v>9.7000000000000003E-2</v>
      </c>
      <c r="S257" s="211">
        <f t="shared" si="190"/>
        <v>0.11899999999999999</v>
      </c>
      <c r="T257" s="10">
        <f t="shared" si="191"/>
        <v>-2.125</v>
      </c>
      <c r="U257" s="10">
        <f t="shared" si="192"/>
        <v>0.44600000000000001</v>
      </c>
      <c r="V257" s="10">
        <f t="shared" si="201"/>
        <v>0.47049616983704201</v>
      </c>
      <c r="W257" s="10">
        <f t="shared" si="202"/>
        <v>0.4697701117890225</v>
      </c>
      <c r="X257" s="11">
        <f t="shared" si="203"/>
        <v>0</v>
      </c>
      <c r="Y257" s="11">
        <f t="shared" si="204"/>
        <v>20.962319300752029</v>
      </c>
      <c r="Z257" s="31">
        <f t="shared" si="193"/>
        <v>20.962319300752029</v>
      </c>
      <c r="AA257" s="35">
        <f t="shared" si="194"/>
        <v>5.788308214757838</v>
      </c>
      <c r="AB257" s="272">
        <f t="shared" si="195"/>
        <v>26.750627515509866</v>
      </c>
      <c r="AC257" s="101">
        <f t="shared" si="196"/>
        <v>0</v>
      </c>
    </row>
    <row r="258" spans="1:29" x14ac:dyDescent="0.6">
      <c r="A258">
        <v>7.5</v>
      </c>
      <c r="B258" s="10">
        <f t="shared" si="205"/>
        <v>1.9634954084936205</v>
      </c>
      <c r="C258" s="105">
        <f t="shared" si="206"/>
        <v>-4.3467844874390598E-3</v>
      </c>
      <c r="D258" s="31">
        <f t="shared" si="207"/>
        <v>0</v>
      </c>
      <c r="E258" s="18">
        <f t="shared" si="208"/>
        <v>-2.9324238664958499E-3</v>
      </c>
      <c r="F258" s="31">
        <f t="shared" si="182"/>
        <v>0</v>
      </c>
      <c r="G258" s="33">
        <f t="shared" si="197"/>
        <v>0</v>
      </c>
      <c r="H258" s="213">
        <f t="shared" si="183"/>
        <v>-3.7089252911586823E-2</v>
      </c>
      <c r="I258" s="11">
        <f t="shared" si="198"/>
        <v>1.6078940883824011</v>
      </c>
      <c r="J258" s="213">
        <f t="shared" si="184"/>
        <v>-0.47470710742006783</v>
      </c>
      <c r="K258" s="11">
        <f t="shared" si="199"/>
        <v>2.0654275505493001</v>
      </c>
      <c r="L258" s="224">
        <f t="shared" si="209"/>
        <v>0</v>
      </c>
      <c r="M258" s="213">
        <f t="shared" si="200"/>
        <v>0</v>
      </c>
      <c r="N258" s="11">
        <f t="shared" si="185"/>
        <v>-26.961988217551728</v>
      </c>
      <c r="O258" s="10">
        <f t="shared" si="186"/>
        <v>0</v>
      </c>
      <c r="P258" s="10">
        <f t="shared" si="187"/>
        <v>0</v>
      </c>
      <c r="Q258" s="10">
        <f t="shared" si="188"/>
        <v>0</v>
      </c>
      <c r="R258" s="10">
        <f t="shared" si="189"/>
        <v>0</v>
      </c>
      <c r="S258" s="211">
        <f t="shared" si="190"/>
        <v>0</v>
      </c>
      <c r="T258" s="10">
        <f t="shared" si="191"/>
        <v>0</v>
      </c>
      <c r="U258" s="10">
        <f t="shared" si="192"/>
        <v>0</v>
      </c>
      <c r="V258" s="10">
        <f t="shared" si="201"/>
        <v>0</v>
      </c>
      <c r="W258" s="10">
        <f t="shared" si="202"/>
        <v>0</v>
      </c>
      <c r="X258" s="11">
        <f t="shared" si="203"/>
        <v>0</v>
      </c>
      <c r="Y258" s="11">
        <f t="shared" si="204"/>
        <v>0</v>
      </c>
      <c r="Z258" s="31">
        <f t="shared" si="193"/>
        <v>0</v>
      </c>
      <c r="AA258" s="35">
        <f t="shared" si="194"/>
        <v>0</v>
      </c>
      <c r="AB258" s="272">
        <f t="shared" si="195"/>
        <v>0</v>
      </c>
      <c r="AC258" s="101">
        <f t="shared" si="196"/>
        <v>0</v>
      </c>
    </row>
    <row r="259" spans="1:29" x14ac:dyDescent="0.6">
      <c r="A259">
        <v>8.5</v>
      </c>
      <c r="B259" s="10">
        <f t="shared" si="205"/>
        <v>2.2252947962927703</v>
      </c>
      <c r="C259" s="105">
        <f t="shared" si="206"/>
        <v>-2.3146961240458858E-2</v>
      </c>
      <c r="D259" s="31">
        <f>IF(C259&gt;0,$B$233*C259,0)</f>
        <v>0</v>
      </c>
      <c r="E259" s="18">
        <f>C259*($B$235+$B$236*COS(B259))</f>
        <v>-1.4047930529807753E-2</v>
      </c>
      <c r="F259" s="31">
        <f t="shared" si="182"/>
        <v>0</v>
      </c>
      <c r="G259" s="33">
        <f t="shared" si="197"/>
        <v>0</v>
      </c>
      <c r="H259" s="213">
        <f t="shared" si="183"/>
        <v>-0.1975031203094838</v>
      </c>
      <c r="I259" s="11">
        <f t="shared" si="198"/>
        <v>1.7696065401317416</v>
      </c>
      <c r="J259" s="213">
        <f t="shared" si="184"/>
        <v>-0.66645163606316316</v>
      </c>
      <c r="K259" s="11">
        <f t="shared" si="199"/>
        <v>2.3002355264012575</v>
      </c>
      <c r="L259" s="224">
        <f>(G259/H259)*MAX(0,J259)</f>
        <v>0</v>
      </c>
      <c r="M259" s="213">
        <f t="shared" si="200"/>
        <v>0</v>
      </c>
      <c r="N259" s="11">
        <f t="shared" si="185"/>
        <v>-5.0632111453885802</v>
      </c>
      <c r="O259" s="10">
        <f t="shared" si="186"/>
        <v>0</v>
      </c>
      <c r="P259" s="10">
        <f t="shared" si="187"/>
        <v>0</v>
      </c>
      <c r="Q259" s="10">
        <f t="shared" si="188"/>
        <v>0</v>
      </c>
      <c r="R259" s="10">
        <f t="shared" si="189"/>
        <v>0</v>
      </c>
      <c r="S259" s="211">
        <f t="shared" si="190"/>
        <v>0</v>
      </c>
      <c r="T259" s="10">
        <f t="shared" si="191"/>
        <v>0</v>
      </c>
      <c r="U259" s="10">
        <f t="shared" si="192"/>
        <v>0</v>
      </c>
      <c r="V259" s="10">
        <f t="shared" si="201"/>
        <v>0</v>
      </c>
      <c r="W259" s="10">
        <f t="shared" si="202"/>
        <v>0</v>
      </c>
      <c r="X259" s="11">
        <f t="shared" si="203"/>
        <v>0</v>
      </c>
      <c r="Y259" s="11">
        <f t="shared" si="204"/>
        <v>0</v>
      </c>
      <c r="Z259" s="31">
        <f t="shared" si="193"/>
        <v>0</v>
      </c>
      <c r="AA259" s="35">
        <f t="shared" si="194"/>
        <v>0</v>
      </c>
      <c r="AB259" s="272">
        <f t="shared" si="195"/>
        <v>0</v>
      </c>
      <c r="AC259" s="101">
        <f t="shared" si="196"/>
        <v>0</v>
      </c>
    </row>
    <row r="260" spans="1:29" x14ac:dyDescent="0.6">
      <c r="A260">
        <v>9.5</v>
      </c>
      <c r="B260" s="10">
        <f t="shared" si="205"/>
        <v>2.4870941840919194</v>
      </c>
      <c r="C260" s="105">
        <f t="shared" si="206"/>
        <v>-3.8497241280136416E-2</v>
      </c>
      <c r="D260" s="31">
        <f>IF(C260&gt;0,$B$233*C260,0)</f>
        <v>0</v>
      </c>
      <c r="E260" s="18">
        <f>C260*($B$235+$B$236*COS(B260))</f>
        <v>-2.1235490243991174E-2</v>
      </c>
      <c r="F260" s="31">
        <f t="shared" si="182"/>
        <v>0</v>
      </c>
      <c r="G260" s="33">
        <f t="shared" si="197"/>
        <v>0</v>
      </c>
      <c r="H260" s="213">
        <f t="shared" si="183"/>
        <v>-0.32848049457326006</v>
      </c>
      <c r="I260" s="11">
        <f t="shared" si="198"/>
        <v>1.9054906758029815</v>
      </c>
      <c r="J260" s="213">
        <f t="shared" si="184"/>
        <v>-0.82301038811184868</v>
      </c>
      <c r="K260" s="11">
        <f t="shared" si="199"/>
        <v>2.5374869105103155</v>
      </c>
      <c r="L260" s="224">
        <f>(G260/H260)*MAX(0,J260)</f>
        <v>0</v>
      </c>
      <c r="M260" s="213">
        <f t="shared" si="200"/>
        <v>0</v>
      </c>
      <c r="N260" s="11">
        <f t="shared" si="185"/>
        <v>-3.0443207938393213</v>
      </c>
      <c r="O260" s="10">
        <f t="shared" si="186"/>
        <v>0</v>
      </c>
      <c r="P260" s="10">
        <f t="shared" si="187"/>
        <v>0</v>
      </c>
      <c r="Q260" s="10">
        <f t="shared" si="188"/>
        <v>0</v>
      </c>
      <c r="R260" s="10">
        <f t="shared" si="189"/>
        <v>0</v>
      </c>
      <c r="S260" s="211">
        <f t="shared" si="190"/>
        <v>0</v>
      </c>
      <c r="T260" s="10">
        <f t="shared" si="191"/>
        <v>0</v>
      </c>
      <c r="U260" s="10">
        <f t="shared" si="192"/>
        <v>0</v>
      </c>
      <c r="V260" s="10">
        <f t="shared" si="201"/>
        <v>0</v>
      </c>
      <c r="W260" s="10">
        <f t="shared" si="202"/>
        <v>0</v>
      </c>
      <c r="X260" s="11">
        <f t="shared" si="203"/>
        <v>0</v>
      </c>
      <c r="Y260" s="11">
        <f t="shared" si="204"/>
        <v>0</v>
      </c>
      <c r="Z260" s="31">
        <f t="shared" si="193"/>
        <v>0</v>
      </c>
      <c r="AA260" s="35">
        <f t="shared" si="194"/>
        <v>0</v>
      </c>
      <c r="AB260" s="272">
        <f t="shared" si="195"/>
        <v>0</v>
      </c>
      <c r="AC260" s="101">
        <f t="shared" si="196"/>
        <v>0</v>
      </c>
    </row>
    <row r="261" spans="1:29" x14ac:dyDescent="0.6">
      <c r="A261">
        <v>10.5</v>
      </c>
      <c r="B261" s="10">
        <f t="shared" si="205"/>
        <v>2.748893571891069</v>
      </c>
      <c r="C261" s="105">
        <f t="shared" si="206"/>
        <v>-4.9351528389304941E-2</v>
      </c>
      <c r="D261" s="31">
        <f>IF(C261&gt;0,$B$233*C261,0)</f>
        <v>0</v>
      </c>
      <c r="E261" s="18">
        <f>C261*($B$235+$B$236*COS(B261))</f>
        <v>-2.529335159603513E-2</v>
      </c>
      <c r="F261" s="31">
        <f t="shared" si="182"/>
        <v>0</v>
      </c>
      <c r="G261" s="33">
        <f t="shared" si="197"/>
        <v>0</v>
      </c>
      <c r="H261" s="213">
        <f t="shared" si="183"/>
        <v>-0.42109548409718472</v>
      </c>
      <c r="I261" s="11">
        <f t="shared" si="198"/>
        <v>2.0054490974712271</v>
      </c>
      <c r="J261" s="213">
        <f t="shared" si="184"/>
        <v>-0.9337141433395777</v>
      </c>
      <c r="K261" s="11">
        <f t="shared" si="199"/>
        <v>2.775446819437219</v>
      </c>
      <c r="L261" s="224">
        <f>(G261/H261)*MAX(0,J261)</f>
        <v>0</v>
      </c>
      <c r="M261" s="213">
        <f t="shared" si="200"/>
        <v>0</v>
      </c>
      <c r="N261" s="11">
        <f t="shared" si="185"/>
        <v>-2.3747583096122917</v>
      </c>
      <c r="O261" s="10">
        <f t="shared" si="186"/>
        <v>0</v>
      </c>
      <c r="P261" s="10">
        <f t="shared" si="187"/>
        <v>0</v>
      </c>
      <c r="Q261" s="10">
        <f t="shared" si="188"/>
        <v>0</v>
      </c>
      <c r="R261" s="10">
        <f t="shared" si="189"/>
        <v>0</v>
      </c>
      <c r="S261" s="211">
        <f t="shared" si="190"/>
        <v>0</v>
      </c>
      <c r="T261" s="10">
        <f t="shared" si="191"/>
        <v>0</v>
      </c>
      <c r="U261" s="10">
        <f t="shared" si="192"/>
        <v>0</v>
      </c>
      <c r="V261" s="10">
        <f t="shared" si="201"/>
        <v>0</v>
      </c>
      <c r="W261" s="10">
        <f t="shared" si="202"/>
        <v>0</v>
      </c>
      <c r="X261" s="11">
        <f t="shared" si="203"/>
        <v>0</v>
      </c>
      <c r="Y261" s="11">
        <f t="shared" si="204"/>
        <v>0</v>
      </c>
      <c r="Z261" s="31">
        <f t="shared" si="193"/>
        <v>0</v>
      </c>
      <c r="AA261" s="35">
        <f t="shared" si="194"/>
        <v>0</v>
      </c>
      <c r="AB261" s="272">
        <f t="shared" si="195"/>
        <v>0</v>
      </c>
      <c r="AC261" s="101">
        <f t="shared" si="196"/>
        <v>0</v>
      </c>
    </row>
    <row r="262" spans="1:29" x14ac:dyDescent="0.6">
      <c r="A262" s="2">
        <v>11.5</v>
      </c>
      <c r="B262" s="13">
        <f t="shared" si="205"/>
        <v>3.0106929596902181</v>
      </c>
      <c r="C262" s="57">
        <f t="shared" si="206"/>
        <v>-5.4970120839032112E-2</v>
      </c>
      <c r="D262" s="32">
        <f>IF(C262&gt;0,$B$233*C262,0)</f>
        <v>0</v>
      </c>
      <c r="E262" s="20">
        <f>C262*($B$235+$B$236*COS(B262))</f>
        <v>-2.7060478432992179E-2</v>
      </c>
      <c r="F262" s="32">
        <f t="shared" si="182"/>
        <v>0</v>
      </c>
      <c r="G262" s="34">
        <f t="shared" si="197"/>
        <v>0</v>
      </c>
      <c r="H262" s="214">
        <f t="shared" si="183"/>
        <v>-0.46903653039870902</v>
      </c>
      <c r="I262" s="14">
        <f t="shared" si="198"/>
        <v>2.0589958772020078</v>
      </c>
      <c r="J262" s="214">
        <f t="shared" si="184"/>
        <v>-0.99101862377418548</v>
      </c>
      <c r="K262" s="14">
        <f t="shared" si="199"/>
        <v>3.0074669460999051</v>
      </c>
      <c r="L262" s="225">
        <f>(G262/H262)*MAX(0,J262)</f>
        <v>0</v>
      </c>
      <c r="M262" s="214">
        <f t="shared" si="200"/>
        <v>0</v>
      </c>
      <c r="N262" s="14">
        <f t="shared" si="185"/>
        <v>-2.1320300982738813</v>
      </c>
      <c r="O262" s="13">
        <f t="shared" si="186"/>
        <v>0</v>
      </c>
      <c r="P262" s="13">
        <f t="shared" si="187"/>
        <v>0</v>
      </c>
      <c r="Q262" s="13">
        <f t="shared" si="188"/>
        <v>0</v>
      </c>
      <c r="R262" s="13">
        <f t="shared" si="189"/>
        <v>0</v>
      </c>
      <c r="S262" s="212">
        <f t="shared" si="190"/>
        <v>0</v>
      </c>
      <c r="T262" s="13">
        <f t="shared" si="191"/>
        <v>0</v>
      </c>
      <c r="U262" s="13">
        <f t="shared" si="192"/>
        <v>0</v>
      </c>
      <c r="V262" s="13">
        <f t="shared" si="201"/>
        <v>0</v>
      </c>
      <c r="W262" s="13">
        <f t="shared" si="202"/>
        <v>0</v>
      </c>
      <c r="X262" s="14">
        <f t="shared" si="203"/>
        <v>0</v>
      </c>
      <c r="Y262" s="14">
        <f t="shared" si="204"/>
        <v>0</v>
      </c>
      <c r="Z262" s="32">
        <f t="shared" si="193"/>
        <v>0</v>
      </c>
      <c r="AA262" s="36">
        <f t="shared" si="194"/>
        <v>0</v>
      </c>
      <c r="AB262" s="273">
        <f t="shared" si="195"/>
        <v>0</v>
      </c>
      <c r="AC262" s="354">
        <f t="shared" si="196"/>
        <v>0</v>
      </c>
    </row>
    <row r="263" spans="1:29" x14ac:dyDescent="0.6">
      <c r="B263" s="1"/>
      <c r="C263" s="18"/>
      <c r="D263" s="101">
        <f>SUM(D239:D262)</f>
        <v>1571.7723600385089</v>
      </c>
      <c r="E263" s="18"/>
      <c r="F263" s="101">
        <f>SUM(F239:F262)</f>
        <v>8043.971351174665</v>
      </c>
      <c r="G263" s="101">
        <f>SUM(G239:G262)</f>
        <v>6472.1989911361561</v>
      </c>
      <c r="H263" s="10"/>
      <c r="I263" s="11"/>
      <c r="J263" s="10"/>
      <c r="K263" s="11"/>
      <c r="L263" s="101">
        <f>SUM(L239:L262)</f>
        <v>3786.0590626485896</v>
      </c>
      <c r="M263" s="1"/>
      <c r="X263" s="11"/>
      <c r="Y263" s="11"/>
      <c r="Z263" s="101">
        <f>SUM(Z239:Z262)</f>
        <v>1330.3381778559724</v>
      </c>
      <c r="AA263" s="101">
        <f>SUM(AA239:AA262)</f>
        <v>464.44421612492414</v>
      </c>
      <c r="AB263" s="274">
        <f>SUM(AB239:AB262)</f>
        <v>5580.8414566294869</v>
      </c>
      <c r="AC263" s="101">
        <f>SUM(AC239:AC262)</f>
        <v>4324.2042804087714</v>
      </c>
    </row>
    <row r="264" spans="1:29" x14ac:dyDescent="0.6">
      <c r="H264" s="227"/>
      <c r="J264" s="227"/>
    </row>
    <row r="265" spans="1:29" x14ac:dyDescent="0.6">
      <c r="A265" s="6" t="s">
        <v>16</v>
      </c>
      <c r="B265" s="8">
        <f>Gdm!A21</f>
        <v>8</v>
      </c>
      <c r="H265" s="227"/>
      <c r="J265" s="227"/>
    </row>
    <row r="266" spans="1:29" x14ac:dyDescent="0.6">
      <c r="A266" s="22" t="s">
        <v>24</v>
      </c>
      <c r="B266" s="27">
        <f>Gdm!C21</f>
        <v>0.97661531961727277</v>
      </c>
      <c r="H266" s="227"/>
      <c r="J266" s="227"/>
    </row>
    <row r="267" spans="1:29" x14ac:dyDescent="0.6">
      <c r="A267" s="22" t="s">
        <v>23</v>
      </c>
      <c r="B267" s="28">
        <f>Gdm!D21</f>
        <v>13.454959682356431</v>
      </c>
      <c r="H267" s="227"/>
      <c r="J267" s="227"/>
    </row>
    <row r="268" spans="1:29" x14ac:dyDescent="0.6">
      <c r="A268" s="22" t="s">
        <v>18</v>
      </c>
      <c r="B268" s="29">
        <f>Gdm!H21</f>
        <v>-1.7762137872737753</v>
      </c>
      <c r="C268" s="116" t="s">
        <v>168</v>
      </c>
      <c r="D268" s="131">
        <f>B268*180/PI()</f>
        <v>-101.76955352373514</v>
      </c>
      <c r="H268" s="227"/>
      <c r="J268" s="227"/>
    </row>
    <row r="269" spans="1:29" x14ac:dyDescent="0.6">
      <c r="A269" s="22" t="s">
        <v>28</v>
      </c>
      <c r="B269" s="261">
        <f>Gdm!N21</f>
        <v>1530.8581291228456</v>
      </c>
      <c r="C269" s="116" t="s">
        <v>167</v>
      </c>
      <c r="D269" s="131">
        <f>D268/15</f>
        <v>-6.7846369015823429</v>
      </c>
      <c r="H269" s="227"/>
      <c r="J269" s="227"/>
    </row>
    <row r="270" spans="1:29" x14ac:dyDescent="0.6">
      <c r="A270" s="22" t="s">
        <v>29</v>
      </c>
      <c r="B270" s="261">
        <f>Gdm!K21</f>
        <v>7000</v>
      </c>
      <c r="H270" s="227"/>
      <c r="J270" s="227"/>
    </row>
    <row r="271" spans="1:29" x14ac:dyDescent="0.6">
      <c r="A271" s="3" t="s">
        <v>19</v>
      </c>
      <c r="B271" s="5">
        <f>0.409-0.5016*SIN(B268+PI()/3)</f>
        <v>0.74313393634545488</v>
      </c>
      <c r="H271" s="227"/>
      <c r="J271" s="227"/>
    </row>
    <row r="272" spans="1:29" x14ac:dyDescent="0.6">
      <c r="A272" s="3" t="s">
        <v>20</v>
      </c>
      <c r="B272" s="5">
        <f>0.6609+0.4767*SIN(B268+PI()/3)</f>
        <v>0.34335285594920589</v>
      </c>
      <c r="H272" s="227"/>
      <c r="J272" s="227"/>
    </row>
    <row r="273" spans="1:29" ht="15.5" x14ac:dyDescent="0.85">
      <c r="H273" s="227"/>
      <c r="J273" s="227"/>
      <c r="Z273" s="206" t="s">
        <v>153</v>
      </c>
      <c r="AC273" s="102"/>
    </row>
    <row r="274" spans="1:29" ht="27.25" x14ac:dyDescent="0.85">
      <c r="A274" s="119" t="s">
        <v>75</v>
      </c>
      <c r="B274" s="118" t="s">
        <v>57</v>
      </c>
      <c r="C274" s="4" t="s">
        <v>15</v>
      </c>
      <c r="D274" s="4" t="s">
        <v>31</v>
      </c>
      <c r="E274" s="4" t="s">
        <v>21</v>
      </c>
      <c r="F274" s="4" t="s">
        <v>32</v>
      </c>
      <c r="G274" s="9" t="s">
        <v>33</v>
      </c>
      <c r="H274" s="212" t="s">
        <v>132</v>
      </c>
      <c r="I274" s="217" t="s">
        <v>134</v>
      </c>
      <c r="J274" s="212" t="s">
        <v>133</v>
      </c>
      <c r="K274" s="217" t="s">
        <v>135</v>
      </c>
      <c r="L274" s="99" t="s">
        <v>52</v>
      </c>
      <c r="M274" s="1" t="s">
        <v>136</v>
      </c>
      <c r="N274" s="4" t="s">
        <v>137</v>
      </c>
      <c r="O274" s="4" t="s">
        <v>138</v>
      </c>
      <c r="P274" s="4" t="s">
        <v>139</v>
      </c>
      <c r="Q274" s="4" t="s">
        <v>140</v>
      </c>
      <c r="R274" s="4" t="s">
        <v>141</v>
      </c>
      <c r="S274" s="202" t="s">
        <v>142</v>
      </c>
      <c r="T274" s="4" t="s">
        <v>143</v>
      </c>
      <c r="U274" s="4" t="s">
        <v>144</v>
      </c>
      <c r="V274" s="4" t="s">
        <v>145</v>
      </c>
      <c r="W274" s="4" t="s">
        <v>146</v>
      </c>
      <c r="X274" s="179" t="s">
        <v>53</v>
      </c>
      <c r="Y274" s="217" t="s">
        <v>152</v>
      </c>
      <c r="Z274" s="203" t="s">
        <v>54</v>
      </c>
      <c r="AA274" s="99" t="s">
        <v>55</v>
      </c>
      <c r="AB274" s="270" t="s">
        <v>227</v>
      </c>
      <c r="AC274" s="106" t="s">
        <v>56</v>
      </c>
    </row>
    <row r="275" spans="1:29" x14ac:dyDescent="0.6">
      <c r="A275" s="3">
        <v>-11.5</v>
      </c>
      <c r="B275" s="10">
        <f>A275*PI()/12</f>
        <v>-3.0106929596902181</v>
      </c>
      <c r="C275" s="104">
        <f>IF($B$160&lt;&gt;0,(PI()/24)*(COS($B275)-COS($B$268))/($B$268*COS($B$268)-SIN($B$268)),0)</f>
        <v>-7.6851515484206032E-2</v>
      </c>
      <c r="D275" s="49">
        <f>IF(C275&gt;0,$B$269*C275,0)</f>
        <v>0</v>
      </c>
      <c r="E275" s="48">
        <f>C275*($B$271+$B$272*COS(B275))</f>
        <v>-3.0949527935890061E-2</v>
      </c>
      <c r="F275" s="49">
        <f>IF(E275&gt;0,$B$270*E275,0)</f>
        <v>0</v>
      </c>
      <c r="G275" s="37">
        <f>IF(AND(F275&gt;0,F275&gt;D275),F275-D275,0)</f>
        <v>0</v>
      </c>
      <c r="H275" s="205">
        <f t="shared" ref="H275:H298" si="210">SIN(RADIANS($B$267))*SIN(LAT)+COS(RADIANS($B$267))*COS(LAT)*COS(B275)</f>
        <v>-0.58279487396855711</v>
      </c>
      <c r="I275" s="216">
        <f>ACOS(H275)</f>
        <v>2.1929601327172019</v>
      </c>
      <c r="J275" s="205">
        <f t="shared" ref="J275:J298" si="211">SIN(RADIANS($B$267))*SIN(LAT)*COS($C$5)-SIN(RADIANS($B$267))*COS(LAT)*SIN($C$5)*COS($C$6)+COS(RADIANS($B$267))*COS(LAT)*COS($C$5)*COS(B275)+COS(RADIANS($B$267))*SIN(LAT)*SIN($C$5)*COS($C$6)*COS(B275)+COS(RADIANS($B$267))*SIN($C$6)*SIN(B275)*SIN($C$5)</f>
        <v>-0.97374116425679702</v>
      </c>
      <c r="K275" s="216">
        <f>ACOS(J275)</f>
        <v>2.9119208512568875</v>
      </c>
      <c r="L275" s="37">
        <f>(G275/H275)*MAX(0,J275)</f>
        <v>0</v>
      </c>
      <c r="M275" s="205">
        <f>IF(D275=0,0,1+G275/(D275*H275))</f>
        <v>0</v>
      </c>
      <c r="N275" s="11">
        <f t="shared" ref="N275:N298" si="212">1/H275</f>
        <v>-1.7158695875110801</v>
      </c>
      <c r="O275" s="10">
        <f t="shared" ref="O275:O298" si="213">D275*N275/1367</f>
        <v>0</v>
      </c>
      <c r="P275" s="215">
        <f t="shared" ref="P275:P298" si="214">IF($M275=0,0,IF(AND($M275&gt;=$E$5,$M275&lt;$E$6),$F$5,IF(AND($M275&gt;=$E$6,$M275&lt;$E$7),$F$6,IF(AND($M275&gt;=$E$7,$M275&lt;$E$8),$F$7,IF(AND($M275&gt;=$E$8,$M275&lt;$E$9),$F$8,IF(AND($M275&gt;=$E$9,$M275&lt;$E$10),$F$9,IF(AND($M275&gt;=$E$10,$M275&lt;$E$11),$F$10,IF(AND($M275&gt;=$E$11,$M275&lt;$E$12),$F$11,IF($M275&gt;=$E$12,$F$12,"error")))))))))</f>
        <v>0</v>
      </c>
      <c r="Q275" s="10">
        <f t="shared" ref="Q275:Q298" si="215">IF($M275=0,0,IF(AND($M275&gt;=$E$5,$M275&lt;$E$6),$G$5,IF(AND($M275&gt;=$E$6,$M275&lt;$E$7),$G$6,IF(AND($M275&gt;=$E$7,$M275&lt;$E$8),$G$7,IF(AND($M275&gt;=$E$8,$M275&lt;$E$9),$G$8,IF(AND($M275&gt;=$E$9,$M275&lt;$E$10),$G$9,IF(AND($M275&gt;=$E$10,$M275&lt;$E$11),$G$10,IF(AND($M275&gt;=$E$11,$M275&lt;$E$12),$G$11,IF($M275&gt;=$E$12,$G$12,"error")))))))))</f>
        <v>0</v>
      </c>
      <c r="R275" s="10">
        <f t="shared" ref="R275:R298" si="216">IF($M275=0,0,IF(AND($M275&gt;=$E$5,$M275&lt;$E$6),$H$5,IF(AND($M275&gt;=$E$6,$M275&lt;$E$7),$H$6,IF(AND($M275&gt;=$E$7,$M275&lt;$E$8),$H$7,IF(AND($M275&gt;=$E$8,$M275&lt;$E$9),$H$8,IF(AND($M275&gt;=$E$9,$M275&lt;$E$10),$H$9,IF(AND($M275&gt;=$E$10,$M275&lt;$E$11),$H$10,IF(AND($M275&gt;=$E$11,$M275&lt;$E$12),$H$11,IF($M275&gt;=$E$12,$H$12,"error")))))))))</f>
        <v>0</v>
      </c>
      <c r="S275" s="211">
        <f t="shared" ref="S275:S298" si="217">IF($M275=0,0,IF(AND($M275&gt;=$E$5,$M275&lt;$E$6),$I$5,IF(AND($M275&gt;=$E$6,$M275&lt;$E$7),$I$6,IF(AND($M275&gt;=$E$7,$M275&lt;$E$8),$I$7,IF(AND($M275&gt;=$E$8,$M275&lt;$E$9),$I$8,IF(AND($M275&gt;=$E$9,$M275&lt;$E$10),$I$9,IF(AND($M275&gt;=$E$10,$M275&lt;$E$11),$I$10,IF(AND($M275&gt;=$E$11,$M275&lt;$E$12),$I$11,IF($M275&gt;=$E$12,$I$12,"error")))))))))</f>
        <v>0</v>
      </c>
      <c r="T275" s="10">
        <f t="shared" ref="T275:T298" si="218">IF($M275=0,0,IF(AND($M275&gt;=$E$5,$M275&lt;$E$6),$J$5,IF(AND($M275&gt;=$E$6,$M275&lt;$E$7),$J$6,IF(AND($M275&gt;=$E$7,$M275&lt;$E$8),$J$7,IF(AND($M275&gt;=$E$8,$M275&lt;$E$9),$J$8,IF(AND($M275&gt;=$E$9,$M275&lt;$E$10),$J$9,IF(AND($M275&gt;=$E$10,$M275&lt;$E$11),$J$10,IF(AND($M275&gt;=$E$11,$M275&lt;$E$12),$J$11,IF($M275&gt;=$E$12,$J$12,"error")))))))))</f>
        <v>0</v>
      </c>
      <c r="U275" s="10">
        <f t="shared" ref="U275:U298" si="219">IF($M275=0,0,IF(AND($M275&gt;=$E$5,$M275&lt;$E$6),$K$5,IF(AND($M275&gt;=$E$6,$M275&lt;$E$7),$K$6,IF(AND($M275&gt;=$E$7,$M275&lt;$E$8),$K$7,IF(AND($M275&gt;=$E$8,$M275&lt;$E$9),$K$8,IF(AND($M275&gt;=$E$9,$M275&lt;$E$10),$K$9,IF(AND($M275&gt;=$E$10,$M275&lt;$E$11),$K$10,IF(AND($M275&gt;=$E$11,$M275&lt;$E$12),$K$11,IF($M275&gt;=$E$12,$K$12,"error")))))))))</f>
        <v>0</v>
      </c>
      <c r="V275" s="10">
        <f>P275+Q275*O275+R275*I275</f>
        <v>0</v>
      </c>
      <c r="W275" s="10">
        <f>S275+T275*O275+U275*I275</f>
        <v>0</v>
      </c>
      <c r="X275" s="216">
        <f>D275*V275*MAX(0,J275)/H275</f>
        <v>0</v>
      </c>
      <c r="Y275" s="216">
        <f>D275*(0.5*(1+COS($C$5))*(1-V275)+W275*SIN(ABS($C$5)))</f>
        <v>0</v>
      </c>
      <c r="Z275" s="31">
        <f t="shared" ref="Z275:Z298" si="220">X275+Y275</f>
        <v>0</v>
      </c>
      <c r="AA275" s="38">
        <f t="shared" ref="AA275:AA298" si="221">IF(F275&gt;0,F275*$B$7*(1-COS($C$5))/2,0)</f>
        <v>0</v>
      </c>
      <c r="AB275" s="357">
        <f t="shared" ref="AB275:AB298" si="222">L275+Z275+AA275</f>
        <v>0</v>
      </c>
      <c r="AC275" s="101">
        <f t="shared" ref="AC275:AC298" si="223">L275+X275</f>
        <v>0</v>
      </c>
    </row>
    <row r="276" spans="1:29" x14ac:dyDescent="0.6">
      <c r="A276" s="3">
        <v>-10.5</v>
      </c>
      <c r="B276" s="10">
        <f>A276*PI()/12</f>
        <v>-2.748893571891069</v>
      </c>
      <c r="C276" s="105">
        <f>IF($B$160&lt;&gt;0,(PI()/24)*(COS($B276)-COS($B$268))/($B$268*COS($B$268)-SIN($B$268)),0)</f>
        <v>-7.0257607765181168E-2</v>
      </c>
      <c r="D276" s="31">
        <f>IF(C276&gt;0,$B$269*C276,0)</f>
        <v>0</v>
      </c>
      <c r="E276" s="18">
        <f>C276*($B$271+$B$272*COS(B276))</f>
        <v>-2.992392781490729E-2</v>
      </c>
      <c r="F276" s="31">
        <f>IF(E276&gt;0,$B$270*E276,0)</f>
        <v>0</v>
      </c>
      <c r="G276" s="33">
        <f t="shared" ref="G276:G298" si="224">IF(AND(F276&gt;0,F276&gt;D276),F276-D276,0)</f>
        <v>0</v>
      </c>
      <c r="H276" s="213">
        <f t="shared" si="210"/>
        <v>-0.53279071212663287</v>
      </c>
      <c r="I276" s="11">
        <f t="shared" ref="I276:I298" si="225">ACOS(H276)</f>
        <v>2.1326912328299912</v>
      </c>
      <c r="J276" s="213">
        <f t="shared" si="211"/>
        <v>-0.91397061824290216</v>
      </c>
      <c r="K276" s="11">
        <f t="shared" ref="K276:K298" si="226">ACOS(J276)</f>
        <v>2.7237601602717052</v>
      </c>
      <c r="L276" s="33">
        <f>(G276/H276)*MAX(0,J276)</f>
        <v>0</v>
      </c>
      <c r="M276" s="213">
        <f t="shared" ref="M276:M298" si="227">IF(D276=0,0,1+G276/(D276*H276))</f>
        <v>0</v>
      </c>
      <c r="N276" s="11">
        <f t="shared" si="212"/>
        <v>-1.8769095955304895</v>
      </c>
      <c r="O276" s="10">
        <f t="shared" si="213"/>
        <v>0</v>
      </c>
      <c r="P276" s="10">
        <f t="shared" si="214"/>
        <v>0</v>
      </c>
      <c r="Q276" s="10">
        <f t="shared" si="215"/>
        <v>0</v>
      </c>
      <c r="R276" s="10">
        <f t="shared" si="216"/>
        <v>0</v>
      </c>
      <c r="S276" s="211">
        <f t="shared" si="217"/>
        <v>0</v>
      </c>
      <c r="T276" s="10">
        <f t="shared" si="218"/>
        <v>0</v>
      </c>
      <c r="U276" s="10">
        <f t="shared" si="219"/>
        <v>0</v>
      </c>
      <c r="V276" s="10">
        <f t="shared" ref="V276:V298" si="228">P276+Q276*O276+R276*I276</f>
        <v>0</v>
      </c>
      <c r="W276" s="10">
        <f t="shared" ref="W276:W298" si="229">S276+T276*O276+U276*I276</f>
        <v>0</v>
      </c>
      <c r="X276" s="11">
        <f t="shared" ref="X276:X298" si="230">D276*V276*MAX(0,J276)/H276</f>
        <v>0</v>
      </c>
      <c r="Y276" s="11">
        <f t="shared" ref="Y276:Y298" si="231">D276*(0.5*(1+COS($C$5))*(1-V276)+W276*SIN(ABS($C$5)))</f>
        <v>0</v>
      </c>
      <c r="Z276" s="31">
        <f t="shared" si="220"/>
        <v>0</v>
      </c>
      <c r="AA276" s="35">
        <f t="shared" si="221"/>
        <v>0</v>
      </c>
      <c r="AB276" s="271">
        <f t="shared" si="222"/>
        <v>0</v>
      </c>
      <c r="AC276" s="101">
        <f t="shared" si="223"/>
        <v>0</v>
      </c>
    </row>
    <row r="277" spans="1:29" x14ac:dyDescent="0.6">
      <c r="A277" s="3">
        <v>-9.5</v>
      </c>
      <c r="B277" s="10">
        <f>A277*PI()/12</f>
        <v>-2.4870941840919194</v>
      </c>
      <c r="C277" s="105">
        <f>IF($B$160&lt;&gt;0,(PI()/24)*(COS($B277)-COS($B$268))/($B$268*COS($B$268)-SIN($B$268)),0)</f>
        <v>-5.7519156241235249E-2</v>
      </c>
      <c r="D277" s="31">
        <f>IF(C277&gt;0,$B$269*C277,0)</f>
        <v>0</v>
      </c>
      <c r="E277" s="18">
        <f>C277*($B$271+$B$272*COS(B277))</f>
        <v>-2.7076211058080966E-2</v>
      </c>
      <c r="F277" s="31">
        <f>IF(E277&gt;0,$B$270*E277,0)</f>
        <v>0</v>
      </c>
      <c r="G277" s="33">
        <f t="shared" si="224"/>
        <v>0</v>
      </c>
      <c r="H277" s="213">
        <f t="shared" si="210"/>
        <v>-0.43619008943652671</v>
      </c>
      <c r="I277" s="11">
        <f t="shared" si="225"/>
        <v>2.0221567156351092</v>
      </c>
      <c r="J277" s="213">
        <f t="shared" si="211"/>
        <v>-0.79850279015046177</v>
      </c>
      <c r="K277" s="11">
        <f t="shared" si="226"/>
        <v>2.4956003299027611</v>
      </c>
      <c r="L277" s="33">
        <f>(G277/H277)*MAX(0,J277)</f>
        <v>0</v>
      </c>
      <c r="M277" s="213">
        <f t="shared" si="227"/>
        <v>0</v>
      </c>
      <c r="N277" s="11">
        <f t="shared" si="212"/>
        <v>-2.2925784519584265</v>
      </c>
      <c r="O277" s="10">
        <f t="shared" si="213"/>
        <v>0</v>
      </c>
      <c r="P277" s="10">
        <f t="shared" si="214"/>
        <v>0</v>
      </c>
      <c r="Q277" s="10">
        <f t="shared" si="215"/>
        <v>0</v>
      </c>
      <c r="R277" s="10">
        <f t="shared" si="216"/>
        <v>0</v>
      </c>
      <c r="S277" s="211">
        <f t="shared" si="217"/>
        <v>0</v>
      </c>
      <c r="T277" s="10">
        <f t="shared" si="218"/>
        <v>0</v>
      </c>
      <c r="U277" s="10">
        <f t="shared" si="219"/>
        <v>0</v>
      </c>
      <c r="V277" s="10">
        <f t="shared" si="228"/>
        <v>0</v>
      </c>
      <c r="W277" s="10">
        <f t="shared" si="229"/>
        <v>0</v>
      </c>
      <c r="X277" s="11">
        <f t="shared" si="230"/>
        <v>0</v>
      </c>
      <c r="Y277" s="11">
        <f t="shared" si="231"/>
        <v>0</v>
      </c>
      <c r="Z277" s="31">
        <f t="shared" si="220"/>
        <v>0</v>
      </c>
      <c r="AA277" s="35">
        <f t="shared" si="221"/>
        <v>0</v>
      </c>
      <c r="AB277" s="272">
        <f t="shared" si="222"/>
        <v>0</v>
      </c>
      <c r="AC277" s="101">
        <f t="shared" si="223"/>
        <v>0</v>
      </c>
    </row>
    <row r="278" spans="1:29" x14ac:dyDescent="0.6">
      <c r="A278" s="3">
        <v>-8.5</v>
      </c>
      <c r="B278" s="10">
        <f>A278*PI()/12</f>
        <v>-2.2252947962927703</v>
      </c>
      <c r="C278" s="105">
        <f>IF($B$160&lt;&gt;0,(PI()/24)*(COS($B278)-COS($B$268))/($B$268*COS($B$268)-SIN($B$268)),0)</f>
        <v>-3.950426533243874E-2</v>
      </c>
      <c r="D278" s="31">
        <f>IF(C278&gt;0,$B$269*C278,0)</f>
        <v>0</v>
      </c>
      <c r="E278" s="18">
        <f>C278*($B$271+$B$272*COS(B278))</f>
        <v>-2.1099779637196118E-2</v>
      </c>
      <c r="F278" s="31">
        <f>IF(E278&gt;0,$B$270*E278,0)</f>
        <v>0</v>
      </c>
      <c r="G278" s="33">
        <f t="shared" si="224"/>
        <v>0</v>
      </c>
      <c r="H278" s="213">
        <f t="shared" si="210"/>
        <v>-0.29957617869449271</v>
      </c>
      <c r="I278" s="11">
        <f t="shared" si="225"/>
        <v>1.8750447263813759</v>
      </c>
      <c r="J278" s="213">
        <f t="shared" si="211"/>
        <v>-0.63520662164436781</v>
      </c>
      <c r="K278" s="11">
        <f t="shared" si="226"/>
        <v>2.2590723434243642</v>
      </c>
      <c r="L278" s="33">
        <f>(G278/H278)*MAX(0,J278)</f>
        <v>0</v>
      </c>
      <c r="M278" s="213">
        <f t="shared" si="227"/>
        <v>0</v>
      </c>
      <c r="N278" s="11">
        <f t="shared" si="212"/>
        <v>-3.3380491211212036</v>
      </c>
      <c r="O278" s="10">
        <f t="shared" si="213"/>
        <v>0</v>
      </c>
      <c r="P278" s="10">
        <f t="shared" si="214"/>
        <v>0</v>
      </c>
      <c r="Q278" s="10">
        <f t="shared" si="215"/>
        <v>0</v>
      </c>
      <c r="R278" s="10">
        <f t="shared" si="216"/>
        <v>0</v>
      </c>
      <c r="S278" s="211">
        <f t="shared" si="217"/>
        <v>0</v>
      </c>
      <c r="T278" s="10">
        <f t="shared" si="218"/>
        <v>0</v>
      </c>
      <c r="U278" s="10">
        <f t="shared" si="219"/>
        <v>0</v>
      </c>
      <c r="V278" s="10">
        <f t="shared" si="228"/>
        <v>0</v>
      </c>
      <c r="W278" s="10">
        <f t="shared" si="229"/>
        <v>0</v>
      </c>
      <c r="X278" s="11">
        <f t="shared" si="230"/>
        <v>0</v>
      </c>
      <c r="Y278" s="11">
        <f t="shared" si="231"/>
        <v>0</v>
      </c>
      <c r="Z278" s="33">
        <f t="shared" si="220"/>
        <v>0</v>
      </c>
      <c r="AA278" s="35">
        <f t="shared" si="221"/>
        <v>0</v>
      </c>
      <c r="AB278" s="272">
        <f t="shared" si="222"/>
        <v>0</v>
      </c>
      <c r="AC278" s="101">
        <f t="shared" si="223"/>
        <v>0</v>
      </c>
    </row>
    <row r="279" spans="1:29" x14ac:dyDescent="0.6">
      <c r="A279">
        <v>-7.5</v>
      </c>
      <c r="B279" s="10">
        <f>A279*PI()/12</f>
        <v>-1.9634954084936205</v>
      </c>
      <c r="C279" s="105">
        <f>IF($B$160&lt;&gt;0,(PI()/24)*(COS($B279)-COS($B$268))/($B$268*COS($B$268)-SIN($B$268)),0)</f>
        <v>-1.7440620083211209E-2</v>
      </c>
      <c r="D279" s="31">
        <f>IF(C279&gt;0,$B$269*C279,0)</f>
        <v>0</v>
      </c>
      <c r="E279" s="18">
        <f>C279*($B$271+$B$272*COS(B279))</f>
        <v>-1.0669098540623274E-2</v>
      </c>
      <c r="F279" s="31">
        <f>IF(E279&gt;0,$B$270*E279,0)</f>
        <v>0</v>
      </c>
      <c r="G279" s="33">
        <f t="shared" si="224"/>
        <v>0</v>
      </c>
      <c r="H279" s="213">
        <f t="shared" si="210"/>
        <v>-0.13225899215243789</v>
      </c>
      <c r="I279" s="11">
        <f t="shared" si="225"/>
        <v>1.7034439749010446</v>
      </c>
      <c r="J279" s="213">
        <f t="shared" si="211"/>
        <v>-0.435210476748632</v>
      </c>
      <c r="K279" s="11">
        <f t="shared" si="226"/>
        <v>2.021068368022978</v>
      </c>
      <c r="L279" s="33">
        <f>(G279/H279)*MAX(0,J279)</f>
        <v>0</v>
      </c>
      <c r="M279" s="213">
        <f t="shared" si="227"/>
        <v>0</v>
      </c>
      <c r="N279" s="11">
        <f t="shared" si="212"/>
        <v>-7.5609225786888574</v>
      </c>
      <c r="O279" s="10">
        <f t="shared" si="213"/>
        <v>0</v>
      </c>
      <c r="P279" s="10">
        <f t="shared" si="214"/>
        <v>0</v>
      </c>
      <c r="Q279" s="10">
        <f t="shared" si="215"/>
        <v>0</v>
      </c>
      <c r="R279" s="10">
        <f t="shared" si="216"/>
        <v>0</v>
      </c>
      <c r="S279" s="211">
        <f t="shared" si="217"/>
        <v>0</v>
      </c>
      <c r="T279" s="10">
        <f t="shared" si="218"/>
        <v>0</v>
      </c>
      <c r="U279" s="10">
        <f t="shared" si="219"/>
        <v>0</v>
      </c>
      <c r="V279" s="10">
        <f t="shared" si="228"/>
        <v>0</v>
      </c>
      <c r="W279" s="10">
        <f t="shared" si="229"/>
        <v>0</v>
      </c>
      <c r="X279" s="11">
        <f t="shared" si="230"/>
        <v>0</v>
      </c>
      <c r="Y279" s="11">
        <f t="shared" si="231"/>
        <v>0</v>
      </c>
      <c r="Z279" s="33">
        <f t="shared" si="220"/>
        <v>0</v>
      </c>
      <c r="AA279" s="35">
        <f t="shared" si="221"/>
        <v>0</v>
      </c>
      <c r="AB279" s="272">
        <f t="shared" si="222"/>
        <v>0</v>
      </c>
      <c r="AC279" s="101">
        <f t="shared" si="223"/>
        <v>0</v>
      </c>
    </row>
    <row r="280" spans="1:29" x14ac:dyDescent="0.6">
      <c r="A280">
        <v>-6.5</v>
      </c>
      <c r="B280" s="10">
        <f t="shared" ref="B280:B298" si="232">A280*PI()/12</f>
        <v>-1.7016960206944713</v>
      </c>
      <c r="C280" s="105">
        <f t="shared" ref="C280:C298" si="233">IF($B$160&lt;&gt;0,(PI()/24)*(COS($B280)-COS($B$268))/($B$268*COS($B$268)-SIN($B$268)),0)</f>
        <v>7.1681785446101494E-3</v>
      </c>
      <c r="D280" s="31">
        <f t="shared" ref="D280:D294" si="234">IF(C280&gt;0,$B$269*C280,0)</f>
        <v>10.973464396020416</v>
      </c>
      <c r="E280" s="18">
        <f t="shared" ref="E280:E294" si="235">C280*($B$271+$B$272*COS(B280))</f>
        <v>5.0056637715398594E-3</v>
      </c>
      <c r="F280" s="31">
        <f t="shared" ref="F280:F294" si="236">IF(E280&gt;0,$B$270*E280,0)</f>
        <v>35.039646400779013</v>
      </c>
      <c r="G280" s="33">
        <f t="shared" si="224"/>
        <v>24.066182004758595</v>
      </c>
      <c r="H280" s="213">
        <f t="shared" si="210"/>
        <v>5.4359080431520296E-2</v>
      </c>
      <c r="I280" s="11">
        <f t="shared" si="225"/>
        <v>1.5164104396746199</v>
      </c>
      <c r="J280" s="213">
        <f t="shared" si="211"/>
        <v>-0.21214376222864323</v>
      </c>
      <c r="K280" s="11">
        <f t="shared" si="226"/>
        <v>1.7845644602863062</v>
      </c>
      <c r="L280" s="33">
        <f t="shared" ref="L280:L294" si="237">(G280/H280)*MAX(0,J280)</f>
        <v>0</v>
      </c>
      <c r="M280" s="213">
        <f t="shared" si="227"/>
        <v>41.345150193432119</v>
      </c>
      <c r="N280" s="11">
        <f t="shared" si="212"/>
        <v>18.396190517971799</v>
      </c>
      <c r="O280" s="10">
        <f t="shared" si="213"/>
        <v>0.14767369544357858</v>
      </c>
      <c r="P280" s="10">
        <f t="shared" si="214"/>
        <v>0.42099999999999999</v>
      </c>
      <c r="Q280" s="10">
        <f t="shared" si="215"/>
        <v>-0.66100000000000003</v>
      </c>
      <c r="R280" s="10">
        <f t="shared" si="216"/>
        <v>9.7000000000000003E-2</v>
      </c>
      <c r="S280" s="211">
        <f t="shared" si="217"/>
        <v>0.11899999999999999</v>
      </c>
      <c r="T280" s="10">
        <f t="shared" si="218"/>
        <v>-2.125</v>
      </c>
      <c r="U280" s="10">
        <f t="shared" si="219"/>
        <v>0.44600000000000001</v>
      </c>
      <c r="V280" s="10">
        <f t="shared" si="228"/>
        <v>0.47047949996023269</v>
      </c>
      <c r="W280" s="10">
        <f t="shared" si="229"/>
        <v>0.48151245327727604</v>
      </c>
      <c r="X280" s="11">
        <f t="shared" si="230"/>
        <v>0</v>
      </c>
      <c r="Y280" s="11">
        <f t="shared" si="231"/>
        <v>8.9219889727833266</v>
      </c>
      <c r="Z280" s="33">
        <f t="shared" si="220"/>
        <v>8.9219889727833266</v>
      </c>
      <c r="AA280" s="35">
        <f t="shared" si="221"/>
        <v>2.023125194687303</v>
      </c>
      <c r="AB280" s="272">
        <f t="shared" si="222"/>
        <v>10.94511416747063</v>
      </c>
      <c r="AC280" s="101">
        <f t="shared" si="223"/>
        <v>0</v>
      </c>
    </row>
    <row r="281" spans="1:29" x14ac:dyDescent="0.6">
      <c r="A281">
        <v>-5.5</v>
      </c>
      <c r="B281" s="10">
        <f t="shared" si="232"/>
        <v>-1.4398966328953218</v>
      </c>
      <c r="C281" s="105">
        <f t="shared" si="233"/>
        <v>3.2645081592501984E-2</v>
      </c>
      <c r="D281" s="31">
        <f t="shared" si="234"/>
        <v>49.974988531760232</v>
      </c>
      <c r="E281" s="18">
        <f t="shared" si="235"/>
        <v>2.5722707619710336E-2</v>
      </c>
      <c r="F281" s="31">
        <f t="shared" si="236"/>
        <v>180.05895333797235</v>
      </c>
      <c r="G281" s="33">
        <f t="shared" si="224"/>
        <v>130.08396480621212</v>
      </c>
      <c r="H281" s="213">
        <f t="shared" si="210"/>
        <v>0.24756032581173248</v>
      </c>
      <c r="I281" s="11">
        <f t="shared" si="225"/>
        <v>1.3206349398869641</v>
      </c>
      <c r="J281" s="213">
        <f t="shared" si="211"/>
        <v>1.8791893956237496E-2</v>
      </c>
      <c r="K281" s="11">
        <f t="shared" si="226"/>
        <v>1.5520033266494138</v>
      </c>
      <c r="L281" s="33">
        <f t="shared" si="237"/>
        <v>9.8744581306792618</v>
      </c>
      <c r="M281" s="213">
        <f t="shared" si="227"/>
        <v>11.51453368108751</v>
      </c>
      <c r="N281" s="11">
        <f t="shared" si="212"/>
        <v>4.0394194696628869</v>
      </c>
      <c r="O281" s="10">
        <f t="shared" si="213"/>
        <v>0.14767369544357847</v>
      </c>
      <c r="P281" s="10">
        <f t="shared" si="214"/>
        <v>0.42099999999999999</v>
      </c>
      <c r="Q281" s="10">
        <f t="shared" si="215"/>
        <v>-0.66100000000000003</v>
      </c>
      <c r="R281" s="10">
        <f t="shared" si="216"/>
        <v>9.7000000000000003E-2</v>
      </c>
      <c r="S281" s="211">
        <f t="shared" si="217"/>
        <v>0.11899999999999999</v>
      </c>
      <c r="T281" s="10">
        <f t="shared" si="218"/>
        <v>-2.125</v>
      </c>
      <c r="U281" s="10">
        <f t="shared" si="219"/>
        <v>0.44600000000000001</v>
      </c>
      <c r="V281" s="10">
        <f t="shared" si="228"/>
        <v>0.45148927648083015</v>
      </c>
      <c r="W281" s="10">
        <f t="shared" si="229"/>
        <v>0.39419658037198174</v>
      </c>
      <c r="X281" s="11">
        <f t="shared" si="230"/>
        <v>1.7127329395146298</v>
      </c>
      <c r="Y281" s="11">
        <f t="shared" si="231"/>
        <v>37.352511647141831</v>
      </c>
      <c r="Z281" s="31">
        <f t="shared" si="220"/>
        <v>39.065244586656462</v>
      </c>
      <c r="AA281" s="35">
        <f t="shared" si="221"/>
        <v>10.396275146742877</v>
      </c>
      <c r="AB281" s="272">
        <f t="shared" si="222"/>
        <v>59.3359778640786</v>
      </c>
      <c r="AC281" s="101">
        <f t="shared" si="223"/>
        <v>11.587191070193892</v>
      </c>
    </row>
    <row r="282" spans="1:29" x14ac:dyDescent="0.6">
      <c r="A282">
        <v>-4.5</v>
      </c>
      <c r="B282" s="10">
        <f t="shared" si="232"/>
        <v>-1.1780972450961724</v>
      </c>
      <c r="C282" s="105">
        <f t="shared" si="233"/>
        <v>5.725388022032335E-2</v>
      </c>
      <c r="D282" s="31">
        <f t="shared" si="234"/>
        <v>87.647567959107704</v>
      </c>
      <c r="E282" s="18">
        <f t="shared" si="235"/>
        <v>5.0070200702168985E-2</v>
      </c>
      <c r="F282" s="31">
        <f t="shared" si="236"/>
        <v>350.4914049151829</v>
      </c>
      <c r="G282" s="33">
        <f t="shared" si="224"/>
        <v>262.84383695607517</v>
      </c>
      <c r="H282" s="213">
        <f t="shared" si="210"/>
        <v>0.43417839839569083</v>
      </c>
      <c r="I282" s="11">
        <f t="shared" si="225"/>
        <v>1.1216703033924225</v>
      </c>
      <c r="J282" s="213">
        <f t="shared" si="211"/>
        <v>0.24185860847622648</v>
      </c>
      <c r="K282" s="11">
        <f t="shared" si="226"/>
        <v>1.326515455557375</v>
      </c>
      <c r="L282" s="33">
        <f t="shared" si="237"/>
        <v>146.41687584561191</v>
      </c>
      <c r="M282" s="213">
        <f t="shared" si="227"/>
        <v>7.9070041388063261</v>
      </c>
      <c r="N282" s="11">
        <f t="shared" si="212"/>
        <v>2.3032007204758367</v>
      </c>
      <c r="O282" s="10">
        <f t="shared" si="213"/>
        <v>0.14767369544357845</v>
      </c>
      <c r="P282" s="10">
        <f t="shared" si="214"/>
        <v>0.73399999999999999</v>
      </c>
      <c r="Q282" s="10">
        <f t="shared" si="215"/>
        <v>-7.2999999999999995E-2</v>
      </c>
      <c r="R282" s="10">
        <f t="shared" si="216"/>
        <v>-0.22800000000000001</v>
      </c>
      <c r="S282" s="211">
        <f t="shared" si="217"/>
        <v>0.23100000000000001</v>
      </c>
      <c r="T282" s="10">
        <f t="shared" si="218"/>
        <v>-1.18</v>
      </c>
      <c r="U282" s="10">
        <f t="shared" si="219"/>
        <v>0.19900000000000001</v>
      </c>
      <c r="V282" s="10">
        <f t="shared" si="228"/>
        <v>0.46747899105914642</v>
      </c>
      <c r="W282" s="10">
        <f t="shared" si="229"/>
        <v>0.27995742975166954</v>
      </c>
      <c r="X282" s="11">
        <f t="shared" si="230"/>
        <v>22.824186399193515</v>
      </c>
      <c r="Y282" s="11">
        <f t="shared" si="231"/>
        <v>55.438371179673908</v>
      </c>
      <c r="Z282" s="31">
        <f t="shared" si="220"/>
        <v>78.262557578867415</v>
      </c>
      <c r="AA282" s="35">
        <f t="shared" si="221"/>
        <v>20.236733661487268</v>
      </c>
      <c r="AB282" s="272">
        <f t="shared" si="222"/>
        <v>244.91616708596661</v>
      </c>
      <c r="AC282" s="101">
        <f t="shared" si="223"/>
        <v>169.24106224480542</v>
      </c>
    </row>
    <row r="283" spans="1:29" x14ac:dyDescent="0.6">
      <c r="A283">
        <v>-3.5</v>
      </c>
      <c r="B283" s="10">
        <f t="shared" si="232"/>
        <v>-0.91629785729702296</v>
      </c>
      <c r="C283" s="105">
        <f t="shared" si="233"/>
        <v>7.9317525469550856E-2</v>
      </c>
      <c r="D283" s="31">
        <f t="shared" si="234"/>
        <v>121.42387864697028</v>
      </c>
      <c r="E283" s="18">
        <f t="shared" si="235"/>
        <v>7.5522492133259636E-2</v>
      </c>
      <c r="F283" s="31">
        <f t="shared" si="236"/>
        <v>528.6574449328175</v>
      </c>
      <c r="G283" s="33">
        <f t="shared" si="224"/>
        <v>407.23356628584725</v>
      </c>
      <c r="H283" s="213">
        <f t="shared" si="210"/>
        <v>0.60149558493774535</v>
      </c>
      <c r="I283" s="11">
        <f t="shared" si="225"/>
        <v>0.92542442328623098</v>
      </c>
      <c r="J283" s="213">
        <f t="shared" si="211"/>
        <v>0.44185475337196195</v>
      </c>
      <c r="K283" s="11">
        <f t="shared" si="226"/>
        <v>1.1131311737006169</v>
      </c>
      <c r="L283" s="33">
        <f t="shared" si="237"/>
        <v>299.15113510706999</v>
      </c>
      <c r="M283" s="213">
        <f t="shared" si="227"/>
        <v>6.5757978778796637</v>
      </c>
      <c r="N283" s="11">
        <f t="shared" si="212"/>
        <v>1.6625225937502097</v>
      </c>
      <c r="O283" s="10">
        <f t="shared" si="213"/>
        <v>0.14767369544357845</v>
      </c>
      <c r="P283" s="10">
        <f t="shared" si="214"/>
        <v>0.73399999999999999</v>
      </c>
      <c r="Q283" s="10">
        <f t="shared" si="215"/>
        <v>-7.2999999999999995E-2</v>
      </c>
      <c r="R283" s="10">
        <f t="shared" si="216"/>
        <v>-0.22800000000000001</v>
      </c>
      <c r="S283" s="211">
        <f t="shared" si="217"/>
        <v>0.23100000000000001</v>
      </c>
      <c r="T283" s="10">
        <f t="shared" si="218"/>
        <v>-1.18</v>
      </c>
      <c r="U283" s="10">
        <f t="shared" si="219"/>
        <v>0.19900000000000001</v>
      </c>
      <c r="V283" s="10">
        <f t="shared" si="228"/>
        <v>0.51222305172335814</v>
      </c>
      <c r="W283" s="10">
        <f t="shared" si="229"/>
        <v>0.24090449961053745</v>
      </c>
      <c r="X283" s="11">
        <f t="shared" si="230"/>
        <v>45.688858552375287</v>
      </c>
      <c r="Y283" s="11">
        <f t="shared" si="231"/>
        <v>68.640168329054433</v>
      </c>
      <c r="Z283" s="31">
        <f t="shared" si="220"/>
        <v>114.32902688142971</v>
      </c>
      <c r="AA283" s="35">
        <f t="shared" si="221"/>
        <v>30.523715449903062</v>
      </c>
      <c r="AB283" s="272">
        <f t="shared" si="222"/>
        <v>444.00387743840281</v>
      </c>
      <c r="AC283" s="101">
        <f t="shared" si="223"/>
        <v>344.83999365944527</v>
      </c>
    </row>
    <row r="284" spans="1:29" x14ac:dyDescent="0.6">
      <c r="A284">
        <v>-2.5</v>
      </c>
      <c r="B284" s="10">
        <f t="shared" si="232"/>
        <v>-0.6544984694978736</v>
      </c>
      <c r="C284" s="105">
        <f t="shared" si="233"/>
        <v>9.7332416378347372E-2</v>
      </c>
      <c r="D284" s="31">
        <f t="shared" si="234"/>
        <v>149.00212083996269</v>
      </c>
      <c r="E284" s="18">
        <f t="shared" si="235"/>
        <v>9.8844385094735532E-2</v>
      </c>
      <c r="F284" s="31">
        <f t="shared" si="236"/>
        <v>691.91069566314877</v>
      </c>
      <c r="G284" s="33">
        <f t="shared" si="224"/>
        <v>542.90857482318609</v>
      </c>
      <c r="H284" s="213">
        <f t="shared" si="210"/>
        <v>0.73810949567977946</v>
      </c>
      <c r="I284" s="11">
        <f t="shared" si="225"/>
        <v>0.74053235186354671</v>
      </c>
      <c r="J284" s="213">
        <f t="shared" si="211"/>
        <v>0.60515092187805608</v>
      </c>
      <c r="K284" s="11">
        <f t="shared" si="226"/>
        <v>0.92084089905839706</v>
      </c>
      <c r="L284" s="33">
        <f t="shared" si="237"/>
        <v>445.11231256708663</v>
      </c>
      <c r="M284" s="213">
        <f t="shared" si="227"/>
        <v>5.936435405259898</v>
      </c>
      <c r="N284" s="11">
        <f t="shared" si="212"/>
        <v>1.3548125391328645</v>
      </c>
      <c r="O284" s="10">
        <f t="shared" si="213"/>
        <v>0.14767369544357845</v>
      </c>
      <c r="P284" s="10">
        <f t="shared" si="214"/>
        <v>0.85699999999999998</v>
      </c>
      <c r="Q284" s="10">
        <f t="shared" si="215"/>
        <v>-0.37</v>
      </c>
      <c r="R284" s="10">
        <f t="shared" si="216"/>
        <v>-0.27900000000000003</v>
      </c>
      <c r="S284" s="211">
        <f t="shared" si="217"/>
        <v>0.26700000000000002</v>
      </c>
      <c r="T284" s="10">
        <f t="shared" si="218"/>
        <v>-0.79200000000000004</v>
      </c>
      <c r="U284" s="10">
        <f t="shared" si="219"/>
        <v>7.5999999999999998E-2</v>
      </c>
      <c r="V284" s="10">
        <f t="shared" si="228"/>
        <v>0.5957522065159464</v>
      </c>
      <c r="W284" s="10">
        <f t="shared" si="229"/>
        <v>0.20632289195031542</v>
      </c>
      <c r="X284" s="11">
        <f t="shared" si="230"/>
        <v>72.778150762525428</v>
      </c>
      <c r="Y284" s="11">
        <f t="shared" si="231"/>
        <v>70.70704776586264</v>
      </c>
      <c r="Z284" s="31">
        <f t="shared" si="220"/>
        <v>143.48519852838808</v>
      </c>
      <c r="AA284" s="35">
        <f t="shared" si="221"/>
        <v>39.94966001821907</v>
      </c>
      <c r="AB284" s="272">
        <f t="shared" si="222"/>
        <v>628.54717111369382</v>
      </c>
      <c r="AC284" s="101">
        <f t="shared" si="223"/>
        <v>517.89046332961209</v>
      </c>
    </row>
    <row r="285" spans="1:29" x14ac:dyDescent="0.6">
      <c r="A285">
        <v>-1.5</v>
      </c>
      <c r="B285" s="10">
        <f t="shared" si="232"/>
        <v>-0.39269908169872414</v>
      </c>
      <c r="C285" s="105">
        <f t="shared" si="233"/>
        <v>0.11007086790229328</v>
      </c>
      <c r="D285" s="31">
        <f t="shared" si="234"/>
        <v>168.50288290783257</v>
      </c>
      <c r="E285" s="18">
        <f t="shared" si="235"/>
        <v>0.11671371218607966</v>
      </c>
      <c r="F285" s="31">
        <f t="shared" si="236"/>
        <v>816.99598530255764</v>
      </c>
      <c r="G285" s="33">
        <f t="shared" si="224"/>
        <v>648.49310239472504</v>
      </c>
      <c r="H285" s="213">
        <f t="shared" si="210"/>
        <v>0.83471011836988551</v>
      </c>
      <c r="I285" s="11">
        <f t="shared" si="225"/>
        <v>0.58319014925238966</v>
      </c>
      <c r="J285" s="213">
        <f t="shared" si="211"/>
        <v>0.72061874997049635</v>
      </c>
      <c r="K285" s="11">
        <f t="shared" si="226"/>
        <v>0.76610199109141119</v>
      </c>
      <c r="L285" s="33">
        <f t="shared" si="237"/>
        <v>559.85458727252876</v>
      </c>
      <c r="M285" s="213">
        <f t="shared" si="227"/>
        <v>5.610652036516627</v>
      </c>
      <c r="N285" s="11">
        <f t="shared" si="212"/>
        <v>1.1980206996327192</v>
      </c>
      <c r="O285" s="10">
        <f t="shared" si="213"/>
        <v>0.14767369544357845</v>
      </c>
      <c r="P285" s="10">
        <f t="shared" si="214"/>
        <v>0.85699999999999998</v>
      </c>
      <c r="Q285" s="10">
        <f t="shared" si="215"/>
        <v>-0.37</v>
      </c>
      <c r="R285" s="10">
        <f t="shared" si="216"/>
        <v>-0.27900000000000003</v>
      </c>
      <c r="S285" s="211">
        <f t="shared" si="217"/>
        <v>0.26700000000000002</v>
      </c>
      <c r="T285" s="10">
        <f t="shared" si="218"/>
        <v>-0.79200000000000004</v>
      </c>
      <c r="U285" s="10">
        <f t="shared" si="219"/>
        <v>7.5999999999999998E-2</v>
      </c>
      <c r="V285" s="10">
        <f t="shared" si="228"/>
        <v>0.63965068104445921</v>
      </c>
      <c r="W285" s="10">
        <f t="shared" si="229"/>
        <v>0.19436488455186748</v>
      </c>
      <c r="X285" s="11">
        <f t="shared" si="230"/>
        <v>93.05079374489884</v>
      </c>
      <c r="Y285" s="11">
        <f t="shared" si="231"/>
        <v>72.873144305472508</v>
      </c>
      <c r="Z285" s="31">
        <f t="shared" si="220"/>
        <v>165.92393805037136</v>
      </c>
      <c r="AA285" s="35">
        <f t="shared" si="221"/>
        <v>47.17185621448607</v>
      </c>
      <c r="AB285" s="272">
        <f t="shared" si="222"/>
        <v>772.95038153738619</v>
      </c>
      <c r="AC285" s="101">
        <f t="shared" si="223"/>
        <v>652.90538101742754</v>
      </c>
    </row>
    <row r="286" spans="1:29" x14ac:dyDescent="0.6">
      <c r="A286">
        <v>-0.5</v>
      </c>
      <c r="B286" s="10">
        <f t="shared" si="232"/>
        <v>-0.1308996938995747</v>
      </c>
      <c r="C286" s="105">
        <f t="shared" si="233"/>
        <v>0.11666477562131816</v>
      </c>
      <c r="D286" s="31">
        <f t="shared" si="234"/>
        <v>178.59722014218769</v>
      </c>
      <c r="E286" s="18">
        <f t="shared" si="235"/>
        <v>0.12641204307735798</v>
      </c>
      <c r="F286" s="31">
        <f t="shared" si="236"/>
        <v>884.88430154150592</v>
      </c>
      <c r="G286" s="33">
        <f t="shared" si="224"/>
        <v>706.28708139931825</v>
      </c>
      <c r="H286" s="213">
        <f t="shared" si="210"/>
        <v>0.88471428021180976</v>
      </c>
      <c r="I286" s="11">
        <f t="shared" si="225"/>
        <v>0.48491562945781452</v>
      </c>
      <c r="J286" s="213">
        <f t="shared" si="211"/>
        <v>0.78038929598439122</v>
      </c>
      <c r="K286" s="11">
        <f t="shared" si="226"/>
        <v>0.67550817046165668</v>
      </c>
      <c r="L286" s="33">
        <f t="shared" si="237"/>
        <v>623.00212683819962</v>
      </c>
      <c r="M286" s="213">
        <f t="shared" si="227"/>
        <v>5.4699589066030727</v>
      </c>
      <c r="N286" s="11">
        <f t="shared" si="212"/>
        <v>1.1303084197539908</v>
      </c>
      <c r="O286" s="10">
        <f t="shared" si="213"/>
        <v>0.14767369544357847</v>
      </c>
      <c r="P286" s="10">
        <f t="shared" si="214"/>
        <v>0.85699999999999998</v>
      </c>
      <c r="Q286" s="10">
        <f t="shared" si="215"/>
        <v>-0.37</v>
      </c>
      <c r="R286" s="10">
        <f t="shared" si="216"/>
        <v>-0.27900000000000003</v>
      </c>
      <c r="S286" s="211">
        <f t="shared" si="217"/>
        <v>0.26700000000000002</v>
      </c>
      <c r="T286" s="10">
        <f t="shared" si="218"/>
        <v>-0.79200000000000004</v>
      </c>
      <c r="U286" s="10">
        <f t="shared" si="219"/>
        <v>7.5999999999999998E-2</v>
      </c>
      <c r="V286" s="10">
        <f t="shared" si="228"/>
        <v>0.66706927206714561</v>
      </c>
      <c r="W286" s="10">
        <f t="shared" si="229"/>
        <v>0.18689602104747977</v>
      </c>
      <c r="X286" s="11">
        <f t="shared" si="230"/>
        <v>105.08818641156348</v>
      </c>
      <c r="Y286" s="11">
        <f t="shared" si="231"/>
        <v>72.546545510022156</v>
      </c>
      <c r="Z286" s="31">
        <f t="shared" si="220"/>
        <v>177.63473192158563</v>
      </c>
      <c r="AA286" s="35">
        <f t="shared" si="221"/>
        <v>51.091603618240171</v>
      </c>
      <c r="AB286" s="272">
        <f t="shared" si="222"/>
        <v>851.72846237802537</v>
      </c>
      <c r="AC286" s="101">
        <f t="shared" si="223"/>
        <v>728.09031324976308</v>
      </c>
    </row>
    <row r="287" spans="1:29" x14ac:dyDescent="0.6">
      <c r="A287">
        <v>0.5</v>
      </c>
      <c r="B287" s="10">
        <f t="shared" si="232"/>
        <v>0.1308996938995747</v>
      </c>
      <c r="C287" s="105">
        <f t="shared" si="233"/>
        <v>0.11666477562131816</v>
      </c>
      <c r="D287" s="31">
        <f t="shared" si="234"/>
        <v>178.59722014218769</v>
      </c>
      <c r="E287" s="18">
        <f t="shared" si="235"/>
        <v>0.12641204307735798</v>
      </c>
      <c r="F287" s="31">
        <f t="shared" si="236"/>
        <v>884.88430154150592</v>
      </c>
      <c r="G287" s="33">
        <f t="shared" si="224"/>
        <v>706.28708139931825</v>
      </c>
      <c r="H287" s="213">
        <f t="shared" si="210"/>
        <v>0.88471428021180976</v>
      </c>
      <c r="I287" s="11">
        <f t="shared" si="225"/>
        <v>0.48491562945781452</v>
      </c>
      <c r="J287" s="213">
        <f t="shared" si="211"/>
        <v>0.78038929598439122</v>
      </c>
      <c r="K287" s="11">
        <f t="shared" si="226"/>
        <v>0.67550817046165668</v>
      </c>
      <c r="L287" s="33">
        <f t="shared" si="237"/>
        <v>623.00212683819962</v>
      </c>
      <c r="M287" s="213">
        <f t="shared" si="227"/>
        <v>5.4699589066030727</v>
      </c>
      <c r="N287" s="11">
        <f t="shared" si="212"/>
        <v>1.1303084197539908</v>
      </c>
      <c r="O287" s="10">
        <f t="shared" si="213"/>
        <v>0.14767369544357847</v>
      </c>
      <c r="P287" s="10">
        <f t="shared" si="214"/>
        <v>0.85699999999999998</v>
      </c>
      <c r="Q287" s="10">
        <f t="shared" si="215"/>
        <v>-0.37</v>
      </c>
      <c r="R287" s="10">
        <f t="shared" si="216"/>
        <v>-0.27900000000000003</v>
      </c>
      <c r="S287" s="211">
        <f t="shared" si="217"/>
        <v>0.26700000000000002</v>
      </c>
      <c r="T287" s="10">
        <f t="shared" si="218"/>
        <v>-0.79200000000000004</v>
      </c>
      <c r="U287" s="10">
        <f t="shared" si="219"/>
        <v>7.5999999999999998E-2</v>
      </c>
      <c r="V287" s="10">
        <f t="shared" si="228"/>
        <v>0.66706927206714561</v>
      </c>
      <c r="W287" s="10">
        <f t="shared" si="229"/>
        <v>0.18689602104747977</v>
      </c>
      <c r="X287" s="11">
        <f t="shared" si="230"/>
        <v>105.08818641156348</v>
      </c>
      <c r="Y287" s="11">
        <f t="shared" si="231"/>
        <v>72.546545510022156</v>
      </c>
      <c r="Z287" s="31">
        <f t="shared" si="220"/>
        <v>177.63473192158563</v>
      </c>
      <c r="AA287" s="35">
        <f t="shared" si="221"/>
        <v>51.091603618240171</v>
      </c>
      <c r="AB287" s="272">
        <f t="shared" si="222"/>
        <v>851.72846237802537</v>
      </c>
      <c r="AC287" s="101">
        <f t="shared" si="223"/>
        <v>728.09031324976308</v>
      </c>
    </row>
    <row r="288" spans="1:29" x14ac:dyDescent="0.6">
      <c r="A288">
        <v>1.5</v>
      </c>
      <c r="B288" s="10">
        <f t="shared" si="232"/>
        <v>0.39269908169872414</v>
      </c>
      <c r="C288" s="105">
        <f t="shared" si="233"/>
        <v>0.11007086790229328</v>
      </c>
      <c r="D288" s="31">
        <f t="shared" si="234"/>
        <v>168.50288290783257</v>
      </c>
      <c r="E288" s="18">
        <f t="shared" si="235"/>
        <v>0.11671371218607966</v>
      </c>
      <c r="F288" s="31">
        <f t="shared" si="236"/>
        <v>816.99598530255764</v>
      </c>
      <c r="G288" s="33">
        <f t="shared" si="224"/>
        <v>648.49310239472504</v>
      </c>
      <c r="H288" s="213">
        <f t="shared" si="210"/>
        <v>0.83471011836988551</v>
      </c>
      <c r="I288" s="11">
        <f t="shared" si="225"/>
        <v>0.58319014925238966</v>
      </c>
      <c r="J288" s="213">
        <f t="shared" si="211"/>
        <v>0.72061874997049635</v>
      </c>
      <c r="K288" s="11">
        <f t="shared" si="226"/>
        <v>0.76610199109141119</v>
      </c>
      <c r="L288" s="33">
        <f t="shared" si="237"/>
        <v>559.85458727252876</v>
      </c>
      <c r="M288" s="213">
        <f t="shared" si="227"/>
        <v>5.610652036516627</v>
      </c>
      <c r="N288" s="11">
        <f t="shared" si="212"/>
        <v>1.1980206996327192</v>
      </c>
      <c r="O288" s="10">
        <f t="shared" si="213"/>
        <v>0.14767369544357845</v>
      </c>
      <c r="P288" s="10">
        <f t="shared" si="214"/>
        <v>0.85699999999999998</v>
      </c>
      <c r="Q288" s="10">
        <f t="shared" si="215"/>
        <v>-0.37</v>
      </c>
      <c r="R288" s="10">
        <f t="shared" si="216"/>
        <v>-0.27900000000000003</v>
      </c>
      <c r="S288" s="211">
        <f t="shared" si="217"/>
        <v>0.26700000000000002</v>
      </c>
      <c r="T288" s="10">
        <f t="shared" si="218"/>
        <v>-0.79200000000000004</v>
      </c>
      <c r="U288" s="10">
        <f t="shared" si="219"/>
        <v>7.5999999999999998E-2</v>
      </c>
      <c r="V288" s="10">
        <f t="shared" si="228"/>
        <v>0.63965068104445921</v>
      </c>
      <c r="W288" s="10">
        <f t="shared" si="229"/>
        <v>0.19436488455186748</v>
      </c>
      <c r="X288" s="11">
        <f t="shared" si="230"/>
        <v>93.05079374489884</v>
      </c>
      <c r="Y288" s="11">
        <f t="shared" si="231"/>
        <v>72.873144305472508</v>
      </c>
      <c r="Z288" s="31">
        <f t="shared" si="220"/>
        <v>165.92393805037136</v>
      </c>
      <c r="AA288" s="35">
        <f t="shared" si="221"/>
        <v>47.17185621448607</v>
      </c>
      <c r="AB288" s="272">
        <f t="shared" si="222"/>
        <v>772.95038153738619</v>
      </c>
      <c r="AC288" s="101">
        <f t="shared" si="223"/>
        <v>652.90538101742754</v>
      </c>
    </row>
    <row r="289" spans="1:29" x14ac:dyDescent="0.6">
      <c r="A289">
        <v>2.5</v>
      </c>
      <c r="B289" s="10">
        <f t="shared" si="232"/>
        <v>0.6544984694978736</v>
      </c>
      <c r="C289" s="105">
        <f t="shared" si="233"/>
        <v>9.7332416378347372E-2</v>
      </c>
      <c r="D289" s="31">
        <f t="shared" si="234"/>
        <v>149.00212083996269</v>
      </c>
      <c r="E289" s="18">
        <f t="shared" si="235"/>
        <v>9.8844385094735532E-2</v>
      </c>
      <c r="F289" s="31">
        <f t="shared" si="236"/>
        <v>691.91069566314877</v>
      </c>
      <c r="G289" s="33">
        <f t="shared" si="224"/>
        <v>542.90857482318609</v>
      </c>
      <c r="H289" s="213">
        <f t="shared" si="210"/>
        <v>0.73810949567977946</v>
      </c>
      <c r="I289" s="11">
        <f t="shared" si="225"/>
        <v>0.74053235186354671</v>
      </c>
      <c r="J289" s="213">
        <f t="shared" si="211"/>
        <v>0.60515092187805608</v>
      </c>
      <c r="K289" s="11">
        <f t="shared" si="226"/>
        <v>0.92084089905839706</v>
      </c>
      <c r="L289" s="33">
        <f t="shared" si="237"/>
        <v>445.11231256708663</v>
      </c>
      <c r="M289" s="213">
        <f t="shared" si="227"/>
        <v>5.936435405259898</v>
      </c>
      <c r="N289" s="11">
        <f t="shared" si="212"/>
        <v>1.3548125391328645</v>
      </c>
      <c r="O289" s="10">
        <f t="shared" si="213"/>
        <v>0.14767369544357845</v>
      </c>
      <c r="P289" s="10">
        <f t="shared" si="214"/>
        <v>0.85699999999999998</v>
      </c>
      <c r="Q289" s="10">
        <f t="shared" si="215"/>
        <v>-0.37</v>
      </c>
      <c r="R289" s="10">
        <f t="shared" si="216"/>
        <v>-0.27900000000000003</v>
      </c>
      <c r="S289" s="211">
        <f t="shared" si="217"/>
        <v>0.26700000000000002</v>
      </c>
      <c r="T289" s="10">
        <f t="shared" si="218"/>
        <v>-0.79200000000000004</v>
      </c>
      <c r="U289" s="10">
        <f t="shared" si="219"/>
        <v>7.5999999999999998E-2</v>
      </c>
      <c r="V289" s="10">
        <f t="shared" si="228"/>
        <v>0.5957522065159464</v>
      </c>
      <c r="W289" s="10">
        <f t="shared" si="229"/>
        <v>0.20632289195031542</v>
      </c>
      <c r="X289" s="11">
        <f t="shared" si="230"/>
        <v>72.778150762525428</v>
      </c>
      <c r="Y289" s="11">
        <f t="shared" si="231"/>
        <v>70.70704776586264</v>
      </c>
      <c r="Z289" s="31">
        <f t="shared" si="220"/>
        <v>143.48519852838808</v>
      </c>
      <c r="AA289" s="35">
        <f t="shared" si="221"/>
        <v>39.94966001821907</v>
      </c>
      <c r="AB289" s="272">
        <f t="shared" si="222"/>
        <v>628.54717111369382</v>
      </c>
      <c r="AC289" s="101">
        <f t="shared" si="223"/>
        <v>517.89046332961209</v>
      </c>
    </row>
    <row r="290" spans="1:29" x14ac:dyDescent="0.6">
      <c r="A290">
        <v>3.5</v>
      </c>
      <c r="B290" s="10">
        <f t="shared" si="232"/>
        <v>0.91629785729702296</v>
      </c>
      <c r="C290" s="105">
        <f t="shared" si="233"/>
        <v>7.9317525469550856E-2</v>
      </c>
      <c r="D290" s="31">
        <f t="shared" si="234"/>
        <v>121.42387864697028</v>
      </c>
      <c r="E290" s="18">
        <f t="shared" si="235"/>
        <v>7.5522492133259636E-2</v>
      </c>
      <c r="F290" s="31">
        <f t="shared" si="236"/>
        <v>528.6574449328175</v>
      </c>
      <c r="G290" s="33">
        <f t="shared" si="224"/>
        <v>407.23356628584725</v>
      </c>
      <c r="H290" s="213">
        <f t="shared" si="210"/>
        <v>0.60149558493774535</v>
      </c>
      <c r="I290" s="11">
        <f t="shared" si="225"/>
        <v>0.92542442328623098</v>
      </c>
      <c r="J290" s="213">
        <f t="shared" si="211"/>
        <v>0.44185475337196195</v>
      </c>
      <c r="K290" s="11">
        <f t="shared" si="226"/>
        <v>1.1131311737006169</v>
      </c>
      <c r="L290" s="33">
        <f t="shared" si="237"/>
        <v>299.15113510706999</v>
      </c>
      <c r="M290" s="213">
        <f t="shared" si="227"/>
        <v>6.5757978778796637</v>
      </c>
      <c r="N290" s="11">
        <f t="shared" si="212"/>
        <v>1.6625225937502097</v>
      </c>
      <c r="O290" s="10">
        <f t="shared" si="213"/>
        <v>0.14767369544357845</v>
      </c>
      <c r="P290" s="10">
        <f t="shared" si="214"/>
        <v>0.73399999999999999</v>
      </c>
      <c r="Q290" s="10">
        <f t="shared" si="215"/>
        <v>-7.2999999999999995E-2</v>
      </c>
      <c r="R290" s="10">
        <f t="shared" si="216"/>
        <v>-0.22800000000000001</v>
      </c>
      <c r="S290" s="211">
        <f t="shared" si="217"/>
        <v>0.23100000000000001</v>
      </c>
      <c r="T290" s="10">
        <f t="shared" si="218"/>
        <v>-1.18</v>
      </c>
      <c r="U290" s="10">
        <f t="shared" si="219"/>
        <v>0.19900000000000001</v>
      </c>
      <c r="V290" s="10">
        <f t="shared" si="228"/>
        <v>0.51222305172335814</v>
      </c>
      <c r="W290" s="10">
        <f t="shared" si="229"/>
        <v>0.24090449961053745</v>
      </c>
      <c r="X290" s="11">
        <f t="shared" si="230"/>
        <v>45.688858552375287</v>
      </c>
      <c r="Y290" s="11">
        <f t="shared" si="231"/>
        <v>68.640168329054433</v>
      </c>
      <c r="Z290" s="31">
        <f t="shared" si="220"/>
        <v>114.32902688142971</v>
      </c>
      <c r="AA290" s="35">
        <f t="shared" si="221"/>
        <v>30.523715449903062</v>
      </c>
      <c r="AB290" s="272">
        <f t="shared" si="222"/>
        <v>444.00387743840281</v>
      </c>
      <c r="AC290" s="101">
        <f t="shared" si="223"/>
        <v>344.83999365944527</v>
      </c>
    </row>
    <row r="291" spans="1:29" x14ac:dyDescent="0.6">
      <c r="A291">
        <v>4.5</v>
      </c>
      <c r="B291" s="10">
        <f t="shared" si="232"/>
        <v>1.1780972450961724</v>
      </c>
      <c r="C291" s="105">
        <f t="shared" si="233"/>
        <v>5.725388022032335E-2</v>
      </c>
      <c r="D291" s="31">
        <f t="shared" si="234"/>
        <v>87.647567959107704</v>
      </c>
      <c r="E291" s="18">
        <f t="shared" si="235"/>
        <v>5.0070200702168985E-2</v>
      </c>
      <c r="F291" s="31">
        <f t="shared" si="236"/>
        <v>350.4914049151829</v>
      </c>
      <c r="G291" s="33">
        <f t="shared" si="224"/>
        <v>262.84383695607517</v>
      </c>
      <c r="H291" s="213">
        <f t="shared" si="210"/>
        <v>0.43417839839569083</v>
      </c>
      <c r="I291" s="11">
        <f t="shared" si="225"/>
        <v>1.1216703033924225</v>
      </c>
      <c r="J291" s="213">
        <f t="shared" si="211"/>
        <v>0.24185860847622648</v>
      </c>
      <c r="K291" s="11">
        <f t="shared" si="226"/>
        <v>1.326515455557375</v>
      </c>
      <c r="L291" s="33">
        <f t="shared" si="237"/>
        <v>146.41687584561191</v>
      </c>
      <c r="M291" s="213">
        <f t="shared" si="227"/>
        <v>7.9070041388063261</v>
      </c>
      <c r="N291" s="11">
        <f t="shared" si="212"/>
        <v>2.3032007204758367</v>
      </c>
      <c r="O291" s="10">
        <f t="shared" si="213"/>
        <v>0.14767369544357845</v>
      </c>
      <c r="P291" s="10">
        <f t="shared" si="214"/>
        <v>0.73399999999999999</v>
      </c>
      <c r="Q291" s="10">
        <f t="shared" si="215"/>
        <v>-7.2999999999999995E-2</v>
      </c>
      <c r="R291" s="10">
        <f t="shared" si="216"/>
        <v>-0.22800000000000001</v>
      </c>
      <c r="S291" s="211">
        <f t="shared" si="217"/>
        <v>0.23100000000000001</v>
      </c>
      <c r="T291" s="10">
        <f t="shared" si="218"/>
        <v>-1.18</v>
      </c>
      <c r="U291" s="10">
        <f t="shared" si="219"/>
        <v>0.19900000000000001</v>
      </c>
      <c r="V291" s="10">
        <f t="shared" si="228"/>
        <v>0.46747899105914642</v>
      </c>
      <c r="W291" s="10">
        <f t="shared" si="229"/>
        <v>0.27995742975166954</v>
      </c>
      <c r="X291" s="11">
        <f t="shared" si="230"/>
        <v>22.824186399193515</v>
      </c>
      <c r="Y291" s="11">
        <f t="shared" si="231"/>
        <v>55.438371179673908</v>
      </c>
      <c r="Z291" s="31">
        <f t="shared" si="220"/>
        <v>78.262557578867415</v>
      </c>
      <c r="AA291" s="35">
        <f t="shared" si="221"/>
        <v>20.236733661487268</v>
      </c>
      <c r="AB291" s="272">
        <f t="shared" si="222"/>
        <v>244.91616708596661</v>
      </c>
      <c r="AC291" s="101">
        <f t="shared" si="223"/>
        <v>169.24106224480542</v>
      </c>
    </row>
    <row r="292" spans="1:29" x14ac:dyDescent="0.6">
      <c r="A292">
        <v>5.5</v>
      </c>
      <c r="B292" s="10">
        <f t="shared" si="232"/>
        <v>1.4398966328953218</v>
      </c>
      <c r="C292" s="105">
        <f t="shared" si="233"/>
        <v>3.2645081592501984E-2</v>
      </c>
      <c r="D292" s="31">
        <f t="shared" si="234"/>
        <v>49.974988531760232</v>
      </c>
      <c r="E292" s="18">
        <f t="shared" si="235"/>
        <v>2.5722707619710336E-2</v>
      </c>
      <c r="F292" s="31">
        <f t="shared" si="236"/>
        <v>180.05895333797235</v>
      </c>
      <c r="G292" s="33">
        <f t="shared" si="224"/>
        <v>130.08396480621212</v>
      </c>
      <c r="H292" s="213">
        <f t="shared" si="210"/>
        <v>0.24756032581173248</v>
      </c>
      <c r="I292" s="11">
        <f t="shared" si="225"/>
        <v>1.3206349398869641</v>
      </c>
      <c r="J292" s="213">
        <f t="shared" si="211"/>
        <v>1.8791893956237496E-2</v>
      </c>
      <c r="K292" s="11">
        <f t="shared" si="226"/>
        <v>1.5520033266494138</v>
      </c>
      <c r="L292" s="33">
        <f t="shared" si="237"/>
        <v>9.8744581306792618</v>
      </c>
      <c r="M292" s="213">
        <f t="shared" si="227"/>
        <v>11.51453368108751</v>
      </c>
      <c r="N292" s="11">
        <f t="shared" si="212"/>
        <v>4.0394194696628869</v>
      </c>
      <c r="O292" s="10">
        <f t="shared" si="213"/>
        <v>0.14767369544357847</v>
      </c>
      <c r="P292" s="10">
        <f t="shared" si="214"/>
        <v>0.42099999999999999</v>
      </c>
      <c r="Q292" s="10">
        <f t="shared" si="215"/>
        <v>-0.66100000000000003</v>
      </c>
      <c r="R292" s="10">
        <f t="shared" si="216"/>
        <v>9.7000000000000003E-2</v>
      </c>
      <c r="S292" s="211">
        <f t="shared" si="217"/>
        <v>0.11899999999999999</v>
      </c>
      <c r="T292" s="10">
        <f t="shared" si="218"/>
        <v>-2.125</v>
      </c>
      <c r="U292" s="10">
        <f t="shared" si="219"/>
        <v>0.44600000000000001</v>
      </c>
      <c r="V292" s="10">
        <f t="shared" si="228"/>
        <v>0.45148927648083015</v>
      </c>
      <c r="W292" s="10">
        <f t="shared" si="229"/>
        <v>0.39419658037198174</v>
      </c>
      <c r="X292" s="11">
        <f t="shared" si="230"/>
        <v>1.7127329395146298</v>
      </c>
      <c r="Y292" s="11">
        <f t="shared" si="231"/>
        <v>37.352511647141831</v>
      </c>
      <c r="Z292" s="31">
        <f t="shared" si="220"/>
        <v>39.065244586656462</v>
      </c>
      <c r="AA292" s="35">
        <f t="shared" si="221"/>
        <v>10.396275146742877</v>
      </c>
      <c r="AB292" s="272">
        <f t="shared" si="222"/>
        <v>59.3359778640786</v>
      </c>
      <c r="AC292" s="101">
        <f t="shared" si="223"/>
        <v>11.587191070193892</v>
      </c>
    </row>
    <row r="293" spans="1:29" x14ac:dyDescent="0.6">
      <c r="A293">
        <v>6.5</v>
      </c>
      <c r="B293" s="10">
        <f t="shared" si="232"/>
        <v>1.7016960206944713</v>
      </c>
      <c r="C293" s="105">
        <f t="shared" si="233"/>
        <v>7.1681785446101494E-3</v>
      </c>
      <c r="D293" s="31">
        <f t="shared" si="234"/>
        <v>10.973464396020416</v>
      </c>
      <c r="E293" s="18">
        <f t="shared" si="235"/>
        <v>5.0056637715398594E-3</v>
      </c>
      <c r="F293" s="31">
        <f t="shared" si="236"/>
        <v>35.039646400779013</v>
      </c>
      <c r="G293" s="33">
        <f t="shared" si="224"/>
        <v>24.066182004758595</v>
      </c>
      <c r="H293" s="213">
        <f t="shared" si="210"/>
        <v>5.4359080431520296E-2</v>
      </c>
      <c r="I293" s="11">
        <f t="shared" si="225"/>
        <v>1.5164104396746199</v>
      </c>
      <c r="J293" s="213">
        <f t="shared" si="211"/>
        <v>-0.21214376222864323</v>
      </c>
      <c r="K293" s="11">
        <f t="shared" si="226"/>
        <v>1.7845644602863062</v>
      </c>
      <c r="L293" s="33">
        <f t="shared" si="237"/>
        <v>0</v>
      </c>
      <c r="M293" s="213">
        <f t="shared" si="227"/>
        <v>41.345150193432119</v>
      </c>
      <c r="N293" s="11">
        <f t="shared" si="212"/>
        <v>18.396190517971799</v>
      </c>
      <c r="O293" s="10">
        <f t="shared" si="213"/>
        <v>0.14767369544357858</v>
      </c>
      <c r="P293" s="10">
        <f t="shared" si="214"/>
        <v>0.42099999999999999</v>
      </c>
      <c r="Q293" s="10">
        <f t="shared" si="215"/>
        <v>-0.66100000000000003</v>
      </c>
      <c r="R293" s="10">
        <f t="shared" si="216"/>
        <v>9.7000000000000003E-2</v>
      </c>
      <c r="S293" s="211">
        <f t="shared" si="217"/>
        <v>0.11899999999999999</v>
      </c>
      <c r="T293" s="10">
        <f t="shared" si="218"/>
        <v>-2.125</v>
      </c>
      <c r="U293" s="10">
        <f t="shared" si="219"/>
        <v>0.44600000000000001</v>
      </c>
      <c r="V293" s="10">
        <f t="shared" si="228"/>
        <v>0.47047949996023269</v>
      </c>
      <c r="W293" s="10">
        <f t="shared" si="229"/>
        <v>0.48151245327727604</v>
      </c>
      <c r="X293" s="11">
        <f t="shared" si="230"/>
        <v>0</v>
      </c>
      <c r="Y293" s="11">
        <f t="shared" si="231"/>
        <v>8.9219889727833266</v>
      </c>
      <c r="Z293" s="31">
        <f t="shared" si="220"/>
        <v>8.9219889727833266</v>
      </c>
      <c r="AA293" s="35">
        <f t="shared" si="221"/>
        <v>2.023125194687303</v>
      </c>
      <c r="AB293" s="272">
        <f t="shared" si="222"/>
        <v>10.94511416747063</v>
      </c>
      <c r="AC293" s="101">
        <f t="shared" si="223"/>
        <v>0</v>
      </c>
    </row>
    <row r="294" spans="1:29" x14ac:dyDescent="0.6">
      <c r="A294">
        <v>7.5</v>
      </c>
      <c r="B294" s="10">
        <f t="shared" si="232"/>
        <v>1.9634954084936205</v>
      </c>
      <c r="C294" s="105">
        <f t="shared" si="233"/>
        <v>-1.7440620083211209E-2</v>
      </c>
      <c r="D294" s="31">
        <f t="shared" si="234"/>
        <v>0</v>
      </c>
      <c r="E294" s="18">
        <f t="shared" si="235"/>
        <v>-1.0669098540623274E-2</v>
      </c>
      <c r="F294" s="31">
        <f t="shared" si="236"/>
        <v>0</v>
      </c>
      <c r="G294" s="33">
        <f t="shared" si="224"/>
        <v>0</v>
      </c>
      <c r="H294" s="213">
        <f t="shared" si="210"/>
        <v>-0.13225899215243789</v>
      </c>
      <c r="I294" s="11">
        <f t="shared" si="225"/>
        <v>1.7034439749010446</v>
      </c>
      <c r="J294" s="213">
        <f t="shared" si="211"/>
        <v>-0.435210476748632</v>
      </c>
      <c r="K294" s="11">
        <f t="shared" si="226"/>
        <v>2.021068368022978</v>
      </c>
      <c r="L294" s="33">
        <f t="shared" si="237"/>
        <v>0</v>
      </c>
      <c r="M294" s="213">
        <f t="shared" si="227"/>
        <v>0</v>
      </c>
      <c r="N294" s="11">
        <f t="shared" si="212"/>
        <v>-7.5609225786888574</v>
      </c>
      <c r="O294" s="10">
        <f t="shared" si="213"/>
        <v>0</v>
      </c>
      <c r="P294" s="10">
        <f t="shared" si="214"/>
        <v>0</v>
      </c>
      <c r="Q294" s="10">
        <f t="shared" si="215"/>
        <v>0</v>
      </c>
      <c r="R294" s="10">
        <f t="shared" si="216"/>
        <v>0</v>
      </c>
      <c r="S294" s="211">
        <f t="shared" si="217"/>
        <v>0</v>
      </c>
      <c r="T294" s="10">
        <f t="shared" si="218"/>
        <v>0</v>
      </c>
      <c r="U294" s="10">
        <f t="shared" si="219"/>
        <v>0</v>
      </c>
      <c r="V294" s="10">
        <f t="shared" si="228"/>
        <v>0</v>
      </c>
      <c r="W294" s="10">
        <f t="shared" si="229"/>
        <v>0</v>
      </c>
      <c r="X294" s="11">
        <f t="shared" si="230"/>
        <v>0</v>
      </c>
      <c r="Y294" s="11">
        <f t="shared" si="231"/>
        <v>0</v>
      </c>
      <c r="Z294" s="31">
        <f t="shared" si="220"/>
        <v>0</v>
      </c>
      <c r="AA294" s="35">
        <f t="shared" si="221"/>
        <v>0</v>
      </c>
      <c r="AB294" s="272">
        <f t="shared" si="222"/>
        <v>0</v>
      </c>
      <c r="AC294" s="101">
        <f t="shared" si="223"/>
        <v>0</v>
      </c>
    </row>
    <row r="295" spans="1:29" x14ac:dyDescent="0.6">
      <c r="A295">
        <v>8.5</v>
      </c>
      <c r="B295" s="10">
        <f t="shared" si="232"/>
        <v>2.2252947962927703</v>
      </c>
      <c r="C295" s="105">
        <f t="shared" si="233"/>
        <v>-3.950426533243874E-2</v>
      </c>
      <c r="D295" s="31">
        <f>IF(C295&gt;0,$B$269*C295,0)</f>
        <v>0</v>
      </c>
      <c r="E295" s="18">
        <f>C295*($B$271+$B$272*COS(B295))</f>
        <v>-2.1099779637196118E-2</v>
      </c>
      <c r="F295" s="31">
        <f>IF(E295&gt;0,$B$270*E295,0)</f>
        <v>0</v>
      </c>
      <c r="G295" s="33">
        <f t="shared" si="224"/>
        <v>0</v>
      </c>
      <c r="H295" s="213">
        <f t="shared" si="210"/>
        <v>-0.29957617869449271</v>
      </c>
      <c r="I295" s="11">
        <f t="shared" si="225"/>
        <v>1.8750447263813759</v>
      </c>
      <c r="J295" s="213">
        <f t="shared" si="211"/>
        <v>-0.63520662164436781</v>
      </c>
      <c r="K295" s="11">
        <f t="shared" si="226"/>
        <v>2.2590723434243642</v>
      </c>
      <c r="L295" s="33">
        <f>(G295/H295)*MAX(0,J295)</f>
        <v>0</v>
      </c>
      <c r="M295" s="213">
        <f t="shared" si="227"/>
        <v>0</v>
      </c>
      <c r="N295" s="11">
        <f t="shared" si="212"/>
        <v>-3.3380491211212036</v>
      </c>
      <c r="O295" s="10">
        <f t="shared" si="213"/>
        <v>0</v>
      </c>
      <c r="P295" s="10">
        <f t="shared" si="214"/>
        <v>0</v>
      </c>
      <c r="Q295" s="10">
        <f t="shared" si="215"/>
        <v>0</v>
      </c>
      <c r="R295" s="10">
        <f t="shared" si="216"/>
        <v>0</v>
      </c>
      <c r="S295" s="211">
        <f t="shared" si="217"/>
        <v>0</v>
      </c>
      <c r="T295" s="10">
        <f t="shared" si="218"/>
        <v>0</v>
      </c>
      <c r="U295" s="10">
        <f t="shared" si="219"/>
        <v>0</v>
      </c>
      <c r="V295" s="10">
        <f t="shared" si="228"/>
        <v>0</v>
      </c>
      <c r="W295" s="10">
        <f t="shared" si="229"/>
        <v>0</v>
      </c>
      <c r="X295" s="11">
        <f t="shared" si="230"/>
        <v>0</v>
      </c>
      <c r="Y295" s="11">
        <f t="shared" si="231"/>
        <v>0</v>
      </c>
      <c r="Z295" s="31">
        <f t="shared" si="220"/>
        <v>0</v>
      </c>
      <c r="AA295" s="35">
        <f t="shared" si="221"/>
        <v>0</v>
      </c>
      <c r="AB295" s="272">
        <f t="shared" si="222"/>
        <v>0</v>
      </c>
      <c r="AC295" s="101">
        <f t="shared" si="223"/>
        <v>0</v>
      </c>
    </row>
    <row r="296" spans="1:29" x14ac:dyDescent="0.6">
      <c r="A296">
        <v>9.5</v>
      </c>
      <c r="B296" s="10">
        <f t="shared" si="232"/>
        <v>2.4870941840919194</v>
      </c>
      <c r="C296" s="105">
        <f t="shared" si="233"/>
        <v>-5.7519156241235249E-2</v>
      </c>
      <c r="D296" s="31">
        <f>IF(C296&gt;0,$B$269*C296,0)</f>
        <v>0</v>
      </c>
      <c r="E296" s="18">
        <f>C296*($B$271+$B$272*COS(B296))</f>
        <v>-2.7076211058080966E-2</v>
      </c>
      <c r="F296" s="31">
        <f>IF(E296&gt;0,$B$270*E296,0)</f>
        <v>0</v>
      </c>
      <c r="G296" s="33">
        <f t="shared" si="224"/>
        <v>0</v>
      </c>
      <c r="H296" s="213">
        <f t="shared" si="210"/>
        <v>-0.43619008943652671</v>
      </c>
      <c r="I296" s="11">
        <f t="shared" si="225"/>
        <v>2.0221567156351092</v>
      </c>
      <c r="J296" s="213">
        <f t="shared" si="211"/>
        <v>-0.79850279015046177</v>
      </c>
      <c r="K296" s="11">
        <f t="shared" si="226"/>
        <v>2.4956003299027611</v>
      </c>
      <c r="L296" s="33">
        <f>(G296/H296)*MAX(0,J296)</f>
        <v>0</v>
      </c>
      <c r="M296" s="213">
        <f t="shared" si="227"/>
        <v>0</v>
      </c>
      <c r="N296" s="11">
        <f t="shared" si="212"/>
        <v>-2.2925784519584265</v>
      </c>
      <c r="O296" s="10">
        <f t="shared" si="213"/>
        <v>0</v>
      </c>
      <c r="P296" s="10">
        <f t="shared" si="214"/>
        <v>0</v>
      </c>
      <c r="Q296" s="10">
        <f t="shared" si="215"/>
        <v>0</v>
      </c>
      <c r="R296" s="10">
        <f t="shared" si="216"/>
        <v>0</v>
      </c>
      <c r="S296" s="211">
        <f t="shared" si="217"/>
        <v>0</v>
      </c>
      <c r="T296" s="10">
        <f t="shared" si="218"/>
        <v>0</v>
      </c>
      <c r="U296" s="10">
        <f t="shared" si="219"/>
        <v>0</v>
      </c>
      <c r="V296" s="10">
        <f t="shared" si="228"/>
        <v>0</v>
      </c>
      <c r="W296" s="10">
        <f t="shared" si="229"/>
        <v>0</v>
      </c>
      <c r="X296" s="11">
        <f t="shared" si="230"/>
        <v>0</v>
      </c>
      <c r="Y296" s="11">
        <f t="shared" si="231"/>
        <v>0</v>
      </c>
      <c r="Z296" s="31">
        <f t="shared" si="220"/>
        <v>0</v>
      </c>
      <c r="AA296" s="35">
        <f t="shared" si="221"/>
        <v>0</v>
      </c>
      <c r="AB296" s="272">
        <f t="shared" si="222"/>
        <v>0</v>
      </c>
      <c r="AC296" s="101">
        <f t="shared" si="223"/>
        <v>0</v>
      </c>
    </row>
    <row r="297" spans="1:29" x14ac:dyDescent="0.6">
      <c r="A297">
        <v>10.5</v>
      </c>
      <c r="B297" s="10">
        <f t="shared" si="232"/>
        <v>2.748893571891069</v>
      </c>
      <c r="C297" s="105">
        <f t="shared" si="233"/>
        <v>-7.0257607765181168E-2</v>
      </c>
      <c r="D297" s="31">
        <f>IF(C297&gt;0,$B$269*C297,0)</f>
        <v>0</v>
      </c>
      <c r="E297" s="18">
        <f>C297*($B$271+$B$272*COS(B297))</f>
        <v>-2.992392781490729E-2</v>
      </c>
      <c r="F297" s="31">
        <f>IF(E297&gt;0,$B$270*E297,0)</f>
        <v>0</v>
      </c>
      <c r="G297" s="33">
        <f t="shared" si="224"/>
        <v>0</v>
      </c>
      <c r="H297" s="213">
        <f t="shared" si="210"/>
        <v>-0.53279071212663287</v>
      </c>
      <c r="I297" s="11">
        <f t="shared" si="225"/>
        <v>2.1326912328299912</v>
      </c>
      <c r="J297" s="213">
        <f t="shared" si="211"/>
        <v>-0.91397061824290216</v>
      </c>
      <c r="K297" s="11">
        <f t="shared" si="226"/>
        <v>2.7237601602717052</v>
      </c>
      <c r="L297" s="33">
        <f>(G297/H297)*MAX(0,J297)</f>
        <v>0</v>
      </c>
      <c r="M297" s="213">
        <f t="shared" si="227"/>
        <v>0</v>
      </c>
      <c r="N297" s="11">
        <f t="shared" si="212"/>
        <v>-1.8769095955304895</v>
      </c>
      <c r="O297" s="10">
        <f t="shared" si="213"/>
        <v>0</v>
      </c>
      <c r="P297" s="10">
        <f t="shared" si="214"/>
        <v>0</v>
      </c>
      <c r="Q297" s="10">
        <f t="shared" si="215"/>
        <v>0</v>
      </c>
      <c r="R297" s="10">
        <f t="shared" si="216"/>
        <v>0</v>
      </c>
      <c r="S297" s="211">
        <f t="shared" si="217"/>
        <v>0</v>
      </c>
      <c r="T297" s="10">
        <f t="shared" si="218"/>
        <v>0</v>
      </c>
      <c r="U297" s="10">
        <f t="shared" si="219"/>
        <v>0</v>
      </c>
      <c r="V297" s="10">
        <f t="shared" si="228"/>
        <v>0</v>
      </c>
      <c r="W297" s="10">
        <f t="shared" si="229"/>
        <v>0</v>
      </c>
      <c r="X297" s="11">
        <f t="shared" si="230"/>
        <v>0</v>
      </c>
      <c r="Y297" s="11">
        <f t="shared" si="231"/>
        <v>0</v>
      </c>
      <c r="Z297" s="31">
        <f t="shared" si="220"/>
        <v>0</v>
      </c>
      <c r="AA297" s="35">
        <f t="shared" si="221"/>
        <v>0</v>
      </c>
      <c r="AB297" s="272">
        <f t="shared" si="222"/>
        <v>0</v>
      </c>
      <c r="AC297" s="101">
        <f t="shared" si="223"/>
        <v>0</v>
      </c>
    </row>
    <row r="298" spans="1:29" x14ac:dyDescent="0.6">
      <c r="A298" s="2">
        <v>11.5</v>
      </c>
      <c r="B298" s="13">
        <f t="shared" si="232"/>
        <v>3.0106929596902181</v>
      </c>
      <c r="C298" s="57">
        <f t="shared" si="233"/>
        <v>-7.6851515484206032E-2</v>
      </c>
      <c r="D298" s="32">
        <f>IF(C298&gt;0,$B$269*C298,0)</f>
        <v>0</v>
      </c>
      <c r="E298" s="20">
        <f>C298*($B$271+$B$272*COS(B298))</f>
        <v>-3.0949527935890061E-2</v>
      </c>
      <c r="F298" s="32">
        <f>IF(E298&gt;0,$B$270*E298,0)</f>
        <v>0</v>
      </c>
      <c r="G298" s="34">
        <f t="shared" si="224"/>
        <v>0</v>
      </c>
      <c r="H298" s="214">
        <f t="shared" si="210"/>
        <v>-0.58279487396855711</v>
      </c>
      <c r="I298" s="14">
        <f t="shared" si="225"/>
        <v>2.1929601327172019</v>
      </c>
      <c r="J298" s="214">
        <f t="shared" si="211"/>
        <v>-0.97374116425679702</v>
      </c>
      <c r="K298" s="14">
        <f t="shared" si="226"/>
        <v>2.9119208512568875</v>
      </c>
      <c r="L298" s="34">
        <f>(G298/H298)*MAX(0,J298)</f>
        <v>0</v>
      </c>
      <c r="M298" s="214">
        <f t="shared" si="227"/>
        <v>0</v>
      </c>
      <c r="N298" s="14">
        <f t="shared" si="212"/>
        <v>-1.7158695875110801</v>
      </c>
      <c r="O298" s="13">
        <f t="shared" si="213"/>
        <v>0</v>
      </c>
      <c r="P298" s="13">
        <f t="shared" si="214"/>
        <v>0</v>
      </c>
      <c r="Q298" s="13">
        <f t="shared" si="215"/>
        <v>0</v>
      </c>
      <c r="R298" s="13">
        <f t="shared" si="216"/>
        <v>0</v>
      </c>
      <c r="S298" s="212">
        <f t="shared" si="217"/>
        <v>0</v>
      </c>
      <c r="T298" s="13">
        <f t="shared" si="218"/>
        <v>0</v>
      </c>
      <c r="U298" s="13">
        <f t="shared" si="219"/>
        <v>0</v>
      </c>
      <c r="V298" s="13">
        <f t="shared" si="228"/>
        <v>0</v>
      </c>
      <c r="W298" s="13">
        <f t="shared" si="229"/>
        <v>0</v>
      </c>
      <c r="X298" s="14">
        <f t="shared" si="230"/>
        <v>0</v>
      </c>
      <c r="Y298" s="14">
        <f t="shared" si="231"/>
        <v>0</v>
      </c>
      <c r="Z298" s="32">
        <f t="shared" si="220"/>
        <v>0</v>
      </c>
      <c r="AA298" s="36">
        <f t="shared" si="221"/>
        <v>0</v>
      </c>
      <c r="AB298" s="273">
        <f t="shared" si="222"/>
        <v>0</v>
      </c>
      <c r="AC298" s="354">
        <f t="shared" si="223"/>
        <v>0</v>
      </c>
    </row>
    <row r="299" spans="1:29" x14ac:dyDescent="0.6">
      <c r="B299" s="1"/>
      <c r="C299" s="18"/>
      <c r="D299" s="101">
        <f>SUM(D275:D298)</f>
        <v>1532.2442468476834</v>
      </c>
      <c r="E299" s="18"/>
      <c r="F299" s="101">
        <f>SUM(F275:F298)</f>
        <v>6976.0768641879285</v>
      </c>
      <c r="G299" s="101">
        <f>SUM(G275:G298)</f>
        <v>5443.8326173402456</v>
      </c>
      <c r="H299" s="10"/>
      <c r="I299" s="11"/>
      <c r="J299" s="10"/>
      <c r="K299" s="11"/>
      <c r="L299" s="101">
        <f>SUM(L275:L298)</f>
        <v>4166.8229915223528</v>
      </c>
      <c r="M299" s="1"/>
      <c r="X299" s="11"/>
      <c r="Y299" s="11"/>
      <c r="Z299" s="101">
        <f>SUM(Z275:Z298)</f>
        <v>1455.2453730401639</v>
      </c>
      <c r="AA299" s="101">
        <f>SUM(AA275:AA298)</f>
        <v>402.78593860753165</v>
      </c>
      <c r="AB299" s="274">
        <f>SUM(AB275:AB298)</f>
        <v>6024.8543031700483</v>
      </c>
      <c r="AC299" s="101">
        <f>SUM(AC275:AC298)</f>
        <v>4849.1088091424936</v>
      </c>
    </row>
    <row r="300" spans="1:29" x14ac:dyDescent="0.6">
      <c r="H300" s="227"/>
      <c r="J300" s="227"/>
    </row>
    <row r="301" spans="1:29" x14ac:dyDescent="0.6">
      <c r="A301" s="6" t="s">
        <v>16</v>
      </c>
      <c r="B301" s="8">
        <f>Gdm!A22</f>
        <v>9</v>
      </c>
      <c r="H301" s="227"/>
      <c r="J301" s="227"/>
    </row>
    <row r="302" spans="1:29" x14ac:dyDescent="0.6">
      <c r="A302" s="22" t="s">
        <v>24</v>
      </c>
      <c r="B302" s="27">
        <f>Gdm!C22</f>
        <v>0.9911621279296482</v>
      </c>
      <c r="H302" s="227"/>
      <c r="J302" s="227"/>
    </row>
    <row r="303" spans="1:29" x14ac:dyDescent="0.6">
      <c r="A303" s="22" t="s">
        <v>23</v>
      </c>
      <c r="B303" s="28">
        <f>Gdm!D22</f>
        <v>2.2168867832133459</v>
      </c>
      <c r="H303" s="227"/>
      <c r="J303" s="227"/>
    </row>
    <row r="304" spans="1:29" x14ac:dyDescent="0.6">
      <c r="A304" s="22" t="s">
        <v>18</v>
      </c>
      <c r="B304" s="29">
        <f>Gdm!H22</f>
        <v>-1.6038065085290054</v>
      </c>
      <c r="C304" s="116" t="s">
        <v>168</v>
      </c>
      <c r="D304" s="131">
        <f>B304*180/PI()</f>
        <v>-91.891344094324282</v>
      </c>
      <c r="H304" s="227"/>
      <c r="J304" s="227"/>
    </row>
    <row r="305" spans="1:29" x14ac:dyDescent="0.6">
      <c r="A305" s="22" t="s">
        <v>28</v>
      </c>
      <c r="B305" s="261">
        <f>Gdm!N22</f>
        <v>1388.1310323095202</v>
      </c>
      <c r="C305" s="116" t="s">
        <v>167</v>
      </c>
      <c r="D305" s="131">
        <f>D304/15</f>
        <v>-6.1260896062882857</v>
      </c>
      <c r="H305" s="227"/>
      <c r="J305" s="227"/>
    </row>
    <row r="306" spans="1:29" x14ac:dyDescent="0.6">
      <c r="A306" s="22" t="s">
        <v>29</v>
      </c>
      <c r="B306" s="261">
        <f>Gdm!K22</f>
        <v>5470</v>
      </c>
      <c r="H306" s="227"/>
      <c r="J306" s="227"/>
    </row>
    <row r="307" spans="1:29" x14ac:dyDescent="0.6">
      <c r="A307" s="3" t="s">
        <v>19</v>
      </c>
      <c r="B307" s="5">
        <f>0.409-0.5016*SIN(B304+PI()/3)</f>
        <v>0.67400033166278983</v>
      </c>
      <c r="H307" s="227"/>
      <c r="J307" s="227"/>
    </row>
    <row r="308" spans="1:29" x14ac:dyDescent="0.6">
      <c r="A308" s="3" t="s">
        <v>20</v>
      </c>
      <c r="B308" s="5">
        <f>0.6609+0.4767*SIN(B304+PI()/3)</f>
        <v>0.40905458910755205</v>
      </c>
      <c r="H308" s="227"/>
      <c r="J308" s="227"/>
    </row>
    <row r="309" spans="1:29" ht="15.5" x14ac:dyDescent="0.85">
      <c r="H309" s="227"/>
      <c r="J309" s="227"/>
      <c r="Z309" s="206" t="s">
        <v>153</v>
      </c>
      <c r="AC309" s="102"/>
    </row>
    <row r="310" spans="1:29" ht="29.25" customHeight="1" x14ac:dyDescent="0.85">
      <c r="A310" s="119" t="s">
        <v>75</v>
      </c>
      <c r="B310" s="118" t="s">
        <v>57</v>
      </c>
      <c r="C310" s="4" t="s">
        <v>15</v>
      </c>
      <c r="D310" s="4" t="s">
        <v>31</v>
      </c>
      <c r="E310" s="4" t="s">
        <v>21</v>
      </c>
      <c r="F310" s="4" t="s">
        <v>32</v>
      </c>
      <c r="G310" s="9" t="s">
        <v>33</v>
      </c>
      <c r="H310" s="212" t="s">
        <v>132</v>
      </c>
      <c r="I310" s="217" t="s">
        <v>134</v>
      </c>
      <c r="J310" s="212" t="s">
        <v>133</v>
      </c>
      <c r="K310" s="217" t="s">
        <v>135</v>
      </c>
      <c r="L310" s="99" t="s">
        <v>52</v>
      </c>
      <c r="M310" s="1" t="s">
        <v>136</v>
      </c>
      <c r="N310" s="4" t="s">
        <v>137</v>
      </c>
      <c r="O310" s="4" t="s">
        <v>138</v>
      </c>
      <c r="P310" s="4" t="s">
        <v>139</v>
      </c>
      <c r="Q310" s="4" t="s">
        <v>140</v>
      </c>
      <c r="R310" s="4" t="s">
        <v>141</v>
      </c>
      <c r="S310" s="202" t="s">
        <v>142</v>
      </c>
      <c r="T310" s="4" t="s">
        <v>143</v>
      </c>
      <c r="U310" s="4" t="s">
        <v>144</v>
      </c>
      <c r="V310" s="4" t="s">
        <v>145</v>
      </c>
      <c r="W310" s="4" t="s">
        <v>146</v>
      </c>
      <c r="X310" s="179" t="s">
        <v>53</v>
      </c>
      <c r="Y310" s="217" t="s">
        <v>152</v>
      </c>
      <c r="Z310" s="203" t="s">
        <v>54</v>
      </c>
      <c r="AA310" s="99" t="s">
        <v>55</v>
      </c>
      <c r="AB310" s="270" t="s">
        <v>227</v>
      </c>
      <c r="AC310" s="106" t="s">
        <v>56</v>
      </c>
    </row>
    <row r="311" spans="1:29" x14ac:dyDescent="0.6">
      <c r="A311" s="3">
        <v>-11.5</v>
      </c>
      <c r="B311" s="10">
        <f>A311*PI()/12</f>
        <v>-3.0106929596902181</v>
      </c>
      <c r="C311" s="104">
        <f>IF($B$304&lt;&gt;0,(PI()/24)*(COS($B311)-COS($B$304))/($B$304*COS($B$304)-SIN($B$304)),0)</f>
        <v>-0.11921424924231494</v>
      </c>
      <c r="D311" s="49">
        <f>IF(C311&gt;0,$B$305*C311,0)</f>
        <v>0</v>
      </c>
      <c r="E311" s="48">
        <f>C311*($B$307+$B$308*COS(B311))</f>
        <v>-3.2002500285047392E-2</v>
      </c>
      <c r="F311" s="49">
        <f t="shared" ref="F311:F334" si="238">IF(C311&gt;0,$B$306*E311,0)</f>
        <v>0</v>
      </c>
      <c r="G311" s="37">
        <f>IF(AND(F311&gt;0,F311&gt;D311),F311-D311,0)</f>
        <v>0</v>
      </c>
      <c r="H311" s="205">
        <f t="shared" ref="H311:H334" si="239">SIN(RADIANS($B$303))*SIN(LAT)+COS(RADIANS($B$303))*COS(LAT)*COS(B311)</f>
        <v>-0.7288010522930185</v>
      </c>
      <c r="I311" s="216">
        <f>ACOS(H311)</f>
        <v>2.3873656515508537</v>
      </c>
      <c r="J311" s="205">
        <f t="shared" ref="J311:J334" si="240">SIN(RADIANS($B$303))*SIN(LAT)*COS($C$5)-SIN(RADIANS($B$303))*COS(LAT)*SIN($C$5)*COS($C$6)+COS(RADIANS($B$303))*COS(LAT)*COS($C$5)*COS(B311)+COS(RADIANS($B$303))*SIN(LAT)*SIN($C$5)*COS($C$6)*COS(B311)+COS(RADIANS($B$303))*SIN($C$6)*SIN(B311)*SIN($C$5)</f>
        <v>-0.91721434134591506</v>
      </c>
      <c r="K311" s="216">
        <f>ACOS(J311)</f>
        <v>2.7318273289415194</v>
      </c>
      <c r="L311" s="37">
        <f>(G311/H311)*MAX(0,J311)</f>
        <v>0</v>
      </c>
      <c r="M311" s="205">
        <f>IF(D311=0,0,1+G311/(D311*H311))</f>
        <v>0</v>
      </c>
      <c r="N311" s="11">
        <f t="shared" ref="N311:N334" si="241">1/H311</f>
        <v>-1.3721165698837994</v>
      </c>
      <c r="O311" s="10">
        <f t="shared" ref="O311:O334" si="242">D311*N311/1367</f>
        <v>0</v>
      </c>
      <c r="P311" s="215">
        <f t="shared" ref="P311:P334" si="243">IF($M311=0,0,IF(AND($M311&gt;=$E$5,$M311&lt;$E$6),$F$5,IF(AND($M311&gt;=$E$6,$M311&lt;$E$7),$F$6,IF(AND($M311&gt;=$E$7,$M311&lt;$E$8),$F$7,IF(AND($M311&gt;=$E$8,$M311&lt;$E$9),$F$8,IF(AND($M311&gt;=$E$9,$M311&lt;$E$10),$F$9,IF(AND($M311&gt;=$E$10,$M311&lt;$E$11),$F$10,IF(AND($M311&gt;=$E$11,$M311&lt;$E$12),$F$11,IF($M311&gt;=$E$12,$F$12,"error")))))))))</f>
        <v>0</v>
      </c>
      <c r="Q311" s="10">
        <f t="shared" ref="Q311:Q334" si="244">IF($M311=0,0,IF(AND($M311&gt;=$E$5,$M311&lt;$E$6),$G$5,IF(AND($M311&gt;=$E$6,$M311&lt;$E$7),$G$6,IF(AND($M311&gt;=$E$7,$M311&lt;$E$8),$G$7,IF(AND($M311&gt;=$E$8,$M311&lt;$E$9),$G$8,IF(AND($M311&gt;=$E$9,$M311&lt;$E$10),$G$9,IF(AND($M311&gt;=$E$10,$M311&lt;$E$11),$G$10,IF(AND($M311&gt;=$E$11,$M311&lt;$E$12),$G$11,IF($M311&gt;=$E$12,$G$12,"error")))))))))</f>
        <v>0</v>
      </c>
      <c r="R311" s="10">
        <f t="shared" ref="R311:R334" si="245">IF($M311=0,0,IF(AND($M311&gt;=$E$5,$M311&lt;$E$6),$H$5,IF(AND($M311&gt;=$E$6,$M311&lt;$E$7),$H$6,IF(AND($M311&gt;=$E$7,$M311&lt;$E$8),$H$7,IF(AND($M311&gt;=$E$8,$M311&lt;$E$9),$H$8,IF(AND($M311&gt;=$E$9,$M311&lt;$E$10),$H$9,IF(AND($M311&gt;=$E$10,$M311&lt;$E$11),$H$10,IF(AND($M311&gt;=$E$11,$M311&lt;$E$12),$H$11,IF($M311&gt;=$E$12,$H$12,"error")))))))))</f>
        <v>0</v>
      </c>
      <c r="S311" s="211">
        <f t="shared" ref="S311:S334" si="246">IF($M311=0,0,IF(AND($M311&gt;=$E$5,$M311&lt;$E$6),$I$5,IF(AND($M311&gt;=$E$6,$M311&lt;$E$7),$I$6,IF(AND($M311&gt;=$E$7,$M311&lt;$E$8),$I$7,IF(AND($M311&gt;=$E$8,$M311&lt;$E$9),$I$8,IF(AND($M311&gt;=$E$9,$M311&lt;$E$10),$I$9,IF(AND($M311&gt;=$E$10,$M311&lt;$E$11),$I$10,IF(AND($M311&gt;=$E$11,$M311&lt;$E$12),$I$11,IF($M311&gt;=$E$12,$I$12,"error")))))))))</f>
        <v>0</v>
      </c>
      <c r="T311" s="10">
        <f t="shared" ref="T311:T334" si="247">IF($M311=0,0,IF(AND($M311&gt;=$E$5,$M311&lt;$E$6),$J$5,IF(AND($M311&gt;=$E$6,$M311&lt;$E$7),$J$6,IF(AND($M311&gt;=$E$7,$M311&lt;$E$8),$J$7,IF(AND($M311&gt;=$E$8,$M311&lt;$E$9),$J$8,IF(AND($M311&gt;=$E$9,$M311&lt;$E$10),$J$9,IF(AND($M311&gt;=$E$10,$M311&lt;$E$11),$J$10,IF(AND($M311&gt;=$E$11,$M311&lt;$E$12),$J$11,IF($M311&gt;=$E$12,$J$12,"error")))))))))</f>
        <v>0</v>
      </c>
      <c r="U311" s="10">
        <f t="shared" ref="U311:U334" si="248">IF($M311=0,0,IF(AND($M311&gt;=$E$5,$M311&lt;$E$6),$K$5,IF(AND($M311&gt;=$E$6,$M311&lt;$E$7),$K$6,IF(AND($M311&gt;=$E$7,$M311&lt;$E$8),$K$7,IF(AND($M311&gt;=$E$8,$M311&lt;$E$9),$K$8,IF(AND($M311&gt;=$E$9,$M311&lt;$E$10),$K$9,IF(AND($M311&gt;=$E$10,$M311&lt;$E$11),$K$10,IF(AND($M311&gt;=$E$11,$M311&lt;$E$12),$K$11,IF($M311&gt;=$E$12,$K$12,"error")))))))))</f>
        <v>0</v>
      </c>
      <c r="V311" s="10">
        <f>P311+Q311*O311+R311*I311</f>
        <v>0</v>
      </c>
      <c r="W311" s="10">
        <f>S311+T311*O311+U311*I311</f>
        <v>0</v>
      </c>
      <c r="X311" s="216">
        <f>D311*V311*MAX(0,J311)/H311</f>
        <v>0</v>
      </c>
      <c r="Y311" s="216">
        <f>D311*(0.5*(1+COS($C$5))*(1-V311)+W311*SIN(ABS($C$5)))</f>
        <v>0</v>
      </c>
      <c r="Z311" s="31">
        <f t="shared" ref="Z311:Z334" si="249">X311+Y311</f>
        <v>0</v>
      </c>
      <c r="AA311" s="38">
        <f t="shared" ref="AA311:AA334" si="250">IF(F311&gt;0,F311*$B$7*(1-COS($C$5))/2,0)</f>
        <v>0</v>
      </c>
      <c r="AB311" s="271">
        <f t="shared" ref="AB311:AB334" si="251">L311+Z311+AA311</f>
        <v>0</v>
      </c>
      <c r="AC311" s="101">
        <f t="shared" ref="AC311:AC334" si="252">L311+X311</f>
        <v>0</v>
      </c>
    </row>
    <row r="312" spans="1:29" x14ac:dyDescent="0.6">
      <c r="A312" s="3">
        <v>-10.5</v>
      </c>
      <c r="B312" s="10">
        <f>A312*PI()/12</f>
        <v>-2.748893571891069</v>
      </c>
      <c r="C312" s="105">
        <f>IF($B$304&lt;&gt;0,(PI()/24)*(COS($B312)-COS($B$304))/($B$304*COS($B$304)-SIN($B$304)),0)</f>
        <v>-0.1108102340845223</v>
      </c>
      <c r="D312" s="31">
        <f>IF(C312&gt;0,$B$305*C312,0)</f>
        <v>0</v>
      </c>
      <c r="E312" s="18">
        <f>C312*($B$307+$B$308*COS(B312))</f>
        <v>-3.2809045277179372E-2</v>
      </c>
      <c r="F312" s="31">
        <f t="shared" si="238"/>
        <v>0</v>
      </c>
      <c r="G312" s="33">
        <f t="shared" ref="G312:G334" si="253">IF(AND(F312&gt;0,F312&gt;D312),F312-D312,0)</f>
        <v>0</v>
      </c>
      <c r="H312" s="213">
        <f t="shared" si="239"/>
        <v>-0.67742418141211924</v>
      </c>
      <c r="I312" s="11">
        <f t="shared" ref="I312:I334" si="254">ACOS(H312)</f>
        <v>2.3150515980573276</v>
      </c>
      <c r="J312" s="213">
        <f t="shared" si="240"/>
        <v>-0.85580298053270187</v>
      </c>
      <c r="K312" s="11">
        <f t="shared" ref="K312:K334" si="255">ACOS(J312)</f>
        <v>2.5978974264256194</v>
      </c>
      <c r="L312" s="33">
        <f>(G312/H312)*MAX(0,J312)</f>
        <v>0</v>
      </c>
      <c r="M312" s="213">
        <f t="shared" ref="M312:M334" si="256">IF(D312=0,0,1+G312/(D312*H312))</f>
        <v>0</v>
      </c>
      <c r="N312" s="11">
        <f t="shared" si="241"/>
        <v>-1.4761799584943334</v>
      </c>
      <c r="O312" s="10">
        <f t="shared" si="242"/>
        <v>0</v>
      </c>
      <c r="P312" s="10">
        <f t="shared" si="243"/>
        <v>0</v>
      </c>
      <c r="Q312" s="10">
        <f t="shared" si="244"/>
        <v>0</v>
      </c>
      <c r="R312" s="10">
        <f t="shared" si="245"/>
        <v>0</v>
      </c>
      <c r="S312" s="211">
        <f t="shared" si="246"/>
        <v>0</v>
      </c>
      <c r="T312" s="10">
        <f t="shared" si="247"/>
        <v>0</v>
      </c>
      <c r="U312" s="10">
        <f t="shared" si="248"/>
        <v>0</v>
      </c>
      <c r="V312" s="10">
        <f t="shared" ref="V312:V334" si="257">P312+Q312*O312+R312*I312</f>
        <v>0</v>
      </c>
      <c r="W312" s="10">
        <f t="shared" ref="W312:W334" si="258">S312+T312*O312+U312*I312</f>
        <v>0</v>
      </c>
      <c r="X312" s="11">
        <f t="shared" ref="X312:X334" si="259">D312*V312*MAX(0,J312)/H312</f>
        <v>0</v>
      </c>
      <c r="Y312" s="11">
        <f t="shared" ref="Y312:Y334" si="260">D312*(0.5*(1+COS($C$5))*(1-V312)+W312*SIN(ABS($C$5)))</f>
        <v>0</v>
      </c>
      <c r="Z312" s="31">
        <f t="shared" si="249"/>
        <v>0</v>
      </c>
      <c r="AA312" s="35">
        <f t="shared" si="250"/>
        <v>0</v>
      </c>
      <c r="AB312" s="272">
        <f t="shared" si="251"/>
        <v>0</v>
      </c>
      <c r="AC312" s="101">
        <f t="shared" si="252"/>
        <v>0</v>
      </c>
    </row>
    <row r="313" spans="1:29" x14ac:dyDescent="0.6">
      <c r="A313" s="3">
        <v>-9.5</v>
      </c>
      <c r="B313" s="10">
        <f>A313*PI()/12</f>
        <v>-2.4870941840919194</v>
      </c>
      <c r="C313" s="105">
        <f>IF($B$304&lt;&gt;0,(PI()/24)*(COS($B313)-COS($B$304))/($B$304*COS($B$304)-SIN($B$304)),0)</f>
        <v>-9.4574923513648879E-2</v>
      </c>
      <c r="D313" s="31">
        <f>IF(C313&gt;0,$B$305*C313,0)</f>
        <v>0</v>
      </c>
      <c r="E313" s="18">
        <f>C313*($B$307+$B$308*COS(B313))</f>
        <v>-3.3051619347525894E-2</v>
      </c>
      <c r="F313" s="31">
        <f t="shared" si="238"/>
        <v>0</v>
      </c>
      <c r="G313" s="33">
        <f t="shared" si="253"/>
        <v>0</v>
      </c>
      <c r="H313" s="213">
        <f t="shared" si="239"/>
        <v>-0.57817168849656064</v>
      </c>
      <c r="I313" s="11">
        <f t="shared" si="254"/>
        <v>2.1872824228029097</v>
      </c>
      <c r="J313" s="213">
        <f t="shared" si="240"/>
        <v>-0.73716534165862369</v>
      </c>
      <c r="K313" s="11">
        <f t="shared" si="255"/>
        <v>2.3996619626904296</v>
      </c>
      <c r="L313" s="33">
        <f>(G313/H313)*MAX(0,J313)</f>
        <v>0</v>
      </c>
      <c r="M313" s="213">
        <f t="shared" si="256"/>
        <v>0</v>
      </c>
      <c r="N313" s="11">
        <f t="shared" si="241"/>
        <v>-1.7295900506652855</v>
      </c>
      <c r="O313" s="10">
        <f t="shared" si="242"/>
        <v>0</v>
      </c>
      <c r="P313" s="10">
        <f t="shared" si="243"/>
        <v>0</v>
      </c>
      <c r="Q313" s="10">
        <f t="shared" si="244"/>
        <v>0</v>
      </c>
      <c r="R313" s="10">
        <f t="shared" si="245"/>
        <v>0</v>
      </c>
      <c r="S313" s="211">
        <f t="shared" si="246"/>
        <v>0</v>
      </c>
      <c r="T313" s="10">
        <f t="shared" si="247"/>
        <v>0</v>
      </c>
      <c r="U313" s="10">
        <f t="shared" si="248"/>
        <v>0</v>
      </c>
      <c r="V313" s="10">
        <f t="shared" si="257"/>
        <v>0</v>
      </c>
      <c r="W313" s="10">
        <f t="shared" si="258"/>
        <v>0</v>
      </c>
      <c r="X313" s="11">
        <f t="shared" si="259"/>
        <v>0</v>
      </c>
      <c r="Y313" s="11">
        <f t="shared" si="260"/>
        <v>0</v>
      </c>
      <c r="Z313" s="31">
        <f t="shared" si="249"/>
        <v>0</v>
      </c>
      <c r="AA313" s="35">
        <f t="shared" si="250"/>
        <v>0</v>
      </c>
      <c r="AB313" s="272">
        <f t="shared" si="251"/>
        <v>0</v>
      </c>
      <c r="AC313" s="101">
        <f t="shared" si="252"/>
        <v>0</v>
      </c>
    </row>
    <row r="314" spans="1:29" x14ac:dyDescent="0.6">
      <c r="A314" s="3">
        <v>-8.5</v>
      </c>
      <c r="B314" s="10">
        <f>A314*PI()/12</f>
        <v>-2.2252947962927703</v>
      </c>
      <c r="C314" s="105">
        <f>IF($B$304&lt;&gt;0,(PI()/24)*(COS($B314)-COS($B$304))/($B$304*COS($B$304)-SIN($B$304)),0)</f>
        <v>-7.1614727114980459E-2</v>
      </c>
      <c r="D314" s="31">
        <f>IF(C314&gt;0,$B$305*C314,0)</f>
        <v>0</v>
      </c>
      <c r="E314" s="18">
        <f>C314*($B$307+$B$308*COS(B314))</f>
        <v>-3.0435089946038506E-2</v>
      </c>
      <c r="F314" s="31">
        <f t="shared" si="238"/>
        <v>0</v>
      </c>
      <c r="G314" s="33">
        <f t="shared" si="253"/>
        <v>0</v>
      </c>
      <c r="H314" s="213">
        <f t="shared" si="239"/>
        <v>-0.43780746691603817</v>
      </c>
      <c r="I314" s="11">
        <f t="shared" si="254"/>
        <v>2.0239548768396536</v>
      </c>
      <c r="J314" s="213">
        <f t="shared" si="240"/>
        <v>-0.56938638375498107</v>
      </c>
      <c r="K314" s="11">
        <f t="shared" si="255"/>
        <v>2.1765555607049016</v>
      </c>
      <c r="L314" s="33">
        <f>(G314/H314)*MAX(0,J314)</f>
        <v>0</v>
      </c>
      <c r="M314" s="213">
        <f t="shared" si="256"/>
        <v>0</v>
      </c>
      <c r="N314" s="11">
        <f t="shared" si="241"/>
        <v>-2.2841090560745916</v>
      </c>
      <c r="O314" s="10">
        <f t="shared" si="242"/>
        <v>0</v>
      </c>
      <c r="P314" s="10">
        <f t="shared" si="243"/>
        <v>0</v>
      </c>
      <c r="Q314" s="10">
        <f t="shared" si="244"/>
        <v>0</v>
      </c>
      <c r="R314" s="10">
        <f t="shared" si="245"/>
        <v>0</v>
      </c>
      <c r="S314" s="211">
        <f t="shared" si="246"/>
        <v>0</v>
      </c>
      <c r="T314" s="10">
        <f t="shared" si="247"/>
        <v>0</v>
      </c>
      <c r="U314" s="10">
        <f t="shared" si="248"/>
        <v>0</v>
      </c>
      <c r="V314" s="10">
        <f t="shared" si="257"/>
        <v>0</v>
      </c>
      <c r="W314" s="10">
        <f t="shared" si="258"/>
        <v>0</v>
      </c>
      <c r="X314" s="11">
        <f t="shared" si="259"/>
        <v>0</v>
      </c>
      <c r="Y314" s="11">
        <f t="shared" si="260"/>
        <v>0</v>
      </c>
      <c r="Z314" s="33">
        <f t="shared" si="249"/>
        <v>0</v>
      </c>
      <c r="AA314" s="35">
        <f t="shared" si="250"/>
        <v>0</v>
      </c>
      <c r="AB314" s="272">
        <f t="shared" si="251"/>
        <v>0</v>
      </c>
      <c r="AC314" s="101">
        <f t="shared" si="252"/>
        <v>0</v>
      </c>
    </row>
    <row r="315" spans="1:29" x14ac:dyDescent="0.6">
      <c r="A315">
        <v>-7.5</v>
      </c>
      <c r="B315" s="10">
        <f>A315*PI()/12</f>
        <v>-1.9634954084936205</v>
      </c>
      <c r="C315" s="105">
        <f>IF($B$304&lt;&gt;0,(PI()/24)*(COS($B315)-COS($B$304))/($B$304*COS($B$304)-SIN($B$304)),0)</f>
        <v>-4.3494344329567607E-2</v>
      </c>
      <c r="D315" s="31">
        <f>IF(C315&gt;0,$B$305*C315,0)</f>
        <v>0</v>
      </c>
      <c r="E315" s="18">
        <f>C315*($B$307+$B$308*COS(B315))</f>
        <v>-2.2506666816244719E-2</v>
      </c>
      <c r="F315" s="31">
        <f t="shared" si="238"/>
        <v>0</v>
      </c>
      <c r="G315" s="33">
        <f t="shared" si="253"/>
        <v>0</v>
      </c>
      <c r="H315" s="213">
        <f t="shared" si="239"/>
        <v>-0.26589710640842035</v>
      </c>
      <c r="I315" s="11">
        <f t="shared" si="254"/>
        <v>1.83993073678383</v>
      </c>
      <c r="J315" s="213">
        <f t="shared" si="240"/>
        <v>-0.36389996553506909</v>
      </c>
      <c r="K315" s="11">
        <f t="shared" si="255"/>
        <v>1.9432478504130228</v>
      </c>
      <c r="L315" s="33">
        <f>(G315/H315)*MAX(0,J315)</f>
        <v>0</v>
      </c>
      <c r="M315" s="213">
        <f t="shared" si="256"/>
        <v>0</v>
      </c>
      <c r="N315" s="11">
        <f t="shared" si="241"/>
        <v>-3.7608532620283239</v>
      </c>
      <c r="O315" s="10">
        <f t="shared" si="242"/>
        <v>0</v>
      </c>
      <c r="P315" s="10">
        <f t="shared" si="243"/>
        <v>0</v>
      </c>
      <c r="Q315" s="10">
        <f t="shared" si="244"/>
        <v>0</v>
      </c>
      <c r="R315" s="10">
        <f t="shared" si="245"/>
        <v>0</v>
      </c>
      <c r="S315" s="211">
        <f t="shared" si="246"/>
        <v>0</v>
      </c>
      <c r="T315" s="10">
        <f t="shared" si="247"/>
        <v>0</v>
      </c>
      <c r="U315" s="10">
        <f t="shared" si="248"/>
        <v>0</v>
      </c>
      <c r="V315" s="10">
        <f t="shared" si="257"/>
        <v>0</v>
      </c>
      <c r="W315" s="10">
        <f t="shared" si="258"/>
        <v>0</v>
      </c>
      <c r="X315" s="11">
        <f t="shared" si="259"/>
        <v>0</v>
      </c>
      <c r="Y315" s="11">
        <f t="shared" si="260"/>
        <v>0</v>
      </c>
      <c r="Z315" s="33">
        <f t="shared" si="249"/>
        <v>0</v>
      </c>
      <c r="AA315" s="35">
        <f t="shared" si="250"/>
        <v>0</v>
      </c>
      <c r="AB315" s="272">
        <f t="shared" si="251"/>
        <v>0</v>
      </c>
      <c r="AC315" s="101">
        <f t="shared" si="252"/>
        <v>0</v>
      </c>
    </row>
    <row r="316" spans="1:29" x14ac:dyDescent="0.6">
      <c r="A316">
        <v>-6.5</v>
      </c>
      <c r="B316" s="10">
        <f t="shared" ref="B316:B334" si="261">A316*PI()/12</f>
        <v>-1.7016960206944713</v>
      </c>
      <c r="C316" s="105">
        <f t="shared" ref="C316:C334" si="262">IF($B$304&lt;&gt;0,(PI()/24)*(COS($B316)-COS($B$304))/($B$304*COS($B$304)-SIN($B$304)),0)</f>
        <v>-1.2130132773106572E-2</v>
      </c>
      <c r="D316" s="31">
        <f t="shared" ref="D316:D330" si="263">IF(C316&gt;0,$B$305*C316,0)</f>
        <v>0</v>
      </c>
      <c r="E316" s="18">
        <f t="shared" ref="E316:E330" si="264">C316*($B$307+$B$308*COS(B316))</f>
        <v>-7.5280573640743483E-3</v>
      </c>
      <c r="F316" s="31">
        <f t="shared" si="238"/>
        <v>0</v>
      </c>
      <c r="G316" s="33">
        <f t="shared" si="253"/>
        <v>0</v>
      </c>
      <c r="H316" s="213">
        <f t="shared" si="239"/>
        <v>-7.4156013946998792E-2</v>
      </c>
      <c r="I316" s="11">
        <f t="shared" si="254"/>
        <v>1.6450204748825161</v>
      </c>
      <c r="J316" s="213">
        <f t="shared" si="240"/>
        <v>-0.13470964681821343</v>
      </c>
      <c r="K316" s="11">
        <f t="shared" si="255"/>
        <v>1.7059167593581042</v>
      </c>
      <c r="L316" s="33">
        <f t="shared" ref="L316:L330" si="265">(G316/H316)*MAX(0,J316)</f>
        <v>0</v>
      </c>
      <c r="M316" s="213">
        <f t="shared" si="256"/>
        <v>0</v>
      </c>
      <c r="N316" s="11">
        <f t="shared" si="241"/>
        <v>-13.485082959215225</v>
      </c>
      <c r="O316" s="10">
        <f t="shared" si="242"/>
        <v>0</v>
      </c>
      <c r="P316" s="10">
        <f t="shared" si="243"/>
        <v>0</v>
      </c>
      <c r="Q316" s="10">
        <f t="shared" si="244"/>
        <v>0</v>
      </c>
      <c r="R316" s="10">
        <f t="shared" si="245"/>
        <v>0</v>
      </c>
      <c r="S316" s="211">
        <f t="shared" si="246"/>
        <v>0</v>
      </c>
      <c r="T316" s="10">
        <f t="shared" si="247"/>
        <v>0</v>
      </c>
      <c r="U316" s="10">
        <f t="shared" si="248"/>
        <v>0</v>
      </c>
      <c r="V316" s="10">
        <f t="shared" si="257"/>
        <v>0</v>
      </c>
      <c r="W316" s="10">
        <f t="shared" si="258"/>
        <v>0</v>
      </c>
      <c r="X316" s="11">
        <f t="shared" si="259"/>
        <v>0</v>
      </c>
      <c r="Y316" s="11">
        <f t="shared" si="260"/>
        <v>0</v>
      </c>
      <c r="Z316" s="33">
        <f t="shared" si="249"/>
        <v>0</v>
      </c>
      <c r="AA316" s="35">
        <f t="shared" si="250"/>
        <v>0</v>
      </c>
      <c r="AB316" s="272">
        <f t="shared" si="251"/>
        <v>0</v>
      </c>
      <c r="AC316" s="101">
        <f t="shared" si="252"/>
        <v>0</v>
      </c>
    </row>
    <row r="317" spans="1:29" x14ac:dyDescent="0.6">
      <c r="A317">
        <v>-5.5</v>
      </c>
      <c r="B317" s="10">
        <f t="shared" si="261"/>
        <v>-1.4398966328953218</v>
      </c>
      <c r="C317" s="105">
        <f t="shared" si="262"/>
        <v>2.0340488368640254E-2</v>
      </c>
      <c r="D317" s="31">
        <f t="shared" si="263"/>
        <v>28.235263116840382</v>
      </c>
      <c r="E317" s="18">
        <f t="shared" si="264"/>
        <v>1.4795522135212012E-2</v>
      </c>
      <c r="F317" s="31">
        <f t="shared" si="238"/>
        <v>80.931506079609704</v>
      </c>
      <c r="G317" s="33">
        <f t="shared" si="253"/>
        <v>52.696242962769318</v>
      </c>
      <c r="H317" s="213">
        <f t="shared" si="239"/>
        <v>0.12434897188411857</v>
      </c>
      <c r="I317" s="11">
        <f t="shared" si="254"/>
        <v>1.4461246432163835</v>
      </c>
      <c r="J317" s="213">
        <f t="shared" si="240"/>
        <v>0.10256563092994282</v>
      </c>
      <c r="K317" s="11">
        <f t="shared" si="255"/>
        <v>1.4680500124606146</v>
      </c>
      <c r="L317" s="33">
        <f t="shared" si="265"/>
        <v>43.464962558361776</v>
      </c>
      <c r="M317" s="213">
        <f t="shared" si="256"/>
        <v>16.008787708052072</v>
      </c>
      <c r="N317" s="11">
        <f t="shared" si="241"/>
        <v>8.04188394039884</v>
      </c>
      <c r="O317" s="10">
        <f t="shared" si="242"/>
        <v>0.16610439576609681</v>
      </c>
      <c r="P317" s="10">
        <f t="shared" si="243"/>
        <v>0.42099999999999999</v>
      </c>
      <c r="Q317" s="10">
        <f t="shared" si="244"/>
        <v>-0.66100000000000003</v>
      </c>
      <c r="R317" s="10">
        <f t="shared" si="245"/>
        <v>9.7000000000000003E-2</v>
      </c>
      <c r="S317" s="211">
        <f t="shared" si="246"/>
        <v>0.11899999999999999</v>
      </c>
      <c r="T317" s="10">
        <f t="shared" si="247"/>
        <v>-2.125</v>
      </c>
      <c r="U317" s="10">
        <f t="shared" si="248"/>
        <v>0.44600000000000001</v>
      </c>
      <c r="V317" s="10">
        <f t="shared" si="257"/>
        <v>0.45147908479059917</v>
      </c>
      <c r="W317" s="10">
        <f t="shared" si="258"/>
        <v>0.4109997498715513</v>
      </c>
      <c r="X317" s="11">
        <f t="shared" si="259"/>
        <v>10.5145122714605</v>
      </c>
      <c r="Y317" s="11">
        <f t="shared" si="260"/>
        <v>21.533911676650341</v>
      </c>
      <c r="Z317" s="31">
        <f t="shared" si="249"/>
        <v>32.048423948110838</v>
      </c>
      <c r="AA317" s="35">
        <f t="shared" si="250"/>
        <v>4.6728373660188192</v>
      </c>
      <c r="AB317" s="272">
        <f t="shared" si="251"/>
        <v>80.186223872491439</v>
      </c>
      <c r="AC317" s="101">
        <f t="shared" si="252"/>
        <v>53.97947482982228</v>
      </c>
    </row>
    <row r="318" spans="1:29" x14ac:dyDescent="0.6">
      <c r="A318">
        <v>-4.5</v>
      </c>
      <c r="B318" s="10">
        <f t="shared" si="261"/>
        <v>-1.1780972450961724</v>
      </c>
      <c r="C318" s="105">
        <f t="shared" si="262"/>
        <v>5.1704699925101322E-2</v>
      </c>
      <c r="D318" s="31">
        <f t="shared" si="263"/>
        <v>71.772898482284873</v>
      </c>
      <c r="E318" s="18">
        <f t="shared" si="264"/>
        <v>4.2942756630197365E-2</v>
      </c>
      <c r="F318" s="31">
        <f t="shared" si="238"/>
        <v>234.8968787671796</v>
      </c>
      <c r="G318" s="33">
        <f t="shared" si="253"/>
        <v>163.12398028489474</v>
      </c>
      <c r="H318" s="213">
        <f t="shared" si="239"/>
        <v>0.31609006434554021</v>
      </c>
      <c r="I318" s="11">
        <f t="shared" si="254"/>
        <v>1.2491909191938029</v>
      </c>
      <c r="J318" s="213">
        <f t="shared" si="240"/>
        <v>0.33175594964679866</v>
      </c>
      <c r="K318" s="11">
        <f t="shared" si="255"/>
        <v>1.2326319916390007</v>
      </c>
      <c r="L318" s="33">
        <f t="shared" si="265"/>
        <v>171.20864302277295</v>
      </c>
      <c r="M318" s="213">
        <f t="shared" si="256"/>
        <v>8.1902912089125053</v>
      </c>
      <c r="N318" s="11">
        <f t="shared" si="241"/>
        <v>3.1636552767657697</v>
      </c>
      <c r="O318" s="10">
        <f t="shared" si="242"/>
        <v>0.1661043957660969</v>
      </c>
      <c r="P318" s="10">
        <f t="shared" si="243"/>
        <v>0.73399999999999999</v>
      </c>
      <c r="Q318" s="10">
        <f t="shared" si="244"/>
        <v>-7.2999999999999995E-2</v>
      </c>
      <c r="R318" s="10">
        <f t="shared" si="245"/>
        <v>-0.22800000000000001</v>
      </c>
      <c r="S318" s="211">
        <f t="shared" si="246"/>
        <v>0.23100000000000001</v>
      </c>
      <c r="T318" s="10">
        <f t="shared" si="247"/>
        <v>-1.18</v>
      </c>
      <c r="U318" s="10">
        <f t="shared" si="248"/>
        <v>0.19900000000000001</v>
      </c>
      <c r="V318" s="10">
        <f t="shared" si="257"/>
        <v>0.43705884953288787</v>
      </c>
      <c r="W318" s="10">
        <f t="shared" si="258"/>
        <v>0.28358580591557248</v>
      </c>
      <c r="X318" s="11">
        <f t="shared" si="259"/>
        <v>32.923672929454462</v>
      </c>
      <c r="Y318" s="11">
        <f t="shared" si="260"/>
        <v>47.186460840439274</v>
      </c>
      <c r="Z318" s="31">
        <f t="shared" si="249"/>
        <v>80.110133769893736</v>
      </c>
      <c r="AA318" s="35">
        <f t="shared" si="250"/>
        <v>13.562516817427834</v>
      </c>
      <c r="AB318" s="272">
        <f t="shared" si="251"/>
        <v>264.88129361009453</v>
      </c>
      <c r="AC318" s="101">
        <f t="shared" si="252"/>
        <v>204.1323159522274</v>
      </c>
    </row>
    <row r="319" spans="1:29" x14ac:dyDescent="0.6">
      <c r="A319">
        <v>-3.5</v>
      </c>
      <c r="B319" s="10">
        <f t="shared" si="261"/>
        <v>-0.91629785729702296</v>
      </c>
      <c r="C319" s="105">
        <f t="shared" si="262"/>
        <v>7.9825082710514125E-2</v>
      </c>
      <c r="D319" s="31">
        <f t="shared" si="263"/>
        <v>110.8076744671388</v>
      </c>
      <c r="E319" s="18">
        <f t="shared" si="264"/>
        <v>7.3679907399970546E-2</v>
      </c>
      <c r="F319" s="31">
        <f t="shared" si="238"/>
        <v>403.0290934778389</v>
      </c>
      <c r="G319" s="33">
        <f t="shared" si="253"/>
        <v>292.22141901070012</v>
      </c>
      <c r="H319" s="213">
        <f t="shared" si="239"/>
        <v>0.48800042485315781</v>
      </c>
      <c r="I319" s="11">
        <f t="shared" si="254"/>
        <v>1.0609989198917833</v>
      </c>
      <c r="J319" s="213">
        <f t="shared" si="240"/>
        <v>0.53724236786671042</v>
      </c>
      <c r="K319" s="11">
        <f t="shared" si="255"/>
        <v>1.0036321878399406</v>
      </c>
      <c r="L319" s="33">
        <f t="shared" si="265"/>
        <v>321.70817707365529</v>
      </c>
      <c r="M319" s="213">
        <f t="shared" si="256"/>
        <v>6.4040829281048151</v>
      </c>
      <c r="N319" s="11">
        <f t="shared" si="241"/>
        <v>2.0491785438525096</v>
      </c>
      <c r="O319" s="10">
        <f t="shared" si="242"/>
        <v>0.16610439576609684</v>
      </c>
      <c r="P319" s="10">
        <f t="shared" si="243"/>
        <v>0.73399999999999999</v>
      </c>
      <c r="Q319" s="10">
        <f t="shared" si="244"/>
        <v>-7.2999999999999995E-2</v>
      </c>
      <c r="R319" s="10">
        <f t="shared" si="245"/>
        <v>-0.22800000000000001</v>
      </c>
      <c r="S319" s="211">
        <f t="shared" si="246"/>
        <v>0.23100000000000001</v>
      </c>
      <c r="T319" s="10">
        <f t="shared" si="247"/>
        <v>-1.18</v>
      </c>
      <c r="U319" s="10">
        <f t="shared" si="248"/>
        <v>0.19900000000000001</v>
      </c>
      <c r="V319" s="10">
        <f t="shared" si="257"/>
        <v>0.47996662537374835</v>
      </c>
      <c r="W319" s="10">
        <f t="shared" si="258"/>
        <v>0.24613559805447063</v>
      </c>
      <c r="X319" s="11">
        <f t="shared" si="259"/>
        <v>58.550543995776621</v>
      </c>
      <c r="Y319" s="11">
        <f t="shared" si="260"/>
        <v>65.706634736516392</v>
      </c>
      <c r="Z319" s="31">
        <f t="shared" si="249"/>
        <v>124.25717873229301</v>
      </c>
      <c r="AA319" s="35">
        <f t="shared" si="250"/>
        <v>23.270163856130477</v>
      </c>
      <c r="AB319" s="272">
        <f t="shared" si="251"/>
        <v>469.23551966207879</v>
      </c>
      <c r="AC319" s="101">
        <f t="shared" si="252"/>
        <v>380.25872106943189</v>
      </c>
    </row>
    <row r="320" spans="1:29" x14ac:dyDescent="0.6">
      <c r="A320">
        <v>-2.5</v>
      </c>
      <c r="B320" s="10">
        <f t="shared" si="261"/>
        <v>-0.6544984694978736</v>
      </c>
      <c r="C320" s="105">
        <f t="shared" si="262"/>
        <v>0.10278527910918256</v>
      </c>
      <c r="D320" s="31">
        <f t="shared" si="263"/>
        <v>142.67943559605175</v>
      </c>
      <c r="E320" s="18">
        <f t="shared" si="264"/>
        <v>0.10263368688708786</v>
      </c>
      <c r="F320" s="31">
        <f t="shared" si="238"/>
        <v>561.40626727237066</v>
      </c>
      <c r="G320" s="33">
        <f t="shared" si="253"/>
        <v>418.72683167631891</v>
      </c>
      <c r="H320" s="213">
        <f t="shared" si="239"/>
        <v>0.62836464643368029</v>
      </c>
      <c r="I320" s="11">
        <f t="shared" si="254"/>
        <v>0.89134712058749299</v>
      </c>
      <c r="J320" s="213">
        <f t="shared" si="240"/>
        <v>0.70502132577035304</v>
      </c>
      <c r="K320" s="11">
        <f t="shared" si="255"/>
        <v>0.78834311063355633</v>
      </c>
      <c r="L320" s="33">
        <f t="shared" si="265"/>
        <v>469.8089678971387</v>
      </c>
      <c r="M320" s="213">
        <f t="shared" si="256"/>
        <v>5.6704385881138775</v>
      </c>
      <c r="N320" s="11">
        <f t="shared" si="241"/>
        <v>1.5914326270192913</v>
      </c>
      <c r="O320" s="10">
        <f t="shared" si="242"/>
        <v>0.16610439576609687</v>
      </c>
      <c r="P320" s="10">
        <f t="shared" si="243"/>
        <v>0.85699999999999998</v>
      </c>
      <c r="Q320" s="10">
        <f t="shared" si="244"/>
        <v>-0.37</v>
      </c>
      <c r="R320" s="10">
        <f t="shared" si="245"/>
        <v>-0.27900000000000003</v>
      </c>
      <c r="S320" s="211">
        <f t="shared" si="246"/>
        <v>0.26700000000000002</v>
      </c>
      <c r="T320" s="10">
        <f t="shared" si="247"/>
        <v>-0.79200000000000004</v>
      </c>
      <c r="U320" s="10">
        <f t="shared" si="248"/>
        <v>7.5999999999999998E-2</v>
      </c>
      <c r="V320" s="10">
        <f t="shared" si="257"/>
        <v>0.54685552692263362</v>
      </c>
      <c r="W320" s="10">
        <f t="shared" si="258"/>
        <v>0.20318769971790074</v>
      </c>
      <c r="X320" s="11">
        <f t="shared" si="259"/>
        <v>87.543619774999769</v>
      </c>
      <c r="Y320" s="11">
        <f t="shared" si="260"/>
        <v>72.263766293720408</v>
      </c>
      <c r="Z320" s="31">
        <f t="shared" si="249"/>
        <v>159.80738606872018</v>
      </c>
      <c r="AA320" s="35">
        <f t="shared" si="250"/>
        <v>32.414572646738684</v>
      </c>
      <c r="AB320" s="272">
        <f t="shared" si="251"/>
        <v>662.03092661259757</v>
      </c>
      <c r="AC320" s="101">
        <f t="shared" si="252"/>
        <v>557.3525876721385</v>
      </c>
    </row>
    <row r="321" spans="1:29" x14ac:dyDescent="0.6">
      <c r="A321">
        <v>-1.5</v>
      </c>
      <c r="B321" s="10">
        <f t="shared" si="261"/>
        <v>-0.39269908169872414</v>
      </c>
      <c r="C321" s="105">
        <f t="shared" si="262"/>
        <v>0.11902058968005598</v>
      </c>
      <c r="D321" s="31">
        <f t="shared" si="263"/>
        <v>165.21617401866393</v>
      </c>
      <c r="E321" s="18">
        <f t="shared" si="264"/>
        <v>0.12519984045672075</v>
      </c>
      <c r="F321" s="31">
        <f t="shared" si="238"/>
        <v>684.84312729826252</v>
      </c>
      <c r="G321" s="33">
        <f t="shared" si="253"/>
        <v>519.62695327959864</v>
      </c>
      <c r="H321" s="213">
        <f t="shared" si="239"/>
        <v>0.72761713934923888</v>
      </c>
      <c r="I321" s="11">
        <f t="shared" si="254"/>
        <v>0.75595444773240661</v>
      </c>
      <c r="J321" s="213">
        <f t="shared" si="240"/>
        <v>0.82365896464443111</v>
      </c>
      <c r="K321" s="11">
        <f t="shared" si="255"/>
        <v>0.60296298960351402</v>
      </c>
      <c r="L321" s="33">
        <f t="shared" si="265"/>
        <v>588.21511368245376</v>
      </c>
      <c r="M321" s="213">
        <f t="shared" si="256"/>
        <v>5.3225118118627881</v>
      </c>
      <c r="N321" s="11">
        <f t="shared" si="241"/>
        <v>1.3743491541367112</v>
      </c>
      <c r="O321" s="10">
        <f t="shared" si="242"/>
        <v>0.1661043957660969</v>
      </c>
      <c r="P321" s="10">
        <f t="shared" si="243"/>
        <v>0.85699999999999998</v>
      </c>
      <c r="Q321" s="10">
        <f t="shared" si="244"/>
        <v>-0.37</v>
      </c>
      <c r="R321" s="10">
        <f t="shared" si="245"/>
        <v>-0.27900000000000003</v>
      </c>
      <c r="S321" s="211">
        <f t="shared" si="246"/>
        <v>0.26700000000000002</v>
      </c>
      <c r="T321" s="10">
        <f t="shared" si="247"/>
        <v>-0.79200000000000004</v>
      </c>
      <c r="U321" s="10">
        <f t="shared" si="248"/>
        <v>7.5999999999999998E-2</v>
      </c>
      <c r="V321" s="10">
        <f t="shared" si="257"/>
        <v>0.58463008264920258</v>
      </c>
      <c r="W321" s="10">
        <f t="shared" si="258"/>
        <v>0.19289785658091416</v>
      </c>
      <c r="X321" s="11">
        <f t="shared" si="259"/>
        <v>109.33978825302452</v>
      </c>
      <c r="Y321" s="11">
        <f t="shared" si="260"/>
        <v>77.698067916212693</v>
      </c>
      <c r="Z321" s="31">
        <f t="shared" si="249"/>
        <v>187.03785616923722</v>
      </c>
      <c r="AA321" s="35">
        <f t="shared" si="250"/>
        <v>39.541591527440623</v>
      </c>
      <c r="AB321" s="272">
        <f t="shared" si="251"/>
        <v>814.79456137913155</v>
      </c>
      <c r="AC321" s="101">
        <f t="shared" si="252"/>
        <v>697.55490193547826</v>
      </c>
    </row>
    <row r="322" spans="1:29" x14ac:dyDescent="0.6">
      <c r="A322">
        <v>-0.5</v>
      </c>
      <c r="B322" s="10">
        <f t="shared" si="261"/>
        <v>-0.1308996938995747</v>
      </c>
      <c r="C322" s="105">
        <f t="shared" si="262"/>
        <v>0.12742460483784859</v>
      </c>
      <c r="D322" s="31">
        <f t="shared" si="263"/>
        <v>176.88204825519546</v>
      </c>
      <c r="E322" s="18">
        <f t="shared" si="264"/>
        <v>0.13756192050740373</v>
      </c>
      <c r="F322" s="31">
        <f t="shared" si="238"/>
        <v>752.46370517549838</v>
      </c>
      <c r="G322" s="33">
        <f t="shared" si="253"/>
        <v>575.58165692030298</v>
      </c>
      <c r="H322" s="213">
        <f t="shared" si="239"/>
        <v>0.77899401023013815</v>
      </c>
      <c r="I322" s="11">
        <f t="shared" si="254"/>
        <v>0.67773648149310117</v>
      </c>
      <c r="J322" s="213">
        <f t="shared" si="240"/>
        <v>0.88507032545764419</v>
      </c>
      <c r="K322" s="11">
        <f t="shared" si="255"/>
        <v>0.48415124849379909</v>
      </c>
      <c r="L322" s="33">
        <f t="shared" si="265"/>
        <v>653.95912898919687</v>
      </c>
      <c r="M322" s="213">
        <f t="shared" si="256"/>
        <v>5.1772365378022132</v>
      </c>
      <c r="N322" s="11">
        <f t="shared" si="241"/>
        <v>1.2837069179833231</v>
      </c>
      <c r="O322" s="10">
        <f t="shared" si="242"/>
        <v>0.16610439576609687</v>
      </c>
      <c r="P322" s="10">
        <f t="shared" si="243"/>
        <v>0.85699999999999998</v>
      </c>
      <c r="Q322" s="10">
        <f t="shared" si="244"/>
        <v>-0.37</v>
      </c>
      <c r="R322" s="10">
        <f t="shared" si="245"/>
        <v>-0.27900000000000003</v>
      </c>
      <c r="S322" s="211">
        <f t="shared" si="246"/>
        <v>0.26700000000000002</v>
      </c>
      <c r="T322" s="10">
        <f t="shared" si="247"/>
        <v>-0.79200000000000004</v>
      </c>
      <c r="U322" s="10">
        <f t="shared" si="248"/>
        <v>7.5999999999999998E-2</v>
      </c>
      <c r="V322" s="10">
        <f t="shared" si="257"/>
        <v>0.60645289522996892</v>
      </c>
      <c r="W322" s="10">
        <f t="shared" si="258"/>
        <v>0.18695329114672699</v>
      </c>
      <c r="X322" s="11">
        <f t="shared" si="259"/>
        <v>121.87776851410213</v>
      </c>
      <c r="Y322" s="11">
        <f t="shared" si="260"/>
        <v>79.485640376828258</v>
      </c>
      <c r="Z322" s="31">
        <f t="shared" si="249"/>
        <v>201.36340889093037</v>
      </c>
      <c r="AA322" s="35">
        <f t="shared" si="250"/>
        <v>43.445880207126308</v>
      </c>
      <c r="AB322" s="272">
        <f t="shared" si="251"/>
        <v>898.76841808725351</v>
      </c>
      <c r="AC322" s="101">
        <f t="shared" si="252"/>
        <v>775.83689750329904</v>
      </c>
    </row>
    <row r="323" spans="1:29" x14ac:dyDescent="0.6">
      <c r="A323">
        <v>0.5</v>
      </c>
      <c r="B323" s="10">
        <f t="shared" si="261"/>
        <v>0.1308996938995747</v>
      </c>
      <c r="C323" s="105">
        <f t="shared" si="262"/>
        <v>0.12742460483784859</v>
      </c>
      <c r="D323" s="31">
        <f t="shared" si="263"/>
        <v>176.88204825519546</v>
      </c>
      <c r="E323" s="18">
        <f t="shared" si="264"/>
        <v>0.13756192050740373</v>
      </c>
      <c r="F323" s="31">
        <f t="shared" si="238"/>
        <v>752.46370517549838</v>
      </c>
      <c r="G323" s="33">
        <f t="shared" si="253"/>
        <v>575.58165692030298</v>
      </c>
      <c r="H323" s="213">
        <f t="shared" si="239"/>
        <v>0.77899401023013815</v>
      </c>
      <c r="I323" s="11">
        <f t="shared" si="254"/>
        <v>0.67773648149310117</v>
      </c>
      <c r="J323" s="213">
        <f t="shared" si="240"/>
        <v>0.88507032545764419</v>
      </c>
      <c r="K323" s="11">
        <f t="shared" si="255"/>
        <v>0.48415124849379909</v>
      </c>
      <c r="L323" s="33">
        <f t="shared" si="265"/>
        <v>653.95912898919687</v>
      </c>
      <c r="M323" s="213">
        <f t="shared" si="256"/>
        <v>5.1772365378022132</v>
      </c>
      <c r="N323" s="11">
        <f t="shared" si="241"/>
        <v>1.2837069179833231</v>
      </c>
      <c r="O323" s="10">
        <f t="shared" si="242"/>
        <v>0.16610439576609687</v>
      </c>
      <c r="P323" s="10">
        <f t="shared" si="243"/>
        <v>0.85699999999999998</v>
      </c>
      <c r="Q323" s="10">
        <f t="shared" si="244"/>
        <v>-0.37</v>
      </c>
      <c r="R323" s="10">
        <f t="shared" si="245"/>
        <v>-0.27900000000000003</v>
      </c>
      <c r="S323" s="211">
        <f t="shared" si="246"/>
        <v>0.26700000000000002</v>
      </c>
      <c r="T323" s="10">
        <f t="shared" si="247"/>
        <v>-0.79200000000000004</v>
      </c>
      <c r="U323" s="10">
        <f t="shared" si="248"/>
        <v>7.5999999999999998E-2</v>
      </c>
      <c r="V323" s="10">
        <f t="shared" si="257"/>
        <v>0.60645289522996892</v>
      </c>
      <c r="W323" s="10">
        <f t="shared" si="258"/>
        <v>0.18695329114672699</v>
      </c>
      <c r="X323" s="11">
        <f t="shared" si="259"/>
        <v>121.87776851410213</v>
      </c>
      <c r="Y323" s="11">
        <f t="shared" si="260"/>
        <v>79.485640376828258</v>
      </c>
      <c r="Z323" s="31">
        <f t="shared" si="249"/>
        <v>201.36340889093037</v>
      </c>
      <c r="AA323" s="35">
        <f t="shared" si="250"/>
        <v>43.445880207126308</v>
      </c>
      <c r="AB323" s="272">
        <f t="shared" si="251"/>
        <v>898.76841808725351</v>
      </c>
      <c r="AC323" s="101">
        <f t="shared" si="252"/>
        <v>775.83689750329904</v>
      </c>
    </row>
    <row r="324" spans="1:29" x14ac:dyDescent="0.6">
      <c r="A324">
        <v>1.5</v>
      </c>
      <c r="B324" s="10">
        <f t="shared" si="261"/>
        <v>0.39269908169872414</v>
      </c>
      <c r="C324" s="105">
        <f t="shared" si="262"/>
        <v>0.11902058968005598</v>
      </c>
      <c r="D324" s="31">
        <f t="shared" si="263"/>
        <v>165.21617401866393</v>
      </c>
      <c r="E324" s="18">
        <f t="shared" si="264"/>
        <v>0.12519984045672075</v>
      </c>
      <c r="F324" s="31">
        <f t="shared" si="238"/>
        <v>684.84312729826252</v>
      </c>
      <c r="G324" s="33">
        <f t="shared" si="253"/>
        <v>519.62695327959864</v>
      </c>
      <c r="H324" s="213">
        <f t="shared" si="239"/>
        <v>0.72761713934923888</v>
      </c>
      <c r="I324" s="11">
        <f t="shared" si="254"/>
        <v>0.75595444773240661</v>
      </c>
      <c r="J324" s="213">
        <f t="shared" si="240"/>
        <v>0.82365896464443111</v>
      </c>
      <c r="K324" s="11">
        <f t="shared" si="255"/>
        <v>0.60296298960351402</v>
      </c>
      <c r="L324" s="33">
        <f t="shared" si="265"/>
        <v>588.21511368245376</v>
      </c>
      <c r="M324" s="213">
        <f t="shared" si="256"/>
        <v>5.3225118118627881</v>
      </c>
      <c r="N324" s="11">
        <f t="shared" si="241"/>
        <v>1.3743491541367112</v>
      </c>
      <c r="O324" s="10">
        <f t="shared" si="242"/>
        <v>0.1661043957660969</v>
      </c>
      <c r="P324" s="10">
        <f t="shared" si="243"/>
        <v>0.85699999999999998</v>
      </c>
      <c r="Q324" s="10">
        <f t="shared" si="244"/>
        <v>-0.37</v>
      </c>
      <c r="R324" s="10">
        <f t="shared" si="245"/>
        <v>-0.27900000000000003</v>
      </c>
      <c r="S324" s="211">
        <f t="shared" si="246"/>
        <v>0.26700000000000002</v>
      </c>
      <c r="T324" s="10">
        <f t="shared" si="247"/>
        <v>-0.79200000000000004</v>
      </c>
      <c r="U324" s="10">
        <f t="shared" si="248"/>
        <v>7.5999999999999998E-2</v>
      </c>
      <c r="V324" s="10">
        <f t="shared" si="257"/>
        <v>0.58463008264920258</v>
      </c>
      <c r="W324" s="10">
        <f t="shared" si="258"/>
        <v>0.19289785658091416</v>
      </c>
      <c r="X324" s="11">
        <f t="shared" si="259"/>
        <v>109.33978825302452</v>
      </c>
      <c r="Y324" s="11">
        <f t="shared" si="260"/>
        <v>77.698067916212693</v>
      </c>
      <c r="Z324" s="31">
        <f t="shared" si="249"/>
        <v>187.03785616923722</v>
      </c>
      <c r="AA324" s="35">
        <f t="shared" si="250"/>
        <v>39.541591527440623</v>
      </c>
      <c r="AB324" s="272">
        <f t="shared" si="251"/>
        <v>814.79456137913155</v>
      </c>
      <c r="AC324" s="101">
        <f t="shared" si="252"/>
        <v>697.55490193547826</v>
      </c>
    </row>
    <row r="325" spans="1:29" x14ac:dyDescent="0.6">
      <c r="A325">
        <v>2.5</v>
      </c>
      <c r="B325" s="10">
        <f t="shared" si="261"/>
        <v>0.6544984694978736</v>
      </c>
      <c r="C325" s="105">
        <f t="shared" si="262"/>
        <v>0.10278527910918256</v>
      </c>
      <c r="D325" s="31">
        <f t="shared" si="263"/>
        <v>142.67943559605175</v>
      </c>
      <c r="E325" s="18">
        <f t="shared" si="264"/>
        <v>0.10263368688708786</v>
      </c>
      <c r="F325" s="31">
        <f t="shared" si="238"/>
        <v>561.40626727237066</v>
      </c>
      <c r="G325" s="33">
        <f t="shared" si="253"/>
        <v>418.72683167631891</v>
      </c>
      <c r="H325" s="213">
        <f t="shared" si="239"/>
        <v>0.62836464643368029</v>
      </c>
      <c r="I325" s="11">
        <f t="shared" si="254"/>
        <v>0.89134712058749299</v>
      </c>
      <c r="J325" s="213">
        <f t="shared" si="240"/>
        <v>0.70502132577035304</v>
      </c>
      <c r="K325" s="11">
        <f t="shared" si="255"/>
        <v>0.78834311063355633</v>
      </c>
      <c r="L325" s="33">
        <f t="shared" si="265"/>
        <v>469.8089678971387</v>
      </c>
      <c r="M325" s="213">
        <f t="shared" si="256"/>
        <v>5.6704385881138775</v>
      </c>
      <c r="N325" s="11">
        <f t="shared" si="241"/>
        <v>1.5914326270192913</v>
      </c>
      <c r="O325" s="10">
        <f t="shared" si="242"/>
        <v>0.16610439576609687</v>
      </c>
      <c r="P325" s="10">
        <f t="shared" si="243"/>
        <v>0.85699999999999998</v>
      </c>
      <c r="Q325" s="10">
        <f t="shared" si="244"/>
        <v>-0.37</v>
      </c>
      <c r="R325" s="10">
        <f t="shared" si="245"/>
        <v>-0.27900000000000003</v>
      </c>
      <c r="S325" s="211">
        <f t="shared" si="246"/>
        <v>0.26700000000000002</v>
      </c>
      <c r="T325" s="10">
        <f t="shared" si="247"/>
        <v>-0.79200000000000004</v>
      </c>
      <c r="U325" s="10">
        <f t="shared" si="248"/>
        <v>7.5999999999999998E-2</v>
      </c>
      <c r="V325" s="10">
        <f t="shared" si="257"/>
        <v>0.54685552692263362</v>
      </c>
      <c r="W325" s="10">
        <f t="shared" si="258"/>
        <v>0.20318769971790074</v>
      </c>
      <c r="X325" s="11">
        <f t="shared" si="259"/>
        <v>87.543619774999769</v>
      </c>
      <c r="Y325" s="11">
        <f t="shared" si="260"/>
        <v>72.263766293720408</v>
      </c>
      <c r="Z325" s="31">
        <f t="shared" si="249"/>
        <v>159.80738606872018</v>
      </c>
      <c r="AA325" s="35">
        <f t="shared" si="250"/>
        <v>32.414572646738684</v>
      </c>
      <c r="AB325" s="272">
        <f t="shared" si="251"/>
        <v>662.03092661259757</v>
      </c>
      <c r="AC325" s="101">
        <f t="shared" si="252"/>
        <v>557.3525876721385</v>
      </c>
    </row>
    <row r="326" spans="1:29" x14ac:dyDescent="0.6">
      <c r="A326">
        <v>3.5</v>
      </c>
      <c r="B326" s="10">
        <f t="shared" si="261"/>
        <v>0.91629785729702296</v>
      </c>
      <c r="C326" s="105">
        <f t="shared" si="262"/>
        <v>7.9825082710514125E-2</v>
      </c>
      <c r="D326" s="31">
        <f t="shared" si="263"/>
        <v>110.8076744671388</v>
      </c>
      <c r="E326" s="18">
        <f t="shared" si="264"/>
        <v>7.3679907399970546E-2</v>
      </c>
      <c r="F326" s="31">
        <f t="shared" si="238"/>
        <v>403.0290934778389</v>
      </c>
      <c r="G326" s="33">
        <f t="shared" si="253"/>
        <v>292.22141901070012</v>
      </c>
      <c r="H326" s="213">
        <f t="shared" si="239"/>
        <v>0.48800042485315781</v>
      </c>
      <c r="I326" s="11">
        <f t="shared" si="254"/>
        <v>1.0609989198917833</v>
      </c>
      <c r="J326" s="213">
        <f t="shared" si="240"/>
        <v>0.53724236786671042</v>
      </c>
      <c r="K326" s="11">
        <f t="shared" si="255"/>
        <v>1.0036321878399406</v>
      </c>
      <c r="L326" s="33">
        <f t="shared" si="265"/>
        <v>321.70817707365529</v>
      </c>
      <c r="M326" s="213">
        <f t="shared" si="256"/>
        <v>6.4040829281048151</v>
      </c>
      <c r="N326" s="11">
        <f t="shared" si="241"/>
        <v>2.0491785438525096</v>
      </c>
      <c r="O326" s="10">
        <f t="shared" si="242"/>
        <v>0.16610439576609684</v>
      </c>
      <c r="P326" s="10">
        <f t="shared" si="243"/>
        <v>0.73399999999999999</v>
      </c>
      <c r="Q326" s="10">
        <f t="shared" si="244"/>
        <v>-7.2999999999999995E-2</v>
      </c>
      <c r="R326" s="10">
        <f t="shared" si="245"/>
        <v>-0.22800000000000001</v>
      </c>
      <c r="S326" s="211">
        <f t="shared" si="246"/>
        <v>0.23100000000000001</v>
      </c>
      <c r="T326" s="10">
        <f t="shared" si="247"/>
        <v>-1.18</v>
      </c>
      <c r="U326" s="10">
        <f t="shared" si="248"/>
        <v>0.19900000000000001</v>
      </c>
      <c r="V326" s="10">
        <f t="shared" si="257"/>
        <v>0.47996662537374835</v>
      </c>
      <c r="W326" s="10">
        <f t="shared" si="258"/>
        <v>0.24613559805447063</v>
      </c>
      <c r="X326" s="11">
        <f t="shared" si="259"/>
        <v>58.550543995776621</v>
      </c>
      <c r="Y326" s="11">
        <f t="shared" si="260"/>
        <v>65.706634736516392</v>
      </c>
      <c r="Z326" s="31">
        <f t="shared" si="249"/>
        <v>124.25717873229301</v>
      </c>
      <c r="AA326" s="35">
        <f t="shared" si="250"/>
        <v>23.270163856130477</v>
      </c>
      <c r="AB326" s="272">
        <f t="shared" si="251"/>
        <v>469.23551966207879</v>
      </c>
      <c r="AC326" s="101">
        <f t="shared" si="252"/>
        <v>380.25872106943189</v>
      </c>
    </row>
    <row r="327" spans="1:29" x14ac:dyDescent="0.6">
      <c r="A327">
        <v>4.5</v>
      </c>
      <c r="B327" s="10">
        <f t="shared" si="261"/>
        <v>1.1780972450961724</v>
      </c>
      <c r="C327" s="105">
        <f t="shared" si="262"/>
        <v>5.1704699925101322E-2</v>
      </c>
      <c r="D327" s="31">
        <f t="shared" si="263"/>
        <v>71.772898482284873</v>
      </c>
      <c r="E327" s="18">
        <f t="shared" si="264"/>
        <v>4.2942756630197365E-2</v>
      </c>
      <c r="F327" s="31">
        <f t="shared" si="238"/>
        <v>234.8968787671796</v>
      </c>
      <c r="G327" s="33">
        <f t="shared" si="253"/>
        <v>163.12398028489474</v>
      </c>
      <c r="H327" s="213">
        <f t="shared" si="239"/>
        <v>0.31609006434554021</v>
      </c>
      <c r="I327" s="11">
        <f t="shared" si="254"/>
        <v>1.2491909191938029</v>
      </c>
      <c r="J327" s="213">
        <f t="shared" si="240"/>
        <v>0.33175594964679866</v>
      </c>
      <c r="K327" s="11">
        <f t="shared" si="255"/>
        <v>1.2326319916390007</v>
      </c>
      <c r="L327" s="33">
        <f t="shared" si="265"/>
        <v>171.20864302277295</v>
      </c>
      <c r="M327" s="213">
        <f t="shared" si="256"/>
        <v>8.1902912089125053</v>
      </c>
      <c r="N327" s="11">
        <f t="shared" si="241"/>
        <v>3.1636552767657697</v>
      </c>
      <c r="O327" s="10">
        <f t="shared" si="242"/>
        <v>0.1661043957660969</v>
      </c>
      <c r="P327" s="10">
        <f t="shared" si="243"/>
        <v>0.73399999999999999</v>
      </c>
      <c r="Q327" s="10">
        <f t="shared" si="244"/>
        <v>-7.2999999999999995E-2</v>
      </c>
      <c r="R327" s="10">
        <f t="shared" si="245"/>
        <v>-0.22800000000000001</v>
      </c>
      <c r="S327" s="211">
        <f t="shared" si="246"/>
        <v>0.23100000000000001</v>
      </c>
      <c r="T327" s="10">
        <f t="shared" si="247"/>
        <v>-1.18</v>
      </c>
      <c r="U327" s="10">
        <f t="shared" si="248"/>
        <v>0.19900000000000001</v>
      </c>
      <c r="V327" s="10">
        <f t="shared" si="257"/>
        <v>0.43705884953288787</v>
      </c>
      <c r="W327" s="10">
        <f t="shared" si="258"/>
        <v>0.28358580591557248</v>
      </c>
      <c r="X327" s="11">
        <f t="shared" si="259"/>
        <v>32.923672929454462</v>
      </c>
      <c r="Y327" s="11">
        <f t="shared" si="260"/>
        <v>47.186460840439274</v>
      </c>
      <c r="Z327" s="31">
        <f t="shared" si="249"/>
        <v>80.110133769893736</v>
      </c>
      <c r="AA327" s="35">
        <f t="shared" si="250"/>
        <v>13.562516817427834</v>
      </c>
      <c r="AB327" s="272">
        <f t="shared" si="251"/>
        <v>264.88129361009453</v>
      </c>
      <c r="AC327" s="101">
        <f t="shared" si="252"/>
        <v>204.1323159522274</v>
      </c>
    </row>
    <row r="328" spans="1:29" x14ac:dyDescent="0.6">
      <c r="A328">
        <v>5.5</v>
      </c>
      <c r="B328" s="10">
        <f t="shared" si="261"/>
        <v>1.4398966328953218</v>
      </c>
      <c r="C328" s="105">
        <f t="shared" si="262"/>
        <v>2.0340488368640254E-2</v>
      </c>
      <c r="D328" s="31">
        <f t="shared" si="263"/>
        <v>28.235263116840382</v>
      </c>
      <c r="E328" s="18">
        <f t="shared" si="264"/>
        <v>1.4795522135212012E-2</v>
      </c>
      <c r="F328" s="31">
        <f t="shared" si="238"/>
        <v>80.931506079609704</v>
      </c>
      <c r="G328" s="33">
        <f t="shared" si="253"/>
        <v>52.696242962769318</v>
      </c>
      <c r="H328" s="213">
        <f t="shared" si="239"/>
        <v>0.12434897188411857</v>
      </c>
      <c r="I328" s="11">
        <f t="shared" si="254"/>
        <v>1.4461246432163835</v>
      </c>
      <c r="J328" s="213">
        <f t="shared" si="240"/>
        <v>0.10256563092994282</v>
      </c>
      <c r="K328" s="11">
        <f t="shared" si="255"/>
        <v>1.4680500124606146</v>
      </c>
      <c r="L328" s="33">
        <f t="shared" si="265"/>
        <v>43.464962558361776</v>
      </c>
      <c r="M328" s="213">
        <f t="shared" si="256"/>
        <v>16.008787708052072</v>
      </c>
      <c r="N328" s="11">
        <f t="shared" si="241"/>
        <v>8.04188394039884</v>
      </c>
      <c r="O328" s="10">
        <f t="shared" si="242"/>
        <v>0.16610439576609681</v>
      </c>
      <c r="P328" s="10">
        <f t="shared" si="243"/>
        <v>0.42099999999999999</v>
      </c>
      <c r="Q328" s="10">
        <f t="shared" si="244"/>
        <v>-0.66100000000000003</v>
      </c>
      <c r="R328" s="10">
        <f t="shared" si="245"/>
        <v>9.7000000000000003E-2</v>
      </c>
      <c r="S328" s="211">
        <f t="shared" si="246"/>
        <v>0.11899999999999999</v>
      </c>
      <c r="T328" s="10">
        <f t="shared" si="247"/>
        <v>-2.125</v>
      </c>
      <c r="U328" s="10">
        <f t="shared" si="248"/>
        <v>0.44600000000000001</v>
      </c>
      <c r="V328" s="10">
        <f t="shared" si="257"/>
        <v>0.45147908479059917</v>
      </c>
      <c r="W328" s="10">
        <f t="shared" si="258"/>
        <v>0.4109997498715513</v>
      </c>
      <c r="X328" s="11">
        <f t="shared" si="259"/>
        <v>10.5145122714605</v>
      </c>
      <c r="Y328" s="11">
        <f t="shared" si="260"/>
        <v>21.533911676650341</v>
      </c>
      <c r="Z328" s="31">
        <f t="shared" si="249"/>
        <v>32.048423948110838</v>
      </c>
      <c r="AA328" s="35">
        <f t="shared" si="250"/>
        <v>4.6728373660188192</v>
      </c>
      <c r="AB328" s="272">
        <f t="shared" si="251"/>
        <v>80.186223872491439</v>
      </c>
      <c r="AC328" s="101">
        <f t="shared" si="252"/>
        <v>53.97947482982228</v>
      </c>
    </row>
    <row r="329" spans="1:29" x14ac:dyDescent="0.6">
      <c r="A329">
        <v>6.5</v>
      </c>
      <c r="B329" s="10">
        <f t="shared" si="261"/>
        <v>1.7016960206944713</v>
      </c>
      <c r="C329" s="105">
        <f t="shared" si="262"/>
        <v>-1.2130132773106572E-2</v>
      </c>
      <c r="D329" s="31">
        <f t="shared" si="263"/>
        <v>0</v>
      </c>
      <c r="E329" s="18">
        <f t="shared" si="264"/>
        <v>-7.5280573640743483E-3</v>
      </c>
      <c r="F329" s="31">
        <f t="shared" si="238"/>
        <v>0</v>
      </c>
      <c r="G329" s="33">
        <f t="shared" si="253"/>
        <v>0</v>
      </c>
      <c r="H329" s="213">
        <f t="shared" si="239"/>
        <v>-7.4156013946998792E-2</v>
      </c>
      <c r="I329" s="11">
        <f t="shared" si="254"/>
        <v>1.6450204748825161</v>
      </c>
      <c r="J329" s="213">
        <f t="shared" si="240"/>
        <v>-0.13470964681821343</v>
      </c>
      <c r="K329" s="11">
        <f t="shared" si="255"/>
        <v>1.7059167593581042</v>
      </c>
      <c r="L329" s="33">
        <f t="shared" si="265"/>
        <v>0</v>
      </c>
      <c r="M329" s="213">
        <f t="shared" si="256"/>
        <v>0</v>
      </c>
      <c r="N329" s="11">
        <f t="shared" si="241"/>
        <v>-13.485082959215225</v>
      </c>
      <c r="O329" s="10">
        <f t="shared" si="242"/>
        <v>0</v>
      </c>
      <c r="P329" s="10">
        <f t="shared" si="243"/>
        <v>0</v>
      </c>
      <c r="Q329" s="10">
        <f t="shared" si="244"/>
        <v>0</v>
      </c>
      <c r="R329" s="10">
        <f t="shared" si="245"/>
        <v>0</v>
      </c>
      <c r="S329" s="211">
        <f t="shared" si="246"/>
        <v>0</v>
      </c>
      <c r="T329" s="10">
        <f t="shared" si="247"/>
        <v>0</v>
      </c>
      <c r="U329" s="10">
        <f t="shared" si="248"/>
        <v>0</v>
      </c>
      <c r="V329" s="10">
        <f t="shared" si="257"/>
        <v>0</v>
      </c>
      <c r="W329" s="10">
        <f t="shared" si="258"/>
        <v>0</v>
      </c>
      <c r="X329" s="11">
        <f t="shared" si="259"/>
        <v>0</v>
      </c>
      <c r="Y329" s="11">
        <f t="shared" si="260"/>
        <v>0</v>
      </c>
      <c r="Z329" s="31">
        <f t="shared" si="249"/>
        <v>0</v>
      </c>
      <c r="AA329" s="35">
        <f t="shared" si="250"/>
        <v>0</v>
      </c>
      <c r="AB329" s="272">
        <f t="shared" si="251"/>
        <v>0</v>
      </c>
      <c r="AC329" s="101">
        <f t="shared" si="252"/>
        <v>0</v>
      </c>
    </row>
    <row r="330" spans="1:29" x14ac:dyDescent="0.6">
      <c r="A330">
        <v>7.5</v>
      </c>
      <c r="B330" s="10">
        <f t="shared" si="261"/>
        <v>1.9634954084936205</v>
      </c>
      <c r="C330" s="105">
        <f t="shared" si="262"/>
        <v>-4.3494344329567607E-2</v>
      </c>
      <c r="D330" s="31">
        <f t="shared" si="263"/>
        <v>0</v>
      </c>
      <c r="E330" s="18">
        <f t="shared" si="264"/>
        <v>-2.2506666816244719E-2</v>
      </c>
      <c r="F330" s="31">
        <f t="shared" si="238"/>
        <v>0</v>
      </c>
      <c r="G330" s="33">
        <f t="shared" si="253"/>
        <v>0</v>
      </c>
      <c r="H330" s="213">
        <f t="shared" si="239"/>
        <v>-0.26589710640842035</v>
      </c>
      <c r="I330" s="11">
        <f t="shared" si="254"/>
        <v>1.83993073678383</v>
      </c>
      <c r="J330" s="213">
        <f t="shared" si="240"/>
        <v>-0.36389996553506909</v>
      </c>
      <c r="K330" s="11">
        <f t="shared" si="255"/>
        <v>1.9432478504130228</v>
      </c>
      <c r="L330" s="33">
        <f t="shared" si="265"/>
        <v>0</v>
      </c>
      <c r="M330" s="213">
        <f t="shared" si="256"/>
        <v>0</v>
      </c>
      <c r="N330" s="11">
        <f t="shared" si="241"/>
        <v>-3.7608532620283239</v>
      </c>
      <c r="O330" s="10">
        <f t="shared" si="242"/>
        <v>0</v>
      </c>
      <c r="P330" s="10">
        <f t="shared" si="243"/>
        <v>0</v>
      </c>
      <c r="Q330" s="10">
        <f t="shared" si="244"/>
        <v>0</v>
      </c>
      <c r="R330" s="10">
        <f t="shared" si="245"/>
        <v>0</v>
      </c>
      <c r="S330" s="211">
        <f t="shared" si="246"/>
        <v>0</v>
      </c>
      <c r="T330" s="10">
        <f t="shared" si="247"/>
        <v>0</v>
      </c>
      <c r="U330" s="10">
        <f t="shared" si="248"/>
        <v>0</v>
      </c>
      <c r="V330" s="10">
        <f t="shared" si="257"/>
        <v>0</v>
      </c>
      <c r="W330" s="10">
        <f t="shared" si="258"/>
        <v>0</v>
      </c>
      <c r="X330" s="11">
        <f t="shared" si="259"/>
        <v>0</v>
      </c>
      <c r="Y330" s="11">
        <f t="shared" si="260"/>
        <v>0</v>
      </c>
      <c r="Z330" s="31">
        <f t="shared" si="249"/>
        <v>0</v>
      </c>
      <c r="AA330" s="35">
        <f t="shared" si="250"/>
        <v>0</v>
      </c>
      <c r="AB330" s="272">
        <f t="shared" si="251"/>
        <v>0</v>
      </c>
      <c r="AC330" s="101">
        <f t="shared" si="252"/>
        <v>0</v>
      </c>
    </row>
    <row r="331" spans="1:29" x14ac:dyDescent="0.6">
      <c r="A331">
        <v>8.5</v>
      </c>
      <c r="B331" s="10">
        <f t="shared" si="261"/>
        <v>2.2252947962927703</v>
      </c>
      <c r="C331" s="105">
        <f t="shared" si="262"/>
        <v>-7.1614727114980459E-2</v>
      </c>
      <c r="D331" s="31">
        <f>IF(C331&gt;0,$B$305*C331,0)</f>
        <v>0</v>
      </c>
      <c r="E331" s="18">
        <f>C331*($B$307+$B$308*COS(B331))</f>
        <v>-3.0435089946038506E-2</v>
      </c>
      <c r="F331" s="31">
        <f t="shared" si="238"/>
        <v>0</v>
      </c>
      <c r="G331" s="33">
        <f t="shared" si="253"/>
        <v>0</v>
      </c>
      <c r="H331" s="213">
        <f t="shared" si="239"/>
        <v>-0.43780746691603817</v>
      </c>
      <c r="I331" s="11">
        <f t="shared" si="254"/>
        <v>2.0239548768396536</v>
      </c>
      <c r="J331" s="213">
        <f t="shared" si="240"/>
        <v>-0.56938638375498107</v>
      </c>
      <c r="K331" s="11">
        <f t="shared" si="255"/>
        <v>2.1765555607049016</v>
      </c>
      <c r="L331" s="33">
        <f>(G331/H331)*MAX(0,J331)</f>
        <v>0</v>
      </c>
      <c r="M331" s="213">
        <f t="shared" si="256"/>
        <v>0</v>
      </c>
      <c r="N331" s="11">
        <f t="shared" si="241"/>
        <v>-2.2841090560745916</v>
      </c>
      <c r="O331" s="10">
        <f t="shared" si="242"/>
        <v>0</v>
      </c>
      <c r="P331" s="10">
        <f t="shared" si="243"/>
        <v>0</v>
      </c>
      <c r="Q331" s="10">
        <f t="shared" si="244"/>
        <v>0</v>
      </c>
      <c r="R331" s="10">
        <f t="shared" si="245"/>
        <v>0</v>
      </c>
      <c r="S331" s="211">
        <f t="shared" si="246"/>
        <v>0</v>
      </c>
      <c r="T331" s="10">
        <f t="shared" si="247"/>
        <v>0</v>
      </c>
      <c r="U331" s="10">
        <f t="shared" si="248"/>
        <v>0</v>
      </c>
      <c r="V331" s="10">
        <f t="shared" si="257"/>
        <v>0</v>
      </c>
      <c r="W331" s="10">
        <f t="shared" si="258"/>
        <v>0</v>
      </c>
      <c r="X331" s="11">
        <f t="shared" si="259"/>
        <v>0</v>
      </c>
      <c r="Y331" s="11">
        <f t="shared" si="260"/>
        <v>0</v>
      </c>
      <c r="Z331" s="31">
        <f t="shared" si="249"/>
        <v>0</v>
      </c>
      <c r="AA331" s="35">
        <f t="shared" si="250"/>
        <v>0</v>
      </c>
      <c r="AB331" s="272">
        <f t="shared" si="251"/>
        <v>0</v>
      </c>
      <c r="AC331" s="101">
        <f t="shared" si="252"/>
        <v>0</v>
      </c>
    </row>
    <row r="332" spans="1:29" x14ac:dyDescent="0.6">
      <c r="A332">
        <v>9.5</v>
      </c>
      <c r="B332" s="10">
        <f t="shared" si="261"/>
        <v>2.4870941840919194</v>
      </c>
      <c r="C332" s="105">
        <f t="shared" si="262"/>
        <v>-9.4574923513648879E-2</v>
      </c>
      <c r="D332" s="31">
        <f>IF(C332&gt;0,$B$305*C332,0)</f>
        <v>0</v>
      </c>
      <c r="E332" s="18">
        <f>C332*($B$307+$B$308*COS(B332))</f>
        <v>-3.3051619347525894E-2</v>
      </c>
      <c r="F332" s="31">
        <f t="shared" si="238"/>
        <v>0</v>
      </c>
      <c r="G332" s="33">
        <f t="shared" si="253"/>
        <v>0</v>
      </c>
      <c r="H332" s="213">
        <f t="shared" si="239"/>
        <v>-0.57817168849656064</v>
      </c>
      <c r="I332" s="11">
        <f t="shared" si="254"/>
        <v>2.1872824228029097</v>
      </c>
      <c r="J332" s="213">
        <f t="shared" si="240"/>
        <v>-0.73716534165862369</v>
      </c>
      <c r="K332" s="11">
        <f t="shared" si="255"/>
        <v>2.3996619626904296</v>
      </c>
      <c r="L332" s="33">
        <f>(G332/H332)*MAX(0,J332)</f>
        <v>0</v>
      </c>
      <c r="M332" s="213">
        <f t="shared" si="256"/>
        <v>0</v>
      </c>
      <c r="N332" s="11">
        <f t="shared" si="241"/>
        <v>-1.7295900506652855</v>
      </c>
      <c r="O332" s="10">
        <f t="shared" si="242"/>
        <v>0</v>
      </c>
      <c r="P332" s="10">
        <f t="shared" si="243"/>
        <v>0</v>
      </c>
      <c r="Q332" s="10">
        <f t="shared" si="244"/>
        <v>0</v>
      </c>
      <c r="R332" s="10">
        <f t="shared" si="245"/>
        <v>0</v>
      </c>
      <c r="S332" s="211">
        <f t="shared" si="246"/>
        <v>0</v>
      </c>
      <c r="T332" s="10">
        <f t="shared" si="247"/>
        <v>0</v>
      </c>
      <c r="U332" s="10">
        <f t="shared" si="248"/>
        <v>0</v>
      </c>
      <c r="V332" s="10">
        <f t="shared" si="257"/>
        <v>0</v>
      </c>
      <c r="W332" s="10">
        <f t="shared" si="258"/>
        <v>0</v>
      </c>
      <c r="X332" s="11">
        <f t="shared" si="259"/>
        <v>0</v>
      </c>
      <c r="Y332" s="11">
        <f t="shared" si="260"/>
        <v>0</v>
      </c>
      <c r="Z332" s="31">
        <f t="shared" si="249"/>
        <v>0</v>
      </c>
      <c r="AA332" s="35">
        <f t="shared" si="250"/>
        <v>0</v>
      </c>
      <c r="AB332" s="272">
        <f t="shared" si="251"/>
        <v>0</v>
      </c>
      <c r="AC332" s="101">
        <f t="shared" si="252"/>
        <v>0</v>
      </c>
    </row>
    <row r="333" spans="1:29" x14ac:dyDescent="0.6">
      <c r="A333">
        <v>10.5</v>
      </c>
      <c r="B333" s="10">
        <f t="shared" si="261"/>
        <v>2.748893571891069</v>
      </c>
      <c r="C333" s="105">
        <f t="shared" si="262"/>
        <v>-0.1108102340845223</v>
      </c>
      <c r="D333" s="31">
        <f>IF(C333&gt;0,$B$305*C333,0)</f>
        <v>0</v>
      </c>
      <c r="E333" s="18">
        <f>C333*($B$307+$B$308*COS(B333))</f>
        <v>-3.2809045277179372E-2</v>
      </c>
      <c r="F333" s="31">
        <f t="shared" si="238"/>
        <v>0</v>
      </c>
      <c r="G333" s="33">
        <f t="shared" si="253"/>
        <v>0</v>
      </c>
      <c r="H333" s="213">
        <f t="shared" si="239"/>
        <v>-0.67742418141211924</v>
      </c>
      <c r="I333" s="11">
        <f t="shared" si="254"/>
        <v>2.3150515980573276</v>
      </c>
      <c r="J333" s="213">
        <f t="shared" si="240"/>
        <v>-0.85580298053270187</v>
      </c>
      <c r="K333" s="11">
        <f t="shared" si="255"/>
        <v>2.5978974264256194</v>
      </c>
      <c r="L333" s="33">
        <f>(G333/H333)*MAX(0,J333)</f>
        <v>0</v>
      </c>
      <c r="M333" s="213">
        <f t="shared" si="256"/>
        <v>0</v>
      </c>
      <c r="N333" s="11">
        <f t="shared" si="241"/>
        <v>-1.4761799584943334</v>
      </c>
      <c r="O333" s="10">
        <f t="shared" si="242"/>
        <v>0</v>
      </c>
      <c r="P333" s="10">
        <f t="shared" si="243"/>
        <v>0</v>
      </c>
      <c r="Q333" s="10">
        <f t="shared" si="244"/>
        <v>0</v>
      </c>
      <c r="R333" s="10">
        <f t="shared" si="245"/>
        <v>0</v>
      </c>
      <c r="S333" s="211">
        <f t="shared" si="246"/>
        <v>0</v>
      </c>
      <c r="T333" s="10">
        <f t="shared" si="247"/>
        <v>0</v>
      </c>
      <c r="U333" s="10">
        <f t="shared" si="248"/>
        <v>0</v>
      </c>
      <c r="V333" s="10">
        <f t="shared" si="257"/>
        <v>0</v>
      </c>
      <c r="W333" s="10">
        <f t="shared" si="258"/>
        <v>0</v>
      </c>
      <c r="X333" s="11">
        <f t="shared" si="259"/>
        <v>0</v>
      </c>
      <c r="Y333" s="11">
        <f t="shared" si="260"/>
        <v>0</v>
      </c>
      <c r="Z333" s="31">
        <f t="shared" si="249"/>
        <v>0</v>
      </c>
      <c r="AA333" s="35">
        <f t="shared" si="250"/>
        <v>0</v>
      </c>
      <c r="AB333" s="272">
        <f t="shared" si="251"/>
        <v>0</v>
      </c>
      <c r="AC333" s="101">
        <f t="shared" si="252"/>
        <v>0</v>
      </c>
    </row>
    <row r="334" spans="1:29" x14ac:dyDescent="0.6">
      <c r="A334" s="2">
        <v>11.5</v>
      </c>
      <c r="B334" s="13">
        <f t="shared" si="261"/>
        <v>3.0106929596902181</v>
      </c>
      <c r="C334" s="57">
        <f t="shared" si="262"/>
        <v>-0.11921424924231494</v>
      </c>
      <c r="D334" s="32">
        <f>IF(C334&gt;0,$B$305*C334,0)</f>
        <v>0</v>
      </c>
      <c r="E334" s="20">
        <f>C334*($B$307+$B$308*COS(B334))</f>
        <v>-3.2002500285047392E-2</v>
      </c>
      <c r="F334" s="32">
        <f t="shared" si="238"/>
        <v>0</v>
      </c>
      <c r="G334" s="34">
        <f t="shared" si="253"/>
        <v>0</v>
      </c>
      <c r="H334" s="214">
        <f t="shared" si="239"/>
        <v>-0.7288010522930185</v>
      </c>
      <c r="I334" s="14">
        <f t="shared" si="254"/>
        <v>2.3873656515508537</v>
      </c>
      <c r="J334" s="214">
        <f t="shared" si="240"/>
        <v>-0.91721434134591506</v>
      </c>
      <c r="K334" s="14">
        <f t="shared" si="255"/>
        <v>2.7318273289415194</v>
      </c>
      <c r="L334" s="34">
        <f>(G334/H334)*MAX(0,J334)</f>
        <v>0</v>
      </c>
      <c r="M334" s="214">
        <f t="shared" si="256"/>
        <v>0</v>
      </c>
      <c r="N334" s="14">
        <f t="shared" si="241"/>
        <v>-1.3721165698837994</v>
      </c>
      <c r="O334" s="13">
        <f t="shared" si="242"/>
        <v>0</v>
      </c>
      <c r="P334" s="13">
        <f t="shared" si="243"/>
        <v>0</v>
      </c>
      <c r="Q334" s="13">
        <f t="shared" si="244"/>
        <v>0</v>
      </c>
      <c r="R334" s="13">
        <f t="shared" si="245"/>
        <v>0</v>
      </c>
      <c r="S334" s="212">
        <f t="shared" si="246"/>
        <v>0</v>
      </c>
      <c r="T334" s="13">
        <f t="shared" si="247"/>
        <v>0</v>
      </c>
      <c r="U334" s="13">
        <f t="shared" si="248"/>
        <v>0</v>
      </c>
      <c r="V334" s="13">
        <f t="shared" si="257"/>
        <v>0</v>
      </c>
      <c r="W334" s="13">
        <f t="shared" si="258"/>
        <v>0</v>
      </c>
      <c r="X334" s="14">
        <f t="shared" si="259"/>
        <v>0</v>
      </c>
      <c r="Y334" s="14">
        <f t="shared" si="260"/>
        <v>0</v>
      </c>
      <c r="Z334" s="32">
        <f t="shared" si="249"/>
        <v>0</v>
      </c>
      <c r="AA334" s="36">
        <f t="shared" si="250"/>
        <v>0</v>
      </c>
      <c r="AB334" s="273">
        <f t="shared" si="251"/>
        <v>0</v>
      </c>
      <c r="AC334" s="354">
        <f t="shared" si="252"/>
        <v>0</v>
      </c>
    </row>
    <row r="335" spans="1:29" x14ac:dyDescent="0.6">
      <c r="B335" s="1"/>
      <c r="C335" s="18"/>
      <c r="D335" s="101">
        <f>SUM(D311:D334)</f>
        <v>1391.1869878723505</v>
      </c>
      <c r="E335" s="18"/>
      <c r="F335" s="101">
        <f>SUM(F311:F334)</f>
        <v>5435.1411561415189</v>
      </c>
      <c r="G335" s="101">
        <f>SUM(G311:G334)</f>
        <v>4043.9541682691697</v>
      </c>
      <c r="H335" s="10"/>
      <c r="I335" s="11"/>
      <c r="J335" s="10"/>
      <c r="K335" s="11"/>
      <c r="L335" s="101">
        <f>SUM(L311:L334)</f>
        <v>4496.7299864471579</v>
      </c>
      <c r="M335" s="1"/>
      <c r="X335" s="11"/>
      <c r="Y335" s="11"/>
      <c r="Z335" s="101">
        <f>SUM(Z311:Z334)</f>
        <v>1569.2487751583706</v>
      </c>
      <c r="AA335" s="101">
        <f>SUM(AA311:AA334)</f>
        <v>313.81512484176551</v>
      </c>
      <c r="AB335" s="274">
        <f>SUM(AB311:AB334)</f>
        <v>6379.7938864472944</v>
      </c>
      <c r="AC335" s="101">
        <f>SUM(AC311:AC334)</f>
        <v>5338.2297979247951</v>
      </c>
    </row>
    <row r="336" spans="1:29" x14ac:dyDescent="0.6">
      <c r="H336" s="227"/>
      <c r="J336" s="227"/>
    </row>
    <row r="337" spans="1:29" x14ac:dyDescent="0.6">
      <c r="A337" s="6" t="s">
        <v>16</v>
      </c>
      <c r="B337" s="8">
        <f>Gdm!A23</f>
        <v>10</v>
      </c>
      <c r="H337" s="227"/>
      <c r="J337" s="227"/>
    </row>
    <row r="338" spans="1:29" x14ac:dyDescent="0.6">
      <c r="A338" s="22" t="s">
        <v>24</v>
      </c>
      <c r="B338" s="27">
        <f>Gdm!C23</f>
        <v>1.0085638893033033</v>
      </c>
      <c r="H338" s="227"/>
      <c r="J338" s="227"/>
    </row>
    <row r="339" spans="1:29" x14ac:dyDescent="0.6">
      <c r="A339" s="22" t="s">
        <v>23</v>
      </c>
      <c r="B339" s="28">
        <f>Gdm!D23</f>
        <v>-9.9662579722860052</v>
      </c>
      <c r="H339" s="227"/>
      <c r="J339" s="227"/>
    </row>
    <row r="340" spans="1:29" x14ac:dyDescent="0.6">
      <c r="A340" s="22" t="s">
        <v>18</v>
      </c>
      <c r="B340" s="29">
        <f>Gdm!H23</f>
        <v>-1.4204162776763301</v>
      </c>
      <c r="C340" s="116" t="s">
        <v>168</v>
      </c>
      <c r="D340" s="131">
        <f>B340*180/PI()</f>
        <v>-81.383857862536118</v>
      </c>
      <c r="H340" s="227"/>
      <c r="J340" s="227"/>
    </row>
    <row r="341" spans="1:29" x14ac:dyDescent="0.6">
      <c r="A341" s="22" t="s">
        <v>28</v>
      </c>
      <c r="B341" s="261">
        <f>Gdm!N23</f>
        <v>1221.8898065202857</v>
      </c>
      <c r="C341" s="116" t="s">
        <v>167</v>
      </c>
      <c r="D341" s="131">
        <f>D340/15</f>
        <v>-5.4255905241690749</v>
      </c>
      <c r="H341" s="227"/>
      <c r="J341" s="227"/>
    </row>
    <row r="342" spans="1:29" x14ac:dyDescent="0.6">
      <c r="A342" s="22" t="s">
        <v>29</v>
      </c>
      <c r="B342" s="261">
        <f>Gdm!K23</f>
        <v>3560</v>
      </c>
      <c r="H342" s="227"/>
      <c r="J342" s="227"/>
    </row>
    <row r="343" spans="1:29" x14ac:dyDescent="0.6">
      <c r="A343" s="3" t="s">
        <v>19</v>
      </c>
      <c r="B343" s="5">
        <f>0.409-0.5016*SIN(B340+PI()/3)</f>
        <v>0.59189061328440862</v>
      </c>
      <c r="H343" s="227"/>
      <c r="J343" s="227"/>
    </row>
    <row r="344" spans="1:29" x14ac:dyDescent="0.6">
      <c r="A344" s="3" t="s">
        <v>20</v>
      </c>
      <c r="B344" s="5">
        <f>0.6609+0.4767*SIN(B340+PI()/3)</f>
        <v>0.48708828677695859</v>
      </c>
      <c r="H344" s="227"/>
      <c r="J344" s="227"/>
    </row>
    <row r="345" spans="1:29" ht="15.5" x14ac:dyDescent="0.85">
      <c r="H345" s="227"/>
      <c r="J345" s="227"/>
      <c r="Z345" s="206" t="s">
        <v>153</v>
      </c>
      <c r="AC345" s="102"/>
    </row>
    <row r="346" spans="1:29" ht="27.25" x14ac:dyDescent="0.85">
      <c r="A346" s="119" t="s">
        <v>75</v>
      </c>
      <c r="B346" s="118" t="s">
        <v>57</v>
      </c>
      <c r="C346" s="4" t="s">
        <v>15</v>
      </c>
      <c r="D346" s="4" t="s">
        <v>31</v>
      </c>
      <c r="E346" s="4" t="s">
        <v>21</v>
      </c>
      <c r="F346" s="4" t="s">
        <v>32</v>
      </c>
      <c r="G346" s="9" t="s">
        <v>33</v>
      </c>
      <c r="H346" s="212" t="s">
        <v>132</v>
      </c>
      <c r="I346" s="217" t="s">
        <v>134</v>
      </c>
      <c r="J346" s="212" t="s">
        <v>133</v>
      </c>
      <c r="K346" s="217" t="s">
        <v>135</v>
      </c>
      <c r="L346" s="99" t="s">
        <v>52</v>
      </c>
      <c r="M346" s="1" t="s">
        <v>136</v>
      </c>
      <c r="N346" s="4" t="s">
        <v>137</v>
      </c>
      <c r="O346" s="4" t="s">
        <v>138</v>
      </c>
      <c r="P346" s="4" t="s">
        <v>139</v>
      </c>
      <c r="Q346" s="4" t="s">
        <v>140</v>
      </c>
      <c r="R346" s="4" t="s">
        <v>141</v>
      </c>
      <c r="S346" s="202" t="s">
        <v>142</v>
      </c>
      <c r="T346" s="4" t="s">
        <v>143</v>
      </c>
      <c r="U346" s="4" t="s">
        <v>144</v>
      </c>
      <c r="V346" s="4" t="s">
        <v>145</v>
      </c>
      <c r="W346" s="4" t="s">
        <v>146</v>
      </c>
      <c r="X346" s="179" t="s">
        <v>53</v>
      </c>
      <c r="Y346" s="217" t="s">
        <v>152</v>
      </c>
      <c r="Z346" s="203" t="s">
        <v>54</v>
      </c>
      <c r="AA346" s="99" t="s">
        <v>55</v>
      </c>
      <c r="AB346" s="270" t="s">
        <v>227</v>
      </c>
      <c r="AC346" s="106" t="s">
        <v>56</v>
      </c>
    </row>
    <row r="347" spans="1:29" x14ac:dyDescent="0.6">
      <c r="A347" s="3">
        <v>-11.5</v>
      </c>
      <c r="B347" s="10">
        <f>A347*PI()/12</f>
        <v>-3.0106929596902181</v>
      </c>
      <c r="C347" s="104">
        <f>IF($B$340&lt;&gt;0,(PI()/24)*(COS($B347)-COS($B$340))/($B$340*COS($B$340)-SIN($B$340)),0)</f>
        <v>-0.19253424669622365</v>
      </c>
      <c r="D347" s="49">
        <f>IF(C347&gt;0,$B$341*C347,0)</f>
        <v>0</v>
      </c>
      <c r="E347" s="48">
        <f>C347*($B$343+$B$344*COS(B347))</f>
        <v>-2.098034795048883E-2</v>
      </c>
      <c r="F347" s="49">
        <f t="shared" ref="F347:F370" si="266">IF(C347&gt;0,$B$342*E347,0)</f>
        <v>0</v>
      </c>
      <c r="G347" s="37">
        <f>IF(AND(F347&gt;0,F347&gt;D347),F347-D347,0)</f>
        <v>0</v>
      </c>
      <c r="H347" s="205">
        <f t="shared" ref="H347:H370" si="267">SIN(RADIANS($B$339))*SIN(LAT)+COS(RADIANS($B$339))*COS(LAT)*COS(B347)</f>
        <v>-0.85536115807248003</v>
      </c>
      <c r="I347" s="216">
        <f>ACOS(H347)</f>
        <v>2.5970439387224822</v>
      </c>
      <c r="J347" s="205">
        <f t="shared" ref="J347:J370" si="268">SIN(RADIANS($B$339))*SIN(LAT)*COS($C$5)-SIN(RADIANS($B$339))*COS(LAT)*SIN($C$5)*COS($C$6)+COS(RADIANS($B$339))*COS(LAT)*COS($C$5)*COS(B347)+COS(RADIANS($B$339))*SIN(LAT)*SIN($C$5)*COS($C$6)*COS(B347)+COS(RADIANS($B$339))*SIN($C$6)*SIN(B347)*SIN($C$5)</f>
        <v>-0.81630111666047533</v>
      </c>
      <c r="K347" s="216">
        <f>ACOS(J347)</f>
        <v>2.5257744718799797</v>
      </c>
      <c r="L347" s="37">
        <f>(G347/H347)*MAX(0,J347)</f>
        <v>0</v>
      </c>
      <c r="M347" s="205">
        <f>IF(D347=0,0,1+G347/(D347*H347))</f>
        <v>0</v>
      </c>
      <c r="N347" s="11">
        <f t="shared" ref="N347:N370" si="269">1/H347</f>
        <v>-1.1690968084796571</v>
      </c>
      <c r="O347" s="10">
        <f t="shared" ref="O347:O370" si="270">D347*N347/1367</f>
        <v>0</v>
      </c>
      <c r="P347" s="215">
        <f t="shared" ref="P347:P370" si="271">IF($M347=0,0,IF(AND($M347&gt;=$E$5,$M347&lt;$E$6),$F$5,IF(AND($M347&gt;=$E$6,$M347&lt;$E$7),$F$6,IF(AND($M347&gt;=$E$7,$M347&lt;$E$8),$F$7,IF(AND($M347&gt;=$E$8,$M347&lt;$E$9),$F$8,IF(AND($M347&gt;=$E$9,$M347&lt;$E$10),$F$9,IF(AND($M347&gt;=$E$10,$M347&lt;$E$11),$F$10,IF(AND($M347&gt;=$E$11,$M347&lt;$E$12),$F$11,IF($M347&gt;=$E$12,$F$12,"error")))))))))</f>
        <v>0</v>
      </c>
      <c r="Q347" s="10">
        <f t="shared" ref="Q347:Q370" si="272">IF($M347=0,0,IF(AND($M347&gt;=$E$5,$M347&lt;$E$6),$G$5,IF(AND($M347&gt;=$E$6,$M347&lt;$E$7),$G$6,IF(AND($M347&gt;=$E$7,$M347&lt;$E$8),$G$7,IF(AND($M347&gt;=$E$8,$M347&lt;$E$9),$G$8,IF(AND($M347&gt;=$E$9,$M347&lt;$E$10),$G$9,IF(AND($M347&gt;=$E$10,$M347&lt;$E$11),$G$10,IF(AND($M347&gt;=$E$11,$M347&lt;$E$12),$G$11,IF($M347&gt;=$E$12,$G$12,"error")))))))))</f>
        <v>0</v>
      </c>
      <c r="R347" s="10">
        <f t="shared" ref="R347:R370" si="273">IF($M347=0,0,IF(AND($M347&gt;=$E$5,$M347&lt;$E$6),$H$5,IF(AND($M347&gt;=$E$6,$M347&lt;$E$7),$H$6,IF(AND($M347&gt;=$E$7,$M347&lt;$E$8),$H$7,IF(AND($M347&gt;=$E$8,$M347&lt;$E$9),$H$8,IF(AND($M347&gt;=$E$9,$M347&lt;$E$10),$H$9,IF(AND($M347&gt;=$E$10,$M347&lt;$E$11),$H$10,IF(AND($M347&gt;=$E$11,$M347&lt;$E$12),$H$11,IF($M347&gt;=$E$12,$H$12,"error")))))))))</f>
        <v>0</v>
      </c>
      <c r="S347" s="211">
        <f t="shared" ref="S347:S370" si="274">IF($M347=0,0,IF(AND($M347&gt;=$E$5,$M347&lt;$E$6),$I$5,IF(AND($M347&gt;=$E$6,$M347&lt;$E$7),$I$6,IF(AND($M347&gt;=$E$7,$M347&lt;$E$8),$I$7,IF(AND($M347&gt;=$E$8,$M347&lt;$E$9),$I$8,IF(AND($M347&gt;=$E$9,$M347&lt;$E$10),$I$9,IF(AND($M347&gt;=$E$10,$M347&lt;$E$11),$I$10,IF(AND($M347&gt;=$E$11,$M347&lt;$E$12),$I$11,IF($M347&gt;=$E$12,$I$12,"error")))))))))</f>
        <v>0</v>
      </c>
      <c r="T347" s="10">
        <f t="shared" ref="T347:T370" si="275">IF($M347=0,0,IF(AND($M347&gt;=$E$5,$M347&lt;$E$6),$J$5,IF(AND($M347&gt;=$E$6,$M347&lt;$E$7),$J$6,IF(AND($M347&gt;=$E$7,$M347&lt;$E$8),$J$7,IF(AND($M347&gt;=$E$8,$M347&lt;$E$9),$J$8,IF(AND($M347&gt;=$E$9,$M347&lt;$E$10),$J$9,IF(AND($M347&gt;=$E$10,$M347&lt;$E$11),$J$10,IF(AND($M347&gt;=$E$11,$M347&lt;$E$12),$J$11,IF($M347&gt;=$E$12,$J$12,"error")))))))))</f>
        <v>0</v>
      </c>
      <c r="U347" s="10">
        <f t="shared" ref="U347:U370" si="276">IF($M347=0,0,IF(AND($M347&gt;=$E$5,$M347&lt;$E$6),$K$5,IF(AND($M347&gt;=$E$6,$M347&lt;$E$7),$K$6,IF(AND($M347&gt;=$E$7,$M347&lt;$E$8),$K$7,IF(AND($M347&gt;=$E$8,$M347&lt;$E$9),$K$8,IF(AND($M347&gt;=$E$9,$M347&lt;$E$10),$K$9,IF(AND($M347&gt;=$E$10,$M347&lt;$E$11),$K$10,IF(AND($M347&gt;=$E$11,$M347&lt;$E$12),$K$11,IF($M347&gt;=$E$12,$K$12,"error")))))))))</f>
        <v>0</v>
      </c>
      <c r="V347" s="10">
        <f>P347+Q347*O347+R347*I347</f>
        <v>0</v>
      </c>
      <c r="W347" s="10">
        <f>S347+T347*O347+U347*I347</f>
        <v>0</v>
      </c>
      <c r="X347" s="216">
        <f>D347*V347*MAX(0,J347)/H347</f>
        <v>0</v>
      </c>
      <c r="Y347" s="216">
        <f>D347*(0.5*(1+COS($C$5))*(1-V347)+W347*SIN(ABS($C$5)))</f>
        <v>0</v>
      </c>
      <c r="Z347" s="31">
        <f t="shared" ref="Z347:Z370" si="277">X347+Y347</f>
        <v>0</v>
      </c>
      <c r="AA347" s="38">
        <f t="shared" ref="AA347:AA370" si="278">IF(F347&gt;0,F347*$B$7*(1-COS($C$5))/2,0)</f>
        <v>0</v>
      </c>
      <c r="AB347" s="271">
        <f t="shared" ref="AB347:AB370" si="279">L347+Z347+AA347</f>
        <v>0</v>
      </c>
      <c r="AC347" s="101">
        <f t="shared" ref="AC347:AC370" si="280">L347+X347</f>
        <v>0</v>
      </c>
    </row>
    <row r="348" spans="1:29" x14ac:dyDescent="0.6">
      <c r="A348" s="3">
        <v>-10.5</v>
      </c>
      <c r="B348" s="10">
        <f>A348*PI()/12</f>
        <v>-2.748893571891069</v>
      </c>
      <c r="C348" s="105">
        <f t="shared" ref="C348:C370" si="281">IF($B$340&lt;&gt;0,(PI()/24)*(COS($B348)-COS($B$340))/($B$340*COS($B$340)-SIN($B$340)),0)</f>
        <v>-0.18113574523575213</v>
      </c>
      <c r="D348" s="31">
        <f>IF(C348&gt;0,$B$341*C348,0)</f>
        <v>0</v>
      </c>
      <c r="E348" s="18">
        <f>C348*($B$343+$B$344*COS(B348))</f>
        <v>-2.5699487838846655E-2</v>
      </c>
      <c r="F348" s="31">
        <f t="shared" si="266"/>
        <v>0</v>
      </c>
      <c r="G348" s="33">
        <f t="shared" ref="G348:G370" si="282">IF(AND(F348&gt;0,F348&gt;D348),F348-D348,0)</f>
        <v>0</v>
      </c>
      <c r="H348" s="213">
        <f t="shared" si="267"/>
        <v>-0.80472167145219664</v>
      </c>
      <c r="I348" s="11">
        <f t="shared" ref="I348:I370" si="283">ACOS(H348)</f>
        <v>2.5060028048814127</v>
      </c>
      <c r="J348" s="213">
        <f t="shared" si="268"/>
        <v>-0.75577115967957476</v>
      </c>
      <c r="K348" s="11">
        <f t="shared" ref="K348:K370" si="284">ACOS(J348)</f>
        <v>2.4276272855588896</v>
      </c>
      <c r="L348" s="33">
        <f>(G348/H348)*MAX(0,J348)</f>
        <v>0</v>
      </c>
      <c r="M348" s="213">
        <f t="shared" ref="M348:M370" si="285">IF(D348=0,0,1+G348/(D348*H348))</f>
        <v>0</v>
      </c>
      <c r="N348" s="11">
        <f t="shared" si="269"/>
        <v>-1.2426656761901356</v>
      </c>
      <c r="O348" s="10">
        <f t="shared" si="270"/>
        <v>0</v>
      </c>
      <c r="P348" s="10">
        <f t="shared" si="271"/>
        <v>0</v>
      </c>
      <c r="Q348" s="10">
        <f t="shared" si="272"/>
        <v>0</v>
      </c>
      <c r="R348" s="10">
        <f t="shared" si="273"/>
        <v>0</v>
      </c>
      <c r="S348" s="211">
        <f t="shared" si="274"/>
        <v>0</v>
      </c>
      <c r="T348" s="10">
        <f t="shared" si="275"/>
        <v>0</v>
      </c>
      <c r="U348" s="10">
        <f t="shared" si="276"/>
        <v>0</v>
      </c>
      <c r="V348" s="10">
        <f t="shared" ref="V348:V370" si="286">P348+Q348*O348+R348*I348</f>
        <v>0</v>
      </c>
      <c r="W348" s="10">
        <f t="shared" ref="W348:W370" si="287">S348+T348*O348+U348*I348</f>
        <v>0</v>
      </c>
      <c r="X348" s="11">
        <f t="shared" ref="X348:X370" si="288">D348*V348*MAX(0,J348)/H348</f>
        <v>0</v>
      </c>
      <c r="Y348" s="11">
        <f t="shared" ref="Y348:Y370" si="289">D348*(0.5*(1+COS($C$5))*(1-V348)+W348*SIN(ABS($C$5)))</f>
        <v>0</v>
      </c>
      <c r="Z348" s="31">
        <f t="shared" si="277"/>
        <v>0</v>
      </c>
      <c r="AA348" s="35">
        <f t="shared" si="278"/>
        <v>0</v>
      </c>
      <c r="AB348" s="272">
        <f t="shared" si="279"/>
        <v>0</v>
      </c>
      <c r="AC348" s="101">
        <f t="shared" si="280"/>
        <v>0</v>
      </c>
    </row>
    <row r="349" spans="1:29" x14ac:dyDescent="0.6">
      <c r="A349" s="3">
        <v>-9.5</v>
      </c>
      <c r="B349" s="10">
        <f>A349*PI()/12</f>
        <v>-2.4870941840919194</v>
      </c>
      <c r="C349" s="105">
        <f t="shared" si="281"/>
        <v>-0.15911553135242593</v>
      </c>
      <c r="D349" s="31">
        <f>IF(C349&gt;0,$B$341*C349,0)</f>
        <v>0</v>
      </c>
      <c r="E349" s="18">
        <f>C349*($B$343+$B$344*COS(B349))</f>
        <v>-3.2691478320697034E-2</v>
      </c>
      <c r="F349" s="31">
        <f t="shared" si="266"/>
        <v>0</v>
      </c>
      <c r="G349" s="33">
        <f t="shared" si="282"/>
        <v>0</v>
      </c>
      <c r="H349" s="213">
        <f t="shared" si="267"/>
        <v>-0.70689369553909354</v>
      </c>
      <c r="I349" s="11">
        <f t="shared" si="283"/>
        <v>2.3558931869670259</v>
      </c>
      <c r="J349" s="213">
        <f t="shared" si="268"/>
        <v>-0.63883626225553858</v>
      </c>
      <c r="K349" s="11">
        <f t="shared" si="284"/>
        <v>2.2637810017644995</v>
      </c>
      <c r="L349" s="33">
        <f>(G349/H349)*MAX(0,J349)</f>
        <v>0</v>
      </c>
      <c r="M349" s="213">
        <f t="shared" si="285"/>
        <v>0</v>
      </c>
      <c r="N349" s="11">
        <f t="shared" si="269"/>
        <v>-1.4146398621328442</v>
      </c>
      <c r="O349" s="10">
        <f t="shared" si="270"/>
        <v>0</v>
      </c>
      <c r="P349" s="10">
        <f t="shared" si="271"/>
        <v>0</v>
      </c>
      <c r="Q349" s="10">
        <f t="shared" si="272"/>
        <v>0</v>
      </c>
      <c r="R349" s="10">
        <f t="shared" si="273"/>
        <v>0</v>
      </c>
      <c r="S349" s="211">
        <f t="shared" si="274"/>
        <v>0</v>
      </c>
      <c r="T349" s="10">
        <f t="shared" si="275"/>
        <v>0</v>
      </c>
      <c r="U349" s="10">
        <f t="shared" si="276"/>
        <v>0</v>
      </c>
      <c r="V349" s="10">
        <f t="shared" si="286"/>
        <v>0</v>
      </c>
      <c r="W349" s="10">
        <f t="shared" si="287"/>
        <v>0</v>
      </c>
      <c r="X349" s="11">
        <f t="shared" si="288"/>
        <v>0</v>
      </c>
      <c r="Y349" s="11">
        <f t="shared" si="289"/>
        <v>0</v>
      </c>
      <c r="Z349" s="33">
        <f t="shared" si="277"/>
        <v>0</v>
      </c>
      <c r="AA349" s="35">
        <f t="shared" si="278"/>
        <v>0</v>
      </c>
      <c r="AB349" s="272">
        <f t="shared" si="279"/>
        <v>0</v>
      </c>
      <c r="AC349" s="101">
        <f t="shared" si="280"/>
        <v>0</v>
      </c>
    </row>
    <row r="350" spans="1:29" x14ac:dyDescent="0.6">
      <c r="A350" s="3">
        <v>-8.5</v>
      </c>
      <c r="B350" s="10">
        <f>A350*PI()/12</f>
        <v>-2.2252947962927703</v>
      </c>
      <c r="C350" s="105">
        <f t="shared" si="281"/>
        <v>-0.12797424623226972</v>
      </c>
      <c r="D350" s="31">
        <f>IF(C350&gt;0,$B$341*C350,0)</f>
        <v>0</v>
      </c>
      <c r="E350" s="18">
        <f>C350*($B$343+$B$344*COS(B350))</f>
        <v>-3.7799759735192361E-2</v>
      </c>
      <c r="F350" s="31">
        <f t="shared" si="266"/>
        <v>0</v>
      </c>
      <c r="G350" s="33">
        <f t="shared" si="282"/>
        <v>0</v>
      </c>
      <c r="H350" s="213">
        <f t="shared" si="267"/>
        <v>-0.56854404522327495</v>
      </c>
      <c r="I350" s="11">
        <f t="shared" si="283"/>
        <v>2.175531268432918</v>
      </c>
      <c r="J350" s="213">
        <f t="shared" si="268"/>
        <v>-0.47346534440376009</v>
      </c>
      <c r="K350" s="11">
        <f t="shared" si="284"/>
        <v>2.0640172227335714</v>
      </c>
      <c r="L350" s="33">
        <f>(G350/H350)*MAX(0,J350)</f>
        <v>0</v>
      </c>
      <c r="M350" s="213">
        <f t="shared" si="285"/>
        <v>0</v>
      </c>
      <c r="N350" s="11">
        <f t="shared" si="269"/>
        <v>-1.7588786803796115</v>
      </c>
      <c r="O350" s="10">
        <f t="shared" si="270"/>
        <v>0</v>
      </c>
      <c r="P350" s="10">
        <f t="shared" si="271"/>
        <v>0</v>
      </c>
      <c r="Q350" s="10">
        <f t="shared" si="272"/>
        <v>0</v>
      </c>
      <c r="R350" s="10">
        <f t="shared" si="273"/>
        <v>0</v>
      </c>
      <c r="S350" s="211">
        <f t="shared" si="274"/>
        <v>0</v>
      </c>
      <c r="T350" s="10">
        <f t="shared" si="275"/>
        <v>0</v>
      </c>
      <c r="U350" s="10">
        <f t="shared" si="276"/>
        <v>0</v>
      </c>
      <c r="V350" s="10">
        <f t="shared" si="286"/>
        <v>0</v>
      </c>
      <c r="W350" s="10">
        <f t="shared" si="287"/>
        <v>0</v>
      </c>
      <c r="X350" s="11">
        <f t="shared" si="288"/>
        <v>0</v>
      </c>
      <c r="Y350" s="11">
        <f t="shared" si="289"/>
        <v>0</v>
      </c>
      <c r="Z350" s="33">
        <f t="shared" si="277"/>
        <v>0</v>
      </c>
      <c r="AA350" s="35">
        <f t="shared" si="278"/>
        <v>0</v>
      </c>
      <c r="AB350" s="272">
        <f t="shared" si="279"/>
        <v>0</v>
      </c>
      <c r="AC350" s="101">
        <f t="shared" si="280"/>
        <v>0</v>
      </c>
    </row>
    <row r="351" spans="1:29" x14ac:dyDescent="0.6">
      <c r="A351">
        <v>-7.5</v>
      </c>
      <c r="B351" s="10">
        <f>A351*PI()/12</f>
        <v>-1.9634954084936205</v>
      </c>
      <c r="C351" s="105">
        <f t="shared" si="281"/>
        <v>-8.9834116992815155E-2</v>
      </c>
      <c r="D351" s="31">
        <f>IF(C351&gt;0,$B$341*C351,0)</f>
        <v>0</v>
      </c>
      <c r="E351" s="18">
        <f>C351*($B$343+$B$344*COS(B351))</f>
        <v>-3.6426835725326789E-2</v>
      </c>
      <c r="F351" s="31">
        <f t="shared" si="266"/>
        <v>0</v>
      </c>
      <c r="G351" s="33">
        <f t="shared" si="282"/>
        <v>0</v>
      </c>
      <c r="H351" s="213">
        <f t="shared" si="267"/>
        <v>-0.39910102054015612</v>
      </c>
      <c r="I351" s="11">
        <f t="shared" si="283"/>
        <v>1.9813325155574135</v>
      </c>
      <c r="J351" s="213">
        <f t="shared" si="268"/>
        <v>-0.27092816088747418</v>
      </c>
      <c r="K351" s="11">
        <f t="shared" si="284"/>
        <v>1.8451534508612246</v>
      </c>
      <c r="L351" s="33">
        <f>(G351/H351)*MAX(0,J351)</f>
        <v>0</v>
      </c>
      <c r="M351" s="213">
        <f t="shared" si="285"/>
        <v>0</v>
      </c>
      <c r="N351" s="11">
        <f t="shared" si="269"/>
        <v>-2.5056312776313323</v>
      </c>
      <c r="O351" s="10">
        <f t="shared" si="270"/>
        <v>0</v>
      </c>
      <c r="P351" s="10">
        <f t="shared" si="271"/>
        <v>0</v>
      </c>
      <c r="Q351" s="10">
        <f t="shared" si="272"/>
        <v>0</v>
      </c>
      <c r="R351" s="10">
        <f t="shared" si="273"/>
        <v>0</v>
      </c>
      <c r="S351" s="211">
        <f t="shared" si="274"/>
        <v>0</v>
      </c>
      <c r="T351" s="10">
        <f t="shared" si="275"/>
        <v>0</v>
      </c>
      <c r="U351" s="10">
        <f t="shared" si="276"/>
        <v>0</v>
      </c>
      <c r="V351" s="10">
        <f t="shared" si="286"/>
        <v>0</v>
      </c>
      <c r="W351" s="10">
        <f t="shared" si="287"/>
        <v>0</v>
      </c>
      <c r="X351" s="11">
        <f t="shared" si="288"/>
        <v>0</v>
      </c>
      <c r="Y351" s="11">
        <f t="shared" si="289"/>
        <v>0</v>
      </c>
      <c r="Z351" s="33">
        <f t="shared" si="277"/>
        <v>0</v>
      </c>
      <c r="AA351" s="35">
        <f t="shared" si="278"/>
        <v>0</v>
      </c>
      <c r="AB351" s="272">
        <f t="shared" si="279"/>
        <v>0</v>
      </c>
      <c r="AC351" s="101">
        <f t="shared" si="280"/>
        <v>0</v>
      </c>
    </row>
    <row r="352" spans="1:29" x14ac:dyDescent="0.6">
      <c r="A352">
        <v>-6.5</v>
      </c>
      <c r="B352" s="10">
        <f t="shared" ref="B352:B369" si="290">A352*PI()/12</f>
        <v>-1.7016960206944713</v>
      </c>
      <c r="C352" s="105">
        <f t="shared" si="281"/>
        <v>-4.7294330412187467E-2</v>
      </c>
      <c r="D352" s="31">
        <f t="shared" ref="D352:D369" si="291">IF(C352&gt;0,$B$341*C352,0)</f>
        <v>0</v>
      </c>
      <c r="E352" s="18">
        <f t="shared" ref="E352:E369" si="292">C352*($B$343+$B$344*COS(B352))</f>
        <v>-2.4986201729188352E-2</v>
      </c>
      <c r="F352" s="31">
        <f t="shared" si="266"/>
        <v>0</v>
      </c>
      <c r="G352" s="33">
        <f t="shared" si="282"/>
        <v>0</v>
      </c>
      <c r="H352" s="213">
        <f t="shared" si="267"/>
        <v>-0.21011188360405414</v>
      </c>
      <c r="I352" s="11">
        <f t="shared" si="283"/>
        <v>1.7824857233135076</v>
      </c>
      <c r="J352" s="213">
        <f t="shared" si="268"/>
        <v>-4.5027286054795342E-2</v>
      </c>
      <c r="K352" s="11">
        <f t="shared" si="284"/>
        <v>1.6158388418919725</v>
      </c>
      <c r="L352" s="33">
        <f t="shared" ref="L352:L369" si="293">(G352/H352)*MAX(0,J352)</f>
        <v>0</v>
      </c>
      <c r="M352" s="213">
        <f t="shared" si="285"/>
        <v>0</v>
      </c>
      <c r="N352" s="11">
        <f t="shared" si="269"/>
        <v>-4.7593690696926618</v>
      </c>
      <c r="O352" s="10">
        <f t="shared" si="270"/>
        <v>0</v>
      </c>
      <c r="P352" s="10">
        <f t="shared" si="271"/>
        <v>0</v>
      </c>
      <c r="Q352" s="10">
        <f t="shared" si="272"/>
        <v>0</v>
      </c>
      <c r="R352" s="10">
        <f t="shared" si="273"/>
        <v>0</v>
      </c>
      <c r="S352" s="211">
        <f t="shared" si="274"/>
        <v>0</v>
      </c>
      <c r="T352" s="10">
        <f t="shared" si="275"/>
        <v>0</v>
      </c>
      <c r="U352" s="10">
        <f t="shared" si="276"/>
        <v>0</v>
      </c>
      <c r="V352" s="10">
        <f t="shared" si="286"/>
        <v>0</v>
      </c>
      <c r="W352" s="10">
        <f t="shared" si="287"/>
        <v>0</v>
      </c>
      <c r="X352" s="11">
        <f t="shared" si="288"/>
        <v>0</v>
      </c>
      <c r="Y352" s="11">
        <f t="shared" si="289"/>
        <v>0</v>
      </c>
      <c r="Z352" s="33">
        <f t="shared" si="277"/>
        <v>0</v>
      </c>
      <c r="AA352" s="35">
        <f t="shared" si="278"/>
        <v>0</v>
      </c>
      <c r="AB352" s="272">
        <f t="shared" si="279"/>
        <v>0</v>
      </c>
      <c r="AC352" s="101">
        <f t="shared" si="280"/>
        <v>0</v>
      </c>
    </row>
    <row r="353" spans="1:29" x14ac:dyDescent="0.6">
      <c r="A353">
        <v>-5.5</v>
      </c>
      <c r="B353" s="10">
        <f t="shared" si="290"/>
        <v>-1.4398966328953218</v>
      </c>
      <c r="C353" s="105">
        <f t="shared" si="281"/>
        <v>-3.2539026455350659E-3</v>
      </c>
      <c r="D353" s="31">
        <f t="shared" si="291"/>
        <v>0</v>
      </c>
      <c r="E353" s="18">
        <f t="shared" si="292"/>
        <v>-2.1328303368511629E-3</v>
      </c>
      <c r="F353" s="31">
        <f t="shared" si="266"/>
        <v>0</v>
      </c>
      <c r="G353" s="33">
        <f t="shared" si="282"/>
        <v>0</v>
      </c>
      <c r="H353" s="213">
        <f t="shared" si="267"/>
        <v>-1.4455931777848055E-2</v>
      </c>
      <c r="I353" s="11">
        <f t="shared" si="283"/>
        <v>1.5852527621056576</v>
      </c>
      <c r="J353" s="213">
        <f t="shared" si="268"/>
        <v>0.18884250879327708</v>
      </c>
      <c r="K353" s="11">
        <f t="shared" si="284"/>
        <v>1.380813013237119</v>
      </c>
      <c r="L353" s="33">
        <f t="shared" si="293"/>
        <v>0</v>
      </c>
      <c r="M353" s="213">
        <f t="shared" si="285"/>
        <v>0</v>
      </c>
      <c r="N353" s="11">
        <f t="shared" si="269"/>
        <v>-69.175755348567534</v>
      </c>
      <c r="O353" s="10">
        <f t="shared" si="270"/>
        <v>0</v>
      </c>
      <c r="P353" s="10">
        <f t="shared" si="271"/>
        <v>0</v>
      </c>
      <c r="Q353" s="10">
        <f t="shared" si="272"/>
        <v>0</v>
      </c>
      <c r="R353" s="10">
        <f t="shared" si="273"/>
        <v>0</v>
      </c>
      <c r="S353" s="211">
        <f t="shared" si="274"/>
        <v>0</v>
      </c>
      <c r="T353" s="10">
        <f t="shared" si="275"/>
        <v>0</v>
      </c>
      <c r="U353" s="10">
        <f t="shared" si="276"/>
        <v>0</v>
      </c>
      <c r="V353" s="10">
        <f t="shared" si="286"/>
        <v>0</v>
      </c>
      <c r="W353" s="10">
        <f t="shared" si="287"/>
        <v>0</v>
      </c>
      <c r="X353" s="11">
        <f t="shared" si="288"/>
        <v>0</v>
      </c>
      <c r="Y353" s="11">
        <f t="shared" si="289"/>
        <v>0</v>
      </c>
      <c r="Z353" s="33">
        <f t="shared" si="277"/>
        <v>0</v>
      </c>
      <c r="AA353" s="35">
        <f t="shared" si="278"/>
        <v>0</v>
      </c>
      <c r="AB353" s="272">
        <f t="shared" si="279"/>
        <v>0</v>
      </c>
      <c r="AC353" s="101">
        <f t="shared" si="280"/>
        <v>0</v>
      </c>
    </row>
    <row r="354" spans="1:29" x14ac:dyDescent="0.6">
      <c r="A354">
        <v>-4.5</v>
      </c>
      <c r="B354" s="10">
        <f t="shared" si="290"/>
        <v>-1.1780972450961724</v>
      </c>
      <c r="C354" s="105">
        <f t="shared" si="281"/>
        <v>3.928588393509265E-2</v>
      </c>
      <c r="D354" s="31">
        <f t="shared" si="291"/>
        <v>48.003021120428755</v>
      </c>
      <c r="E354" s="18">
        <f t="shared" si="292"/>
        <v>3.057585895827887E-2</v>
      </c>
      <c r="F354" s="31">
        <f t="shared" si="266"/>
        <v>108.85005789147277</v>
      </c>
      <c r="G354" s="33">
        <f t="shared" si="282"/>
        <v>60.847036771044017</v>
      </c>
      <c r="H354" s="213">
        <f t="shared" si="267"/>
        <v>0.17453320515825405</v>
      </c>
      <c r="I354" s="11">
        <f t="shared" si="283"/>
        <v>1.3953646497930499</v>
      </c>
      <c r="J354" s="213">
        <f t="shared" si="268"/>
        <v>0.41474338362595609</v>
      </c>
      <c r="K354" s="11">
        <f t="shared" si="284"/>
        <v>1.1431355570525401</v>
      </c>
      <c r="L354" s="33">
        <f t="shared" si="293"/>
        <v>144.59085817597676</v>
      </c>
      <c r="M354" s="213">
        <f t="shared" si="285"/>
        <v>8.2626112468427984</v>
      </c>
      <c r="N354" s="11">
        <f t="shared" si="269"/>
        <v>5.7295687608170178</v>
      </c>
      <c r="O354" s="10">
        <f t="shared" si="270"/>
        <v>0.20119722767845508</v>
      </c>
      <c r="P354" s="10">
        <f t="shared" si="271"/>
        <v>0.73399999999999999</v>
      </c>
      <c r="Q354" s="10">
        <f t="shared" si="272"/>
        <v>-7.2999999999999995E-2</v>
      </c>
      <c r="R354" s="10">
        <f t="shared" si="273"/>
        <v>-0.22800000000000001</v>
      </c>
      <c r="S354" s="211">
        <f t="shared" si="274"/>
        <v>0.23100000000000001</v>
      </c>
      <c r="T354" s="10">
        <f t="shared" si="275"/>
        <v>-1.18</v>
      </c>
      <c r="U354" s="10">
        <f t="shared" si="276"/>
        <v>0.19900000000000001</v>
      </c>
      <c r="V354" s="10">
        <f t="shared" si="286"/>
        <v>0.40116946222665745</v>
      </c>
      <c r="W354" s="10">
        <f t="shared" si="287"/>
        <v>0.27126483664823997</v>
      </c>
      <c r="X354" s="11">
        <f t="shared" si="288"/>
        <v>45.761245845383371</v>
      </c>
      <c r="Y354" s="11">
        <f t="shared" si="289"/>
        <v>32.248576629912073</v>
      </c>
      <c r="Z354" s="31">
        <f t="shared" si="277"/>
        <v>78.009822475295437</v>
      </c>
      <c r="AA354" s="35">
        <f t="shared" si="278"/>
        <v>6.2848035635004047</v>
      </c>
      <c r="AB354" s="272">
        <f t="shared" si="279"/>
        <v>228.88548421477262</v>
      </c>
      <c r="AC354" s="101">
        <f t="shared" si="280"/>
        <v>190.35210402136013</v>
      </c>
    </row>
    <row r="355" spans="1:29" x14ac:dyDescent="0.6">
      <c r="A355">
        <v>-3.5</v>
      </c>
      <c r="B355" s="10">
        <f t="shared" si="290"/>
        <v>-0.91629785729702296</v>
      </c>
      <c r="C355" s="105">
        <f t="shared" si="281"/>
        <v>7.742601317454717E-2</v>
      </c>
      <c r="D355" s="31">
        <f t="shared" si="291"/>
        <v>94.606056257484525</v>
      </c>
      <c r="E355" s="18">
        <f t="shared" si="292"/>
        <v>6.878613532418236E-2</v>
      </c>
      <c r="F355" s="31">
        <f t="shared" si="266"/>
        <v>244.87864175408919</v>
      </c>
      <c r="G355" s="33">
        <f t="shared" si="282"/>
        <v>150.27258549660468</v>
      </c>
      <c r="H355" s="213">
        <f t="shared" si="267"/>
        <v>0.34397622984137272</v>
      </c>
      <c r="I355" s="11">
        <f t="shared" si="283"/>
        <v>1.2196480619308543</v>
      </c>
      <c r="J355" s="213">
        <f t="shared" si="268"/>
        <v>0.61728056714224167</v>
      </c>
      <c r="K355" s="11">
        <f t="shared" si="284"/>
        <v>0.9055149007826544</v>
      </c>
      <c r="L355" s="33">
        <f t="shared" si="293"/>
        <v>269.67080499734612</v>
      </c>
      <c r="M355" s="213">
        <f t="shared" si="285"/>
        <v>5.617770954182018</v>
      </c>
      <c r="N355" s="11">
        <f t="shared" si="269"/>
        <v>2.907177628120285</v>
      </c>
      <c r="O355" s="10">
        <f t="shared" si="270"/>
        <v>0.20119722767845508</v>
      </c>
      <c r="P355" s="10">
        <f t="shared" si="271"/>
        <v>0.85699999999999998</v>
      </c>
      <c r="Q355" s="10">
        <f t="shared" si="272"/>
        <v>-0.37</v>
      </c>
      <c r="R355" s="10">
        <f t="shared" si="273"/>
        <v>-0.27900000000000003</v>
      </c>
      <c r="S355" s="211">
        <f t="shared" si="274"/>
        <v>0.26700000000000002</v>
      </c>
      <c r="T355" s="10">
        <f t="shared" si="275"/>
        <v>-0.79200000000000004</v>
      </c>
      <c r="U355" s="10">
        <f t="shared" si="276"/>
        <v>7.5999999999999998E-2</v>
      </c>
      <c r="V355" s="10">
        <f t="shared" si="286"/>
        <v>0.44227521648026319</v>
      </c>
      <c r="W355" s="10">
        <f t="shared" si="287"/>
        <v>0.20034504838540851</v>
      </c>
      <c r="X355" s="11">
        <f t="shared" si="288"/>
        <v>75.087166410662689</v>
      </c>
      <c r="Y355" s="11">
        <f t="shared" si="289"/>
        <v>54.709642468985081</v>
      </c>
      <c r="Z355" s="31">
        <f t="shared" si="277"/>
        <v>129.79680887964776</v>
      </c>
      <c r="AA355" s="35">
        <f t="shared" si="278"/>
        <v>14.138845583855254</v>
      </c>
      <c r="AB355" s="272">
        <f t="shared" si="279"/>
        <v>413.60645946084912</v>
      </c>
      <c r="AC355" s="101">
        <f t="shared" si="280"/>
        <v>344.75797140800881</v>
      </c>
    </row>
    <row r="356" spans="1:29" x14ac:dyDescent="0.6">
      <c r="A356">
        <v>-2.5</v>
      </c>
      <c r="B356" s="10">
        <f t="shared" si="290"/>
        <v>-0.6544984694978736</v>
      </c>
      <c r="C356" s="105">
        <f t="shared" si="281"/>
        <v>0.10856729829470338</v>
      </c>
      <c r="D356" s="31">
        <f t="shared" si="291"/>
        <v>132.65727510774525</v>
      </c>
      <c r="E356" s="18">
        <f t="shared" si="292"/>
        <v>0.10621396450767022</v>
      </c>
      <c r="F356" s="31">
        <f t="shared" si="266"/>
        <v>378.12171364730597</v>
      </c>
      <c r="G356" s="33">
        <f t="shared" si="282"/>
        <v>245.46443853956072</v>
      </c>
      <c r="H356" s="213">
        <f t="shared" si="267"/>
        <v>0.48232588015719141</v>
      </c>
      <c r="I356" s="11">
        <f t="shared" si="283"/>
        <v>1.0674884102720497</v>
      </c>
      <c r="J356" s="213">
        <f t="shared" si="268"/>
        <v>0.78265148499402026</v>
      </c>
      <c r="K356" s="11">
        <f t="shared" si="284"/>
        <v>0.67188215716855726</v>
      </c>
      <c r="L356" s="33">
        <f t="shared" si="293"/>
        <v>398.30561709357249</v>
      </c>
      <c r="M356" s="213">
        <f t="shared" si="285"/>
        <v>4.8363387204401533</v>
      </c>
      <c r="N356" s="11">
        <f t="shared" si="269"/>
        <v>2.0732870474918266</v>
      </c>
      <c r="O356" s="10">
        <f t="shared" si="270"/>
        <v>0.20119722767845513</v>
      </c>
      <c r="P356" s="10">
        <f t="shared" si="271"/>
        <v>0.85699999999999998</v>
      </c>
      <c r="Q356" s="10">
        <f t="shared" si="272"/>
        <v>-0.37</v>
      </c>
      <c r="R356" s="10">
        <f t="shared" si="273"/>
        <v>-0.27900000000000003</v>
      </c>
      <c r="S356" s="211">
        <f t="shared" si="274"/>
        <v>0.26700000000000002</v>
      </c>
      <c r="T356" s="10">
        <f t="shared" si="275"/>
        <v>-0.79200000000000004</v>
      </c>
      <c r="U356" s="10">
        <f t="shared" si="276"/>
        <v>7.5999999999999998E-2</v>
      </c>
      <c r="V356" s="10">
        <f t="shared" si="286"/>
        <v>0.48472775929306966</v>
      </c>
      <c r="W356" s="10">
        <f t="shared" si="287"/>
        <v>0.18878091485933929</v>
      </c>
      <c r="X356" s="11">
        <f t="shared" si="288"/>
        <v>104.3414366044439</v>
      </c>
      <c r="Y356" s="11">
        <f t="shared" si="289"/>
        <v>71.318071732321172</v>
      </c>
      <c r="Z356" s="31">
        <f t="shared" si="277"/>
        <v>175.65950833676507</v>
      </c>
      <c r="AA356" s="35">
        <f t="shared" si="278"/>
        <v>21.832057229926697</v>
      </c>
      <c r="AB356" s="272">
        <f t="shared" si="279"/>
        <v>595.7971826602643</v>
      </c>
      <c r="AC356" s="101">
        <f t="shared" si="280"/>
        <v>502.64705369801641</v>
      </c>
    </row>
    <row r="357" spans="1:29" x14ac:dyDescent="0.6">
      <c r="A357">
        <v>-1.5</v>
      </c>
      <c r="B357" s="10">
        <f t="shared" si="290"/>
        <v>-0.39269908169872414</v>
      </c>
      <c r="C357" s="105">
        <f t="shared" si="281"/>
        <v>0.13058751217802958</v>
      </c>
      <c r="D357" s="31">
        <f t="shared" si="291"/>
        <v>159.563549989178</v>
      </c>
      <c r="E357" s="18">
        <f t="shared" si="292"/>
        <v>0.13605932638185778</v>
      </c>
      <c r="F357" s="31">
        <f t="shared" si="266"/>
        <v>484.37120191941369</v>
      </c>
      <c r="G357" s="33">
        <f t="shared" si="282"/>
        <v>324.80765193023569</v>
      </c>
      <c r="H357" s="213">
        <f t="shared" si="267"/>
        <v>0.58015385607029446</v>
      </c>
      <c r="I357" s="11">
        <f t="shared" si="283"/>
        <v>0.95187875408766376</v>
      </c>
      <c r="J357" s="213">
        <f t="shared" si="268"/>
        <v>0.89958638241805633</v>
      </c>
      <c r="K357" s="11">
        <f t="shared" si="284"/>
        <v>0.45197478800015789</v>
      </c>
      <c r="L357" s="33">
        <f t="shared" si="293"/>
        <v>503.64664049775854</v>
      </c>
      <c r="M357" s="213">
        <f t="shared" si="285"/>
        <v>4.5087253838941841</v>
      </c>
      <c r="N357" s="11">
        <f t="shared" si="269"/>
        <v>1.723680691831573</v>
      </c>
      <c r="O357" s="10">
        <f t="shared" si="270"/>
        <v>0.20119722767845508</v>
      </c>
      <c r="P357" s="10">
        <f t="shared" si="271"/>
        <v>0.85699999999999998</v>
      </c>
      <c r="Q357" s="10">
        <f t="shared" si="272"/>
        <v>-0.37</v>
      </c>
      <c r="R357" s="10">
        <f t="shared" si="273"/>
        <v>-0.27900000000000003</v>
      </c>
      <c r="S357" s="211">
        <f t="shared" si="274"/>
        <v>0.26700000000000002</v>
      </c>
      <c r="T357" s="10">
        <f t="shared" si="275"/>
        <v>-0.79200000000000004</v>
      </c>
      <c r="U357" s="10">
        <f t="shared" si="276"/>
        <v>7.5999999999999998E-2</v>
      </c>
      <c r="V357" s="10">
        <f t="shared" si="286"/>
        <v>0.51698285336851335</v>
      </c>
      <c r="W357" s="10">
        <f t="shared" si="287"/>
        <v>0.17999458098932603</v>
      </c>
      <c r="X357" s="11">
        <f t="shared" si="288"/>
        <v>127.91147842890237</v>
      </c>
      <c r="Y357" s="11">
        <f t="shared" si="289"/>
        <v>80.85164814106534</v>
      </c>
      <c r="Z357" s="31">
        <f t="shared" si="277"/>
        <v>208.76312656996771</v>
      </c>
      <c r="AA357" s="35">
        <f t="shared" si="278"/>
        <v>27.966708652697776</v>
      </c>
      <c r="AB357" s="272">
        <f t="shared" si="279"/>
        <v>740.37647572042408</v>
      </c>
      <c r="AC357" s="101">
        <f t="shared" si="280"/>
        <v>631.55811892666088</v>
      </c>
    </row>
    <row r="358" spans="1:29" x14ac:dyDescent="0.6">
      <c r="A358">
        <v>-0.5</v>
      </c>
      <c r="B358" s="10">
        <f t="shared" si="290"/>
        <v>-0.1308996938995747</v>
      </c>
      <c r="C358" s="105">
        <f t="shared" si="281"/>
        <v>0.14198601363850108</v>
      </c>
      <c r="D358" s="31">
        <f t="shared" si="291"/>
        <v>173.49126273333474</v>
      </c>
      <c r="E358" s="18">
        <f t="shared" si="292"/>
        <v>0.15260824179249155</v>
      </c>
      <c r="F358" s="31">
        <f t="shared" si="266"/>
        <v>543.28534078126995</v>
      </c>
      <c r="G358" s="33">
        <f t="shared" si="282"/>
        <v>369.79407804793522</v>
      </c>
      <c r="H358" s="213">
        <f t="shared" si="267"/>
        <v>0.63079334269057785</v>
      </c>
      <c r="I358" s="11">
        <f t="shared" si="283"/>
        <v>0.88822112603704884</v>
      </c>
      <c r="J358" s="213">
        <f t="shared" si="268"/>
        <v>0.96011633939895691</v>
      </c>
      <c r="K358" s="11">
        <f t="shared" si="284"/>
        <v>0.28337831496890598</v>
      </c>
      <c r="L358" s="33">
        <f t="shared" si="293"/>
        <v>562.85523723568474</v>
      </c>
      <c r="M358" s="213">
        <f t="shared" si="285"/>
        <v>4.379054860647889</v>
      </c>
      <c r="N358" s="11">
        <f t="shared" si="269"/>
        <v>1.5853052534362724</v>
      </c>
      <c r="O358" s="10">
        <f t="shared" si="270"/>
        <v>0.20119722767845513</v>
      </c>
      <c r="P358" s="10">
        <f t="shared" si="271"/>
        <v>0.85699999999999998</v>
      </c>
      <c r="Q358" s="10">
        <f t="shared" si="272"/>
        <v>-0.37</v>
      </c>
      <c r="R358" s="10">
        <f t="shared" si="273"/>
        <v>-0.27900000000000003</v>
      </c>
      <c r="S358" s="211">
        <f t="shared" si="274"/>
        <v>0.26700000000000002</v>
      </c>
      <c r="T358" s="10">
        <f t="shared" si="275"/>
        <v>-0.79200000000000004</v>
      </c>
      <c r="U358" s="10">
        <f t="shared" si="276"/>
        <v>7.5999999999999998E-2</v>
      </c>
      <c r="V358" s="10">
        <f t="shared" si="286"/>
        <v>0.53474333159463494</v>
      </c>
      <c r="W358" s="10">
        <f t="shared" si="287"/>
        <v>0.17515660125747923</v>
      </c>
      <c r="X358" s="11">
        <f t="shared" si="288"/>
        <v>141.20814403757905</v>
      </c>
      <c r="Y358" s="11">
        <f t="shared" si="289"/>
        <v>84.956434729472349</v>
      </c>
      <c r="Z358" s="31">
        <f t="shared" si="277"/>
        <v>226.16457876705141</v>
      </c>
      <c r="AA358" s="35">
        <f t="shared" si="278"/>
        <v>31.368303443108612</v>
      </c>
      <c r="AB358" s="272">
        <f t="shared" si="279"/>
        <v>820.38811944584484</v>
      </c>
      <c r="AC358" s="101">
        <f t="shared" si="280"/>
        <v>704.06338127326376</v>
      </c>
    </row>
    <row r="359" spans="1:29" x14ac:dyDescent="0.6">
      <c r="A359">
        <v>0.5</v>
      </c>
      <c r="B359" s="10">
        <f t="shared" si="290"/>
        <v>0.1308996938995747</v>
      </c>
      <c r="C359" s="105">
        <f t="shared" si="281"/>
        <v>0.14198601363850108</v>
      </c>
      <c r="D359" s="31">
        <f t="shared" si="291"/>
        <v>173.49126273333474</v>
      </c>
      <c r="E359" s="18">
        <f t="shared" si="292"/>
        <v>0.15260824179249155</v>
      </c>
      <c r="F359" s="31">
        <f t="shared" si="266"/>
        <v>543.28534078126995</v>
      </c>
      <c r="G359" s="33">
        <f t="shared" si="282"/>
        <v>369.79407804793522</v>
      </c>
      <c r="H359" s="213">
        <f t="shared" si="267"/>
        <v>0.63079334269057785</v>
      </c>
      <c r="I359" s="11">
        <f t="shared" si="283"/>
        <v>0.88822112603704884</v>
      </c>
      <c r="J359" s="213">
        <f t="shared" si="268"/>
        <v>0.96011633939895691</v>
      </c>
      <c r="K359" s="11">
        <f t="shared" si="284"/>
        <v>0.28337831496890598</v>
      </c>
      <c r="L359" s="33">
        <f t="shared" si="293"/>
        <v>562.85523723568474</v>
      </c>
      <c r="M359" s="213">
        <f t="shared" si="285"/>
        <v>4.379054860647889</v>
      </c>
      <c r="N359" s="11">
        <f t="shared" si="269"/>
        <v>1.5853052534362724</v>
      </c>
      <c r="O359" s="10">
        <f t="shared" si="270"/>
        <v>0.20119722767845513</v>
      </c>
      <c r="P359" s="10">
        <f t="shared" si="271"/>
        <v>0.85699999999999998</v>
      </c>
      <c r="Q359" s="10">
        <f t="shared" si="272"/>
        <v>-0.37</v>
      </c>
      <c r="R359" s="10">
        <f t="shared" si="273"/>
        <v>-0.27900000000000003</v>
      </c>
      <c r="S359" s="211">
        <f t="shared" si="274"/>
        <v>0.26700000000000002</v>
      </c>
      <c r="T359" s="10">
        <f t="shared" si="275"/>
        <v>-0.79200000000000004</v>
      </c>
      <c r="U359" s="10">
        <f t="shared" si="276"/>
        <v>7.5999999999999998E-2</v>
      </c>
      <c r="V359" s="10">
        <f t="shared" si="286"/>
        <v>0.53474333159463494</v>
      </c>
      <c r="W359" s="10">
        <f t="shared" si="287"/>
        <v>0.17515660125747923</v>
      </c>
      <c r="X359" s="11">
        <f t="shared" si="288"/>
        <v>141.20814403757905</v>
      </c>
      <c r="Y359" s="11">
        <f t="shared" si="289"/>
        <v>84.956434729472349</v>
      </c>
      <c r="Z359" s="31">
        <f t="shared" si="277"/>
        <v>226.16457876705141</v>
      </c>
      <c r="AA359" s="35">
        <f t="shared" si="278"/>
        <v>31.368303443108612</v>
      </c>
      <c r="AB359" s="272">
        <f t="shared" si="279"/>
        <v>820.38811944584484</v>
      </c>
      <c r="AC359" s="101">
        <f t="shared" si="280"/>
        <v>704.06338127326376</v>
      </c>
    </row>
    <row r="360" spans="1:29" x14ac:dyDescent="0.6">
      <c r="A360">
        <v>1.5</v>
      </c>
      <c r="B360" s="10">
        <f t="shared" si="290"/>
        <v>0.39269908169872414</v>
      </c>
      <c r="C360" s="105">
        <f t="shared" si="281"/>
        <v>0.13058751217802958</v>
      </c>
      <c r="D360" s="31">
        <f t="shared" si="291"/>
        <v>159.563549989178</v>
      </c>
      <c r="E360" s="18">
        <f t="shared" si="292"/>
        <v>0.13605932638185778</v>
      </c>
      <c r="F360" s="31">
        <f t="shared" si="266"/>
        <v>484.37120191941369</v>
      </c>
      <c r="G360" s="33">
        <f t="shared" si="282"/>
        <v>324.80765193023569</v>
      </c>
      <c r="H360" s="213">
        <f t="shared" si="267"/>
        <v>0.58015385607029446</v>
      </c>
      <c r="I360" s="11">
        <f t="shared" si="283"/>
        <v>0.95187875408766376</v>
      </c>
      <c r="J360" s="213">
        <f t="shared" si="268"/>
        <v>0.89958638241805633</v>
      </c>
      <c r="K360" s="11">
        <f t="shared" si="284"/>
        <v>0.45197478800015789</v>
      </c>
      <c r="L360" s="33">
        <f t="shared" si="293"/>
        <v>503.64664049775854</v>
      </c>
      <c r="M360" s="213">
        <f t="shared" si="285"/>
        <v>4.5087253838941841</v>
      </c>
      <c r="N360" s="11">
        <f t="shared" si="269"/>
        <v>1.723680691831573</v>
      </c>
      <c r="O360" s="10">
        <f t="shared" si="270"/>
        <v>0.20119722767845508</v>
      </c>
      <c r="P360" s="10">
        <f t="shared" si="271"/>
        <v>0.85699999999999998</v>
      </c>
      <c r="Q360" s="10">
        <f t="shared" si="272"/>
        <v>-0.37</v>
      </c>
      <c r="R360" s="10">
        <f t="shared" si="273"/>
        <v>-0.27900000000000003</v>
      </c>
      <c r="S360" s="211">
        <f t="shared" si="274"/>
        <v>0.26700000000000002</v>
      </c>
      <c r="T360" s="10">
        <f t="shared" si="275"/>
        <v>-0.79200000000000004</v>
      </c>
      <c r="U360" s="10">
        <f t="shared" si="276"/>
        <v>7.5999999999999998E-2</v>
      </c>
      <c r="V360" s="10">
        <f t="shared" si="286"/>
        <v>0.51698285336851335</v>
      </c>
      <c r="W360" s="10">
        <f t="shared" si="287"/>
        <v>0.17999458098932603</v>
      </c>
      <c r="X360" s="11">
        <f t="shared" si="288"/>
        <v>127.91147842890237</v>
      </c>
      <c r="Y360" s="11">
        <f t="shared" si="289"/>
        <v>80.85164814106534</v>
      </c>
      <c r="Z360" s="31">
        <f t="shared" si="277"/>
        <v>208.76312656996771</v>
      </c>
      <c r="AA360" s="35">
        <f t="shared" si="278"/>
        <v>27.966708652697776</v>
      </c>
      <c r="AB360" s="272">
        <f t="shared" si="279"/>
        <v>740.37647572042408</v>
      </c>
      <c r="AC360" s="101">
        <f t="shared" si="280"/>
        <v>631.55811892666088</v>
      </c>
    </row>
    <row r="361" spans="1:29" x14ac:dyDescent="0.6">
      <c r="A361">
        <v>2.5</v>
      </c>
      <c r="B361" s="10">
        <f t="shared" si="290"/>
        <v>0.6544984694978736</v>
      </c>
      <c r="C361" s="105">
        <f t="shared" si="281"/>
        <v>0.10856729829470338</v>
      </c>
      <c r="D361" s="31">
        <f t="shared" si="291"/>
        <v>132.65727510774525</v>
      </c>
      <c r="E361" s="18">
        <f t="shared" si="292"/>
        <v>0.10621396450767022</v>
      </c>
      <c r="F361" s="31">
        <f t="shared" si="266"/>
        <v>378.12171364730597</v>
      </c>
      <c r="G361" s="33">
        <f t="shared" si="282"/>
        <v>245.46443853956072</v>
      </c>
      <c r="H361" s="213">
        <f t="shared" si="267"/>
        <v>0.48232588015719141</v>
      </c>
      <c r="I361" s="11">
        <f t="shared" si="283"/>
        <v>1.0674884102720497</v>
      </c>
      <c r="J361" s="213">
        <f t="shared" si="268"/>
        <v>0.78265148499402026</v>
      </c>
      <c r="K361" s="11">
        <f t="shared" si="284"/>
        <v>0.67188215716855726</v>
      </c>
      <c r="L361" s="33">
        <f t="shared" si="293"/>
        <v>398.30561709357249</v>
      </c>
      <c r="M361" s="213">
        <f t="shared" si="285"/>
        <v>4.8363387204401533</v>
      </c>
      <c r="N361" s="11">
        <f t="shared" si="269"/>
        <v>2.0732870474918266</v>
      </c>
      <c r="O361" s="10">
        <f t="shared" si="270"/>
        <v>0.20119722767845513</v>
      </c>
      <c r="P361" s="10">
        <f t="shared" si="271"/>
        <v>0.85699999999999998</v>
      </c>
      <c r="Q361" s="10">
        <f t="shared" si="272"/>
        <v>-0.37</v>
      </c>
      <c r="R361" s="10">
        <f t="shared" si="273"/>
        <v>-0.27900000000000003</v>
      </c>
      <c r="S361" s="211">
        <f t="shared" si="274"/>
        <v>0.26700000000000002</v>
      </c>
      <c r="T361" s="10">
        <f t="shared" si="275"/>
        <v>-0.79200000000000004</v>
      </c>
      <c r="U361" s="10">
        <f t="shared" si="276"/>
        <v>7.5999999999999998E-2</v>
      </c>
      <c r="V361" s="10">
        <f t="shared" si="286"/>
        <v>0.48472775929306966</v>
      </c>
      <c r="W361" s="10">
        <f t="shared" si="287"/>
        <v>0.18878091485933929</v>
      </c>
      <c r="X361" s="11">
        <f t="shared" si="288"/>
        <v>104.3414366044439</v>
      </c>
      <c r="Y361" s="11">
        <f t="shared" si="289"/>
        <v>71.318071732321172</v>
      </c>
      <c r="Z361" s="31">
        <f t="shared" si="277"/>
        <v>175.65950833676507</v>
      </c>
      <c r="AA361" s="35">
        <f t="shared" si="278"/>
        <v>21.832057229926697</v>
      </c>
      <c r="AB361" s="272">
        <f t="shared" si="279"/>
        <v>595.7971826602643</v>
      </c>
      <c r="AC361" s="101">
        <f t="shared" si="280"/>
        <v>502.64705369801641</v>
      </c>
    </row>
    <row r="362" spans="1:29" x14ac:dyDescent="0.6">
      <c r="A362">
        <v>3.5</v>
      </c>
      <c r="B362" s="10">
        <f t="shared" si="290"/>
        <v>0.91629785729702296</v>
      </c>
      <c r="C362" s="105">
        <f t="shared" si="281"/>
        <v>7.742601317454717E-2</v>
      </c>
      <c r="D362" s="31">
        <f t="shared" si="291"/>
        <v>94.606056257484525</v>
      </c>
      <c r="E362" s="18">
        <f t="shared" si="292"/>
        <v>6.878613532418236E-2</v>
      </c>
      <c r="F362" s="31">
        <f t="shared" si="266"/>
        <v>244.87864175408919</v>
      </c>
      <c r="G362" s="33">
        <f t="shared" si="282"/>
        <v>150.27258549660468</v>
      </c>
      <c r="H362" s="213">
        <f t="shared" si="267"/>
        <v>0.34397622984137272</v>
      </c>
      <c r="I362" s="11">
        <f t="shared" si="283"/>
        <v>1.2196480619308543</v>
      </c>
      <c r="J362" s="213">
        <f t="shared" si="268"/>
        <v>0.61728056714224167</v>
      </c>
      <c r="K362" s="11">
        <f t="shared" si="284"/>
        <v>0.9055149007826544</v>
      </c>
      <c r="L362" s="33">
        <f t="shared" si="293"/>
        <v>269.67080499734612</v>
      </c>
      <c r="M362" s="213">
        <f t="shared" si="285"/>
        <v>5.617770954182018</v>
      </c>
      <c r="N362" s="11">
        <f t="shared" si="269"/>
        <v>2.907177628120285</v>
      </c>
      <c r="O362" s="10">
        <f t="shared" si="270"/>
        <v>0.20119722767845508</v>
      </c>
      <c r="P362" s="10">
        <f t="shared" si="271"/>
        <v>0.85699999999999998</v>
      </c>
      <c r="Q362" s="10">
        <f t="shared" si="272"/>
        <v>-0.37</v>
      </c>
      <c r="R362" s="10">
        <f t="shared" si="273"/>
        <v>-0.27900000000000003</v>
      </c>
      <c r="S362" s="211">
        <f t="shared" si="274"/>
        <v>0.26700000000000002</v>
      </c>
      <c r="T362" s="10">
        <f t="shared" si="275"/>
        <v>-0.79200000000000004</v>
      </c>
      <c r="U362" s="10">
        <f t="shared" si="276"/>
        <v>7.5999999999999998E-2</v>
      </c>
      <c r="V362" s="10">
        <f t="shared" si="286"/>
        <v>0.44227521648026319</v>
      </c>
      <c r="W362" s="10">
        <f t="shared" si="287"/>
        <v>0.20034504838540851</v>
      </c>
      <c r="X362" s="11">
        <f t="shared" si="288"/>
        <v>75.087166410662689</v>
      </c>
      <c r="Y362" s="11">
        <f t="shared" si="289"/>
        <v>54.709642468985081</v>
      </c>
      <c r="Z362" s="31">
        <f t="shared" si="277"/>
        <v>129.79680887964776</v>
      </c>
      <c r="AA362" s="35">
        <f t="shared" si="278"/>
        <v>14.138845583855254</v>
      </c>
      <c r="AB362" s="272">
        <f t="shared" si="279"/>
        <v>413.60645946084912</v>
      </c>
      <c r="AC362" s="101">
        <f t="shared" si="280"/>
        <v>344.75797140800881</v>
      </c>
    </row>
    <row r="363" spans="1:29" x14ac:dyDescent="0.6">
      <c r="A363">
        <v>4.5</v>
      </c>
      <c r="B363" s="10">
        <f t="shared" si="290"/>
        <v>1.1780972450961724</v>
      </c>
      <c r="C363" s="105">
        <f t="shared" si="281"/>
        <v>3.928588393509265E-2</v>
      </c>
      <c r="D363" s="31">
        <f t="shared" si="291"/>
        <v>48.003021120428755</v>
      </c>
      <c r="E363" s="18">
        <f t="shared" si="292"/>
        <v>3.057585895827887E-2</v>
      </c>
      <c r="F363" s="31">
        <f t="shared" si="266"/>
        <v>108.85005789147277</v>
      </c>
      <c r="G363" s="33">
        <f t="shared" si="282"/>
        <v>60.847036771044017</v>
      </c>
      <c r="H363" s="213">
        <f t="shared" si="267"/>
        <v>0.17453320515825405</v>
      </c>
      <c r="I363" s="11">
        <f t="shared" si="283"/>
        <v>1.3953646497930499</v>
      </c>
      <c r="J363" s="213">
        <f t="shared" si="268"/>
        <v>0.41474338362595609</v>
      </c>
      <c r="K363" s="11">
        <f t="shared" si="284"/>
        <v>1.1431355570525401</v>
      </c>
      <c r="L363" s="33">
        <f t="shared" si="293"/>
        <v>144.59085817597676</v>
      </c>
      <c r="M363" s="213">
        <f t="shared" si="285"/>
        <v>8.2626112468427984</v>
      </c>
      <c r="N363" s="11">
        <f t="shared" si="269"/>
        <v>5.7295687608170178</v>
      </c>
      <c r="O363" s="10">
        <f t="shared" si="270"/>
        <v>0.20119722767845508</v>
      </c>
      <c r="P363" s="10">
        <f t="shared" si="271"/>
        <v>0.73399999999999999</v>
      </c>
      <c r="Q363" s="10">
        <f t="shared" si="272"/>
        <v>-7.2999999999999995E-2</v>
      </c>
      <c r="R363" s="10">
        <f t="shared" si="273"/>
        <v>-0.22800000000000001</v>
      </c>
      <c r="S363" s="211">
        <f t="shared" si="274"/>
        <v>0.23100000000000001</v>
      </c>
      <c r="T363" s="10">
        <f t="shared" si="275"/>
        <v>-1.18</v>
      </c>
      <c r="U363" s="10">
        <f t="shared" si="276"/>
        <v>0.19900000000000001</v>
      </c>
      <c r="V363" s="10">
        <f t="shared" si="286"/>
        <v>0.40116946222665745</v>
      </c>
      <c r="W363" s="10">
        <f t="shared" si="287"/>
        <v>0.27126483664823997</v>
      </c>
      <c r="X363" s="11">
        <f t="shared" si="288"/>
        <v>45.761245845383371</v>
      </c>
      <c r="Y363" s="11">
        <f t="shared" si="289"/>
        <v>32.248576629912073</v>
      </c>
      <c r="Z363" s="31">
        <f t="shared" si="277"/>
        <v>78.009822475295437</v>
      </c>
      <c r="AA363" s="35">
        <f t="shared" si="278"/>
        <v>6.2848035635004047</v>
      </c>
      <c r="AB363" s="272">
        <f t="shared" si="279"/>
        <v>228.88548421477262</v>
      </c>
      <c r="AC363" s="101">
        <f t="shared" si="280"/>
        <v>190.35210402136013</v>
      </c>
    </row>
    <row r="364" spans="1:29" x14ac:dyDescent="0.6">
      <c r="A364">
        <v>5.5</v>
      </c>
      <c r="B364" s="10">
        <f t="shared" si="290"/>
        <v>1.4398966328953218</v>
      </c>
      <c r="C364" s="105">
        <f t="shared" si="281"/>
        <v>-3.2539026455350659E-3</v>
      </c>
      <c r="D364" s="31">
        <f t="shared" si="291"/>
        <v>0</v>
      </c>
      <c r="E364" s="18">
        <f t="shared" si="292"/>
        <v>-2.1328303368511629E-3</v>
      </c>
      <c r="F364" s="31">
        <f t="shared" si="266"/>
        <v>0</v>
      </c>
      <c r="G364" s="33">
        <f t="shared" si="282"/>
        <v>0</v>
      </c>
      <c r="H364" s="213">
        <f t="shared" si="267"/>
        <v>-1.4455931777848055E-2</v>
      </c>
      <c r="I364" s="11">
        <f t="shared" si="283"/>
        <v>1.5852527621056576</v>
      </c>
      <c r="J364" s="213">
        <f t="shared" si="268"/>
        <v>0.18884250879327708</v>
      </c>
      <c r="K364" s="11">
        <f t="shared" si="284"/>
        <v>1.380813013237119</v>
      </c>
      <c r="L364" s="33">
        <f t="shared" si="293"/>
        <v>0</v>
      </c>
      <c r="M364" s="213">
        <f t="shared" si="285"/>
        <v>0</v>
      </c>
      <c r="N364" s="11">
        <f t="shared" si="269"/>
        <v>-69.175755348567534</v>
      </c>
      <c r="O364" s="10">
        <f t="shared" si="270"/>
        <v>0</v>
      </c>
      <c r="P364" s="10">
        <f t="shared" si="271"/>
        <v>0</v>
      </c>
      <c r="Q364" s="10">
        <f t="shared" si="272"/>
        <v>0</v>
      </c>
      <c r="R364" s="10">
        <f t="shared" si="273"/>
        <v>0</v>
      </c>
      <c r="S364" s="211">
        <f t="shared" si="274"/>
        <v>0</v>
      </c>
      <c r="T364" s="10">
        <f t="shared" si="275"/>
        <v>0</v>
      </c>
      <c r="U364" s="10">
        <f t="shared" si="276"/>
        <v>0</v>
      </c>
      <c r="V364" s="10">
        <f t="shared" si="286"/>
        <v>0</v>
      </c>
      <c r="W364" s="10">
        <f t="shared" si="287"/>
        <v>0</v>
      </c>
      <c r="X364" s="11">
        <f t="shared" si="288"/>
        <v>0</v>
      </c>
      <c r="Y364" s="11">
        <f t="shared" si="289"/>
        <v>0</v>
      </c>
      <c r="Z364" s="31">
        <f t="shared" si="277"/>
        <v>0</v>
      </c>
      <c r="AA364" s="35">
        <f t="shared" si="278"/>
        <v>0</v>
      </c>
      <c r="AB364" s="272">
        <f t="shared" si="279"/>
        <v>0</v>
      </c>
      <c r="AC364" s="101">
        <f t="shared" si="280"/>
        <v>0</v>
      </c>
    </row>
    <row r="365" spans="1:29" x14ac:dyDescent="0.6">
      <c r="A365">
        <v>6.5</v>
      </c>
      <c r="B365" s="10">
        <f t="shared" si="290"/>
        <v>1.7016960206944713</v>
      </c>
      <c r="C365" s="105">
        <f t="shared" si="281"/>
        <v>-4.7294330412187467E-2</v>
      </c>
      <c r="D365" s="31">
        <f t="shared" si="291"/>
        <v>0</v>
      </c>
      <c r="E365" s="18">
        <f t="shared" si="292"/>
        <v>-2.4986201729188352E-2</v>
      </c>
      <c r="F365" s="31">
        <f t="shared" si="266"/>
        <v>0</v>
      </c>
      <c r="G365" s="33">
        <f t="shared" si="282"/>
        <v>0</v>
      </c>
      <c r="H365" s="213">
        <f t="shared" si="267"/>
        <v>-0.21011188360405414</v>
      </c>
      <c r="I365" s="11">
        <f t="shared" si="283"/>
        <v>1.7824857233135076</v>
      </c>
      <c r="J365" s="213">
        <f t="shared" si="268"/>
        <v>-4.5027286054795342E-2</v>
      </c>
      <c r="K365" s="11">
        <f t="shared" si="284"/>
        <v>1.6158388418919725</v>
      </c>
      <c r="L365" s="33">
        <f t="shared" si="293"/>
        <v>0</v>
      </c>
      <c r="M365" s="213">
        <f t="shared" si="285"/>
        <v>0</v>
      </c>
      <c r="N365" s="11">
        <f t="shared" si="269"/>
        <v>-4.7593690696926618</v>
      </c>
      <c r="O365" s="10">
        <f t="shared" si="270"/>
        <v>0</v>
      </c>
      <c r="P365" s="10">
        <f t="shared" si="271"/>
        <v>0</v>
      </c>
      <c r="Q365" s="10">
        <f t="shared" si="272"/>
        <v>0</v>
      </c>
      <c r="R365" s="10">
        <f t="shared" si="273"/>
        <v>0</v>
      </c>
      <c r="S365" s="211">
        <f t="shared" si="274"/>
        <v>0</v>
      </c>
      <c r="T365" s="10">
        <f t="shared" si="275"/>
        <v>0</v>
      </c>
      <c r="U365" s="10">
        <f t="shared" si="276"/>
        <v>0</v>
      </c>
      <c r="V365" s="10">
        <f t="shared" si="286"/>
        <v>0</v>
      </c>
      <c r="W365" s="10">
        <f t="shared" si="287"/>
        <v>0</v>
      </c>
      <c r="X365" s="11">
        <f t="shared" si="288"/>
        <v>0</v>
      </c>
      <c r="Y365" s="11">
        <f t="shared" si="289"/>
        <v>0</v>
      </c>
      <c r="Z365" s="31">
        <f t="shared" si="277"/>
        <v>0</v>
      </c>
      <c r="AA365" s="35">
        <f t="shared" si="278"/>
        <v>0</v>
      </c>
      <c r="AB365" s="272">
        <f t="shared" si="279"/>
        <v>0</v>
      </c>
      <c r="AC365" s="101">
        <f t="shared" si="280"/>
        <v>0</v>
      </c>
    </row>
    <row r="366" spans="1:29" x14ac:dyDescent="0.6">
      <c r="A366">
        <v>7.5</v>
      </c>
      <c r="B366" s="10">
        <f t="shared" si="290"/>
        <v>1.9634954084936205</v>
      </c>
      <c r="C366" s="105">
        <f t="shared" si="281"/>
        <v>-8.9834116992815155E-2</v>
      </c>
      <c r="D366" s="31">
        <f t="shared" si="291"/>
        <v>0</v>
      </c>
      <c r="E366" s="18">
        <f t="shared" si="292"/>
        <v>-3.6426835725326789E-2</v>
      </c>
      <c r="F366" s="31">
        <f t="shared" si="266"/>
        <v>0</v>
      </c>
      <c r="G366" s="33">
        <f t="shared" si="282"/>
        <v>0</v>
      </c>
      <c r="H366" s="213">
        <f t="shared" si="267"/>
        <v>-0.39910102054015612</v>
      </c>
      <c r="I366" s="11">
        <f t="shared" si="283"/>
        <v>1.9813325155574135</v>
      </c>
      <c r="J366" s="213">
        <f t="shared" si="268"/>
        <v>-0.27092816088747418</v>
      </c>
      <c r="K366" s="11">
        <f t="shared" si="284"/>
        <v>1.8451534508612246</v>
      </c>
      <c r="L366" s="33">
        <f t="shared" si="293"/>
        <v>0</v>
      </c>
      <c r="M366" s="213">
        <f t="shared" si="285"/>
        <v>0</v>
      </c>
      <c r="N366" s="11">
        <f t="shared" si="269"/>
        <v>-2.5056312776313323</v>
      </c>
      <c r="O366" s="10">
        <f t="shared" si="270"/>
        <v>0</v>
      </c>
      <c r="P366" s="10">
        <f t="shared" si="271"/>
        <v>0</v>
      </c>
      <c r="Q366" s="10">
        <f t="shared" si="272"/>
        <v>0</v>
      </c>
      <c r="R366" s="10">
        <f t="shared" si="273"/>
        <v>0</v>
      </c>
      <c r="S366" s="211">
        <f t="shared" si="274"/>
        <v>0</v>
      </c>
      <c r="T366" s="10">
        <f t="shared" si="275"/>
        <v>0</v>
      </c>
      <c r="U366" s="10">
        <f t="shared" si="276"/>
        <v>0</v>
      </c>
      <c r="V366" s="10">
        <f t="shared" si="286"/>
        <v>0</v>
      </c>
      <c r="W366" s="10">
        <f t="shared" si="287"/>
        <v>0</v>
      </c>
      <c r="X366" s="11">
        <f t="shared" si="288"/>
        <v>0</v>
      </c>
      <c r="Y366" s="11">
        <f t="shared" si="289"/>
        <v>0</v>
      </c>
      <c r="Z366" s="31">
        <f t="shared" si="277"/>
        <v>0</v>
      </c>
      <c r="AA366" s="35">
        <f t="shared" si="278"/>
        <v>0</v>
      </c>
      <c r="AB366" s="272">
        <f t="shared" si="279"/>
        <v>0</v>
      </c>
      <c r="AC366" s="101">
        <f t="shared" si="280"/>
        <v>0</v>
      </c>
    </row>
    <row r="367" spans="1:29" x14ac:dyDescent="0.6">
      <c r="A367">
        <v>8.5</v>
      </c>
      <c r="B367" s="10">
        <f t="shared" si="290"/>
        <v>2.2252947962927703</v>
      </c>
      <c r="C367" s="105">
        <f t="shared" si="281"/>
        <v>-0.12797424623226972</v>
      </c>
      <c r="D367" s="31">
        <f t="shared" si="291"/>
        <v>0</v>
      </c>
      <c r="E367" s="18">
        <f t="shared" si="292"/>
        <v>-3.7799759735192361E-2</v>
      </c>
      <c r="F367" s="31">
        <f t="shared" si="266"/>
        <v>0</v>
      </c>
      <c r="G367" s="33">
        <f t="shared" si="282"/>
        <v>0</v>
      </c>
      <c r="H367" s="213">
        <f t="shared" si="267"/>
        <v>-0.56854404522327495</v>
      </c>
      <c r="I367" s="11">
        <f t="shared" si="283"/>
        <v>2.175531268432918</v>
      </c>
      <c r="J367" s="213">
        <f t="shared" si="268"/>
        <v>-0.47346534440376009</v>
      </c>
      <c r="K367" s="11">
        <f t="shared" si="284"/>
        <v>2.0640172227335714</v>
      </c>
      <c r="L367" s="33">
        <f t="shared" si="293"/>
        <v>0</v>
      </c>
      <c r="M367" s="213">
        <f t="shared" si="285"/>
        <v>0</v>
      </c>
      <c r="N367" s="11">
        <f t="shared" si="269"/>
        <v>-1.7588786803796115</v>
      </c>
      <c r="O367" s="10">
        <f t="shared" si="270"/>
        <v>0</v>
      </c>
      <c r="P367" s="10">
        <f t="shared" si="271"/>
        <v>0</v>
      </c>
      <c r="Q367" s="10">
        <f t="shared" si="272"/>
        <v>0</v>
      </c>
      <c r="R367" s="10">
        <f t="shared" si="273"/>
        <v>0</v>
      </c>
      <c r="S367" s="211">
        <f t="shared" si="274"/>
        <v>0</v>
      </c>
      <c r="T367" s="10">
        <f t="shared" si="275"/>
        <v>0</v>
      </c>
      <c r="U367" s="10">
        <f t="shared" si="276"/>
        <v>0</v>
      </c>
      <c r="V367" s="10">
        <f t="shared" si="286"/>
        <v>0</v>
      </c>
      <c r="W367" s="10">
        <f t="shared" si="287"/>
        <v>0</v>
      </c>
      <c r="X367" s="11">
        <f t="shared" si="288"/>
        <v>0</v>
      </c>
      <c r="Y367" s="11">
        <f t="shared" si="289"/>
        <v>0</v>
      </c>
      <c r="Z367" s="31">
        <f t="shared" si="277"/>
        <v>0</v>
      </c>
      <c r="AA367" s="35">
        <f t="shared" si="278"/>
        <v>0</v>
      </c>
      <c r="AB367" s="272">
        <f t="shared" si="279"/>
        <v>0</v>
      </c>
      <c r="AC367" s="101">
        <f t="shared" si="280"/>
        <v>0</v>
      </c>
    </row>
    <row r="368" spans="1:29" x14ac:dyDescent="0.6">
      <c r="A368">
        <v>9.5</v>
      </c>
      <c r="B368" s="10">
        <f t="shared" si="290"/>
        <v>2.4870941840919194</v>
      </c>
      <c r="C368" s="105">
        <f t="shared" si="281"/>
        <v>-0.15911553135242593</v>
      </c>
      <c r="D368" s="31">
        <f t="shared" si="291"/>
        <v>0</v>
      </c>
      <c r="E368" s="18">
        <f t="shared" si="292"/>
        <v>-3.2691478320697034E-2</v>
      </c>
      <c r="F368" s="31">
        <f t="shared" si="266"/>
        <v>0</v>
      </c>
      <c r="G368" s="33">
        <f t="shared" si="282"/>
        <v>0</v>
      </c>
      <c r="H368" s="213">
        <f t="shared" si="267"/>
        <v>-0.70689369553909354</v>
      </c>
      <c r="I368" s="11">
        <f t="shared" si="283"/>
        <v>2.3558931869670259</v>
      </c>
      <c r="J368" s="213">
        <f t="shared" si="268"/>
        <v>-0.63883626225553858</v>
      </c>
      <c r="K368" s="11">
        <f t="shared" si="284"/>
        <v>2.2637810017644995</v>
      </c>
      <c r="L368" s="33">
        <f t="shared" si="293"/>
        <v>0</v>
      </c>
      <c r="M368" s="213">
        <f t="shared" si="285"/>
        <v>0</v>
      </c>
      <c r="N368" s="11">
        <f t="shared" si="269"/>
        <v>-1.4146398621328442</v>
      </c>
      <c r="O368" s="10">
        <f t="shared" si="270"/>
        <v>0</v>
      </c>
      <c r="P368" s="10">
        <f t="shared" si="271"/>
        <v>0</v>
      </c>
      <c r="Q368" s="10">
        <f t="shared" si="272"/>
        <v>0</v>
      </c>
      <c r="R368" s="10">
        <f t="shared" si="273"/>
        <v>0</v>
      </c>
      <c r="S368" s="211">
        <f t="shared" si="274"/>
        <v>0</v>
      </c>
      <c r="T368" s="10">
        <f t="shared" si="275"/>
        <v>0</v>
      </c>
      <c r="U368" s="10">
        <f t="shared" si="276"/>
        <v>0</v>
      </c>
      <c r="V368" s="10">
        <f t="shared" si="286"/>
        <v>0</v>
      </c>
      <c r="W368" s="10">
        <f t="shared" si="287"/>
        <v>0</v>
      </c>
      <c r="X368" s="11">
        <f t="shared" si="288"/>
        <v>0</v>
      </c>
      <c r="Y368" s="11">
        <f t="shared" si="289"/>
        <v>0</v>
      </c>
      <c r="Z368" s="31">
        <f t="shared" si="277"/>
        <v>0</v>
      </c>
      <c r="AA368" s="35">
        <f t="shared" si="278"/>
        <v>0</v>
      </c>
      <c r="AB368" s="272">
        <f t="shared" si="279"/>
        <v>0</v>
      </c>
      <c r="AC368" s="101">
        <f t="shared" si="280"/>
        <v>0</v>
      </c>
    </row>
    <row r="369" spans="1:29" x14ac:dyDescent="0.6">
      <c r="A369">
        <v>10.5</v>
      </c>
      <c r="B369" s="10">
        <f t="shared" si="290"/>
        <v>2.748893571891069</v>
      </c>
      <c r="C369" s="105">
        <f t="shared" si="281"/>
        <v>-0.18113574523575213</v>
      </c>
      <c r="D369" s="31">
        <f t="shared" si="291"/>
        <v>0</v>
      </c>
      <c r="E369" s="18">
        <f t="shared" si="292"/>
        <v>-2.5699487838846655E-2</v>
      </c>
      <c r="F369" s="31">
        <f t="shared" si="266"/>
        <v>0</v>
      </c>
      <c r="G369" s="33">
        <f t="shared" si="282"/>
        <v>0</v>
      </c>
      <c r="H369" s="213">
        <f t="shared" si="267"/>
        <v>-0.80472167145219664</v>
      </c>
      <c r="I369" s="11">
        <f t="shared" si="283"/>
        <v>2.5060028048814127</v>
      </c>
      <c r="J369" s="213">
        <f t="shared" si="268"/>
        <v>-0.75577115967957476</v>
      </c>
      <c r="K369" s="11">
        <f t="shared" si="284"/>
        <v>2.4276272855588896</v>
      </c>
      <c r="L369" s="33">
        <f t="shared" si="293"/>
        <v>0</v>
      </c>
      <c r="M369" s="213">
        <f t="shared" si="285"/>
        <v>0</v>
      </c>
      <c r="N369" s="11">
        <f t="shared" si="269"/>
        <v>-1.2426656761901356</v>
      </c>
      <c r="O369" s="10">
        <f t="shared" si="270"/>
        <v>0</v>
      </c>
      <c r="P369" s="10">
        <f t="shared" si="271"/>
        <v>0</v>
      </c>
      <c r="Q369" s="10">
        <f t="shared" si="272"/>
        <v>0</v>
      </c>
      <c r="R369" s="10">
        <f t="shared" si="273"/>
        <v>0</v>
      </c>
      <c r="S369" s="211">
        <f t="shared" si="274"/>
        <v>0</v>
      </c>
      <c r="T369" s="10">
        <f t="shared" si="275"/>
        <v>0</v>
      </c>
      <c r="U369" s="10">
        <f t="shared" si="276"/>
        <v>0</v>
      </c>
      <c r="V369" s="10">
        <f t="shared" si="286"/>
        <v>0</v>
      </c>
      <c r="W369" s="10">
        <f t="shared" si="287"/>
        <v>0</v>
      </c>
      <c r="X369" s="11">
        <f t="shared" si="288"/>
        <v>0</v>
      </c>
      <c r="Y369" s="11">
        <f t="shared" si="289"/>
        <v>0</v>
      </c>
      <c r="Z369" s="31">
        <f t="shared" si="277"/>
        <v>0</v>
      </c>
      <c r="AA369" s="35">
        <f t="shared" si="278"/>
        <v>0</v>
      </c>
      <c r="AB369" s="272">
        <f t="shared" si="279"/>
        <v>0</v>
      </c>
      <c r="AC369" s="101">
        <f t="shared" si="280"/>
        <v>0</v>
      </c>
    </row>
    <row r="370" spans="1:29" x14ac:dyDescent="0.6">
      <c r="A370" s="2">
        <v>11.5</v>
      </c>
      <c r="B370" s="13">
        <f>A370*PI()/12</f>
        <v>3.0106929596902181</v>
      </c>
      <c r="C370" s="57">
        <f t="shared" si="281"/>
        <v>-0.19253424669622365</v>
      </c>
      <c r="D370" s="32">
        <f>IF(C370&gt;0,$B$341*C370,0)</f>
        <v>0</v>
      </c>
      <c r="E370" s="20">
        <f>C370*($B$343+$B$344*COS(B370))</f>
        <v>-2.098034795048883E-2</v>
      </c>
      <c r="F370" s="32">
        <f t="shared" si="266"/>
        <v>0</v>
      </c>
      <c r="G370" s="34">
        <f t="shared" si="282"/>
        <v>0</v>
      </c>
      <c r="H370" s="214">
        <f t="shared" si="267"/>
        <v>-0.85536115807248003</v>
      </c>
      <c r="I370" s="14">
        <f t="shared" si="283"/>
        <v>2.5970439387224822</v>
      </c>
      <c r="J370" s="214">
        <f t="shared" si="268"/>
        <v>-0.81630111666047533</v>
      </c>
      <c r="K370" s="14">
        <f t="shared" si="284"/>
        <v>2.5257744718799797</v>
      </c>
      <c r="L370" s="34">
        <f>(G370/H370)*MAX(0,J370)</f>
        <v>0</v>
      </c>
      <c r="M370" s="214">
        <f t="shared" si="285"/>
        <v>0</v>
      </c>
      <c r="N370" s="14">
        <f t="shared" si="269"/>
        <v>-1.1690968084796571</v>
      </c>
      <c r="O370" s="13">
        <f t="shared" si="270"/>
        <v>0</v>
      </c>
      <c r="P370" s="13">
        <f t="shared" si="271"/>
        <v>0</v>
      </c>
      <c r="Q370" s="13">
        <f t="shared" si="272"/>
        <v>0</v>
      </c>
      <c r="R370" s="13">
        <f t="shared" si="273"/>
        <v>0</v>
      </c>
      <c r="S370" s="212">
        <f t="shared" si="274"/>
        <v>0</v>
      </c>
      <c r="T370" s="13">
        <f t="shared" si="275"/>
        <v>0</v>
      </c>
      <c r="U370" s="13">
        <f t="shared" si="276"/>
        <v>0</v>
      </c>
      <c r="V370" s="13">
        <f t="shared" si="286"/>
        <v>0</v>
      </c>
      <c r="W370" s="13">
        <f t="shared" si="287"/>
        <v>0</v>
      </c>
      <c r="X370" s="14">
        <f t="shared" si="288"/>
        <v>0</v>
      </c>
      <c r="Y370" s="14">
        <f t="shared" si="289"/>
        <v>0</v>
      </c>
      <c r="Z370" s="32">
        <f t="shared" si="277"/>
        <v>0</v>
      </c>
      <c r="AA370" s="36">
        <f t="shared" si="278"/>
        <v>0</v>
      </c>
      <c r="AB370" s="273">
        <f t="shared" si="279"/>
        <v>0</v>
      </c>
      <c r="AC370" s="354">
        <f t="shared" si="280"/>
        <v>0</v>
      </c>
    </row>
    <row r="371" spans="1:29" x14ac:dyDescent="0.6">
      <c r="B371" s="1"/>
      <c r="C371" s="18"/>
      <c r="D371" s="112">
        <f>SUM(D347:D370)</f>
        <v>1216.6423304163427</v>
      </c>
      <c r="E371" s="113"/>
      <c r="F371" s="112">
        <f>SUM(F347:F370)</f>
        <v>3519.0139119871028</v>
      </c>
      <c r="G371" s="112">
        <f>SUM(G347:G370)</f>
        <v>2302.3715815707606</v>
      </c>
      <c r="H371" s="228"/>
      <c r="I371" s="226"/>
      <c r="J371" s="228"/>
      <c r="K371" s="226"/>
      <c r="L371" s="112">
        <f>SUM(L347:L370)</f>
        <v>3758.1383160006776</v>
      </c>
      <c r="M371" s="102"/>
      <c r="X371" s="226"/>
      <c r="Y371" s="226"/>
      <c r="Z371" s="112">
        <f>SUM(Z347:Z370)</f>
        <v>1636.7876900574547</v>
      </c>
      <c r="AA371" s="112">
        <f>SUM(AA347:AA370)</f>
        <v>203.18143694617748</v>
      </c>
      <c r="AB371" s="358">
        <f>SUM(AB347:AB370)</f>
        <v>5598.10744300431</v>
      </c>
      <c r="AC371" s="101">
        <f>SUM(AC347:AC370)</f>
        <v>4746.7572586546194</v>
      </c>
    </row>
    <row r="372" spans="1:29" x14ac:dyDescent="0.6">
      <c r="H372" s="227"/>
      <c r="J372" s="227"/>
    </row>
    <row r="373" spans="1:29" x14ac:dyDescent="0.6">
      <c r="A373" s="6" t="s">
        <v>16</v>
      </c>
      <c r="B373" s="8">
        <f>Gdm!A24</f>
        <v>11</v>
      </c>
      <c r="H373" s="227"/>
      <c r="J373" s="227"/>
    </row>
    <row r="374" spans="1:29" x14ac:dyDescent="0.6">
      <c r="A374" s="22" t="s">
        <v>24</v>
      </c>
      <c r="B374" s="27">
        <f>Gdm!C24</f>
        <v>1.0231834066475822</v>
      </c>
      <c r="H374" s="227"/>
      <c r="J374" s="227"/>
    </row>
    <row r="375" spans="1:29" x14ac:dyDescent="0.6">
      <c r="A375" s="22" t="s">
        <v>23</v>
      </c>
      <c r="B375" s="28">
        <f>Gdm!D24</f>
        <v>-19.147817306406708</v>
      </c>
      <c r="H375" s="227"/>
      <c r="J375" s="227"/>
    </row>
    <row r="376" spans="1:29" x14ac:dyDescent="0.6">
      <c r="A376" s="22" t="s">
        <v>18</v>
      </c>
      <c r="B376" s="29">
        <f>Gdm!H24</f>
        <v>-1.2702659994295136</v>
      </c>
      <c r="C376" s="116" t="s">
        <v>168</v>
      </c>
      <c r="D376" s="131">
        <f>B376*180/PI()</f>
        <v>-72.780880626278559</v>
      </c>
      <c r="H376" s="227"/>
      <c r="J376" s="227"/>
    </row>
    <row r="377" spans="1:29" x14ac:dyDescent="0.6">
      <c r="A377" s="22" t="s">
        <v>28</v>
      </c>
      <c r="B377" s="261">
        <f>Gdm!N24</f>
        <v>930.08256907736859</v>
      </c>
      <c r="C377" s="116" t="s">
        <v>167</v>
      </c>
      <c r="D377" s="131">
        <f>D376/15</f>
        <v>-4.8520587084185705</v>
      </c>
      <c r="H377" s="227"/>
      <c r="J377" s="227"/>
    </row>
    <row r="378" spans="1:29" x14ac:dyDescent="0.6">
      <c r="A378" s="22" t="s">
        <v>29</v>
      </c>
      <c r="B378" s="261">
        <f>Gdm!K24</f>
        <v>2430</v>
      </c>
      <c r="H378" s="227"/>
      <c r="J378" s="227"/>
    </row>
    <row r="379" spans="1:29" x14ac:dyDescent="0.6">
      <c r="A379" s="3" t="s">
        <v>19</v>
      </c>
      <c r="B379" s="5">
        <f>0.409-0.5016*SIN(B376+PI()/3)</f>
        <v>0.51996549784578794</v>
      </c>
      <c r="H379" s="227"/>
      <c r="J379" s="227"/>
    </row>
    <row r="380" spans="1:29" x14ac:dyDescent="0.6">
      <c r="A380" s="3" t="s">
        <v>20</v>
      </c>
      <c r="B380" s="5">
        <f>0.6609+0.4767*SIN(B376+PI()/3)</f>
        <v>0.55544295689177214</v>
      </c>
      <c r="H380" s="227"/>
      <c r="J380" s="227"/>
    </row>
    <row r="381" spans="1:29" ht="15.5" x14ac:dyDescent="0.85">
      <c r="H381" s="227"/>
      <c r="J381" s="227"/>
      <c r="Z381" s="206" t="s">
        <v>153</v>
      </c>
      <c r="AC381" s="102"/>
    </row>
    <row r="382" spans="1:29" ht="27.25" x14ac:dyDescent="0.85">
      <c r="A382" s="119" t="s">
        <v>75</v>
      </c>
      <c r="B382" s="118" t="s">
        <v>57</v>
      </c>
      <c r="C382" s="4" t="s">
        <v>15</v>
      </c>
      <c r="D382" s="4" t="s">
        <v>31</v>
      </c>
      <c r="E382" s="4" t="s">
        <v>21</v>
      </c>
      <c r="F382" s="4" t="s">
        <v>32</v>
      </c>
      <c r="G382" s="9" t="s">
        <v>33</v>
      </c>
      <c r="H382" s="212" t="s">
        <v>132</v>
      </c>
      <c r="I382" s="217" t="s">
        <v>134</v>
      </c>
      <c r="J382" s="212" t="s">
        <v>133</v>
      </c>
      <c r="K382" s="217" t="s">
        <v>135</v>
      </c>
      <c r="L382" s="99" t="s">
        <v>52</v>
      </c>
      <c r="M382" s="1" t="s">
        <v>136</v>
      </c>
      <c r="N382" s="4" t="s">
        <v>137</v>
      </c>
      <c r="O382" s="4" t="s">
        <v>138</v>
      </c>
      <c r="P382" s="4" t="s">
        <v>139</v>
      </c>
      <c r="Q382" s="4" t="s">
        <v>140</v>
      </c>
      <c r="R382" s="4" t="s">
        <v>141</v>
      </c>
      <c r="S382" s="202" t="s">
        <v>142</v>
      </c>
      <c r="T382" s="4" t="s">
        <v>143</v>
      </c>
      <c r="U382" s="4" t="s">
        <v>144</v>
      </c>
      <c r="V382" s="4" t="s">
        <v>145</v>
      </c>
      <c r="W382" s="4" t="s">
        <v>146</v>
      </c>
      <c r="X382" s="179" t="s">
        <v>53</v>
      </c>
      <c r="Y382" s="217" t="s">
        <v>152</v>
      </c>
      <c r="Z382" s="203" t="s">
        <v>54</v>
      </c>
      <c r="AA382" s="99" t="s">
        <v>55</v>
      </c>
      <c r="AB382" s="270" t="s">
        <v>227</v>
      </c>
      <c r="AC382" s="106" t="s">
        <v>56</v>
      </c>
    </row>
    <row r="383" spans="1:29" x14ac:dyDescent="0.6">
      <c r="A383" s="3">
        <v>-11.5</v>
      </c>
      <c r="B383" s="10">
        <f>A383*PI()/12</f>
        <v>-3.0106929596902181</v>
      </c>
      <c r="C383" s="104">
        <f t="shared" ref="C383:C398" si="294">IF($B$376&lt;&gt;0,(PI()/24)*(COS($B383)-COS($B$376))/($B$376*COS($B$376)-SIN($B$376)),0)</f>
        <v>-0.29099640010231115</v>
      </c>
      <c r="D383" s="49">
        <f t="shared" ref="D383:D406" si="295">IF(C383&gt;0,$B$377*C383,0)</f>
        <v>0</v>
      </c>
      <c r="E383" s="48">
        <f>C383*($B$379+$B$380*COS(B383))</f>
        <v>8.9410295483932072E-3</v>
      </c>
      <c r="F383" s="49">
        <f t="shared" ref="F383:F406" si="296">IF(C383&gt;0,$B$378*E383,0)</f>
        <v>0</v>
      </c>
      <c r="G383" s="37">
        <f>IF(AND(F383&gt;0,F383&gt;D383),F383-D383,0)</f>
        <v>0</v>
      </c>
      <c r="H383" s="205">
        <f t="shared" ref="H383:H406" si="297">SIN(RADIANS($B$375))*SIN(LAT)+COS(RADIANS($B$375))*COS(LAT)*COS(B383)</f>
        <v>-0.9255273391269897</v>
      </c>
      <c r="I383" s="216">
        <f>ACOS(H383)</f>
        <v>2.7532221284046789</v>
      </c>
      <c r="J383" s="205">
        <f t="shared" ref="J383:J406" si="298">SIN(RADIANS($B$375))*SIN(LAT)*COS($C$5)-SIN(RADIANS($B$375))*COS(LAT)*SIN($C$5)*COS($C$6)+COS(RADIANS($B$375))*COS(LAT)*COS($C$5)*COS(B383)+COS(RADIANS($B$375))*SIN(LAT)*SIN($C$5)*COS($C$6)*COS(B383)+COS(RADIANS($B$375))*SIN($C$6)*SIN(B383)*SIN($C$5)</f>
        <v>-0.71564224005284904</v>
      </c>
      <c r="K383" s="216">
        <f>ACOS(J383)</f>
        <v>2.3683395001745509</v>
      </c>
      <c r="L383" s="37">
        <f>(G383/H383)*MAX(0,J383)</f>
        <v>0</v>
      </c>
      <c r="M383" s="205">
        <f>IF(D383=0,0,1+G383/(D383*H383))</f>
        <v>0</v>
      </c>
      <c r="N383" s="11">
        <f t="shared" ref="N383:N406" si="299">1/H383</f>
        <v>-1.0804651118607227</v>
      </c>
      <c r="O383" s="10">
        <f t="shared" ref="O383:O406" si="300">D383*N383/1367</f>
        <v>0</v>
      </c>
      <c r="P383" s="215">
        <f t="shared" ref="P383:P406" si="301">IF($M383=0,0,IF(AND($M383&gt;=$E$5,$M383&lt;$E$6),$F$5,IF(AND($M383&gt;=$E$6,$M383&lt;$E$7),$F$6,IF(AND($M383&gt;=$E$7,$M383&lt;$E$8),$F$7,IF(AND($M383&gt;=$E$8,$M383&lt;$E$9),$F$8,IF(AND($M383&gt;=$E$9,$M383&lt;$E$10),$F$9,IF(AND($M383&gt;=$E$10,$M383&lt;$E$11),$F$10,IF(AND($M383&gt;=$E$11,$M383&lt;$E$12),$F$11,IF($M383&gt;=$E$12,$F$12,"error")))))))))</f>
        <v>0</v>
      </c>
      <c r="Q383" s="10">
        <f t="shared" ref="Q383:Q406" si="302">IF($M383=0,0,IF(AND($M383&gt;=$E$5,$M383&lt;$E$6),$G$5,IF(AND($M383&gt;=$E$6,$M383&lt;$E$7),$G$6,IF(AND($M383&gt;=$E$7,$M383&lt;$E$8),$G$7,IF(AND($M383&gt;=$E$8,$M383&lt;$E$9),$G$8,IF(AND($M383&gt;=$E$9,$M383&lt;$E$10),$G$9,IF(AND($M383&gt;=$E$10,$M383&lt;$E$11),$G$10,IF(AND($M383&gt;=$E$11,$M383&lt;$E$12),$G$11,IF($M383&gt;=$E$12,$G$12,"error")))))))))</f>
        <v>0</v>
      </c>
      <c r="R383" s="10">
        <f t="shared" ref="R383:R406" si="303">IF($M383=0,0,IF(AND($M383&gt;=$E$5,$M383&lt;$E$6),$H$5,IF(AND($M383&gt;=$E$6,$M383&lt;$E$7),$H$6,IF(AND($M383&gt;=$E$7,$M383&lt;$E$8),$H$7,IF(AND($M383&gt;=$E$8,$M383&lt;$E$9),$H$8,IF(AND($M383&gt;=$E$9,$M383&lt;$E$10),$H$9,IF(AND($M383&gt;=$E$10,$M383&lt;$E$11),$H$10,IF(AND($M383&gt;=$E$11,$M383&lt;$E$12),$H$11,IF($M383&gt;=$E$12,$H$12,"error")))))))))</f>
        <v>0</v>
      </c>
      <c r="S383" s="211">
        <f t="shared" ref="S383:S406" si="304">IF($M383=0,0,IF(AND($M383&gt;=$E$5,$M383&lt;$E$6),$I$5,IF(AND($M383&gt;=$E$6,$M383&lt;$E$7),$I$6,IF(AND($M383&gt;=$E$7,$M383&lt;$E$8),$I$7,IF(AND($M383&gt;=$E$8,$M383&lt;$E$9),$I$8,IF(AND($M383&gt;=$E$9,$M383&lt;$E$10),$I$9,IF(AND($M383&gt;=$E$10,$M383&lt;$E$11),$I$10,IF(AND($M383&gt;=$E$11,$M383&lt;$E$12),$I$11,IF($M383&gt;=$E$12,$I$12,"error")))))))))</f>
        <v>0</v>
      </c>
      <c r="T383" s="10">
        <f t="shared" ref="T383:T406" si="305">IF($M383=0,0,IF(AND($M383&gt;=$E$5,$M383&lt;$E$6),$J$5,IF(AND($M383&gt;=$E$6,$M383&lt;$E$7),$J$6,IF(AND($M383&gt;=$E$7,$M383&lt;$E$8),$J$7,IF(AND($M383&gt;=$E$8,$M383&lt;$E$9),$J$8,IF(AND($M383&gt;=$E$9,$M383&lt;$E$10),$J$9,IF(AND($M383&gt;=$E$10,$M383&lt;$E$11),$J$10,IF(AND($M383&gt;=$E$11,$M383&lt;$E$12),$J$11,IF($M383&gt;=$E$12,$J$12,"error")))))))))</f>
        <v>0</v>
      </c>
      <c r="U383" s="10">
        <f t="shared" ref="U383:U406" si="306">IF($M383=0,0,IF(AND($M383&gt;=$E$5,$M383&lt;$E$6),$K$5,IF(AND($M383&gt;=$E$6,$M383&lt;$E$7),$K$6,IF(AND($M383&gt;=$E$7,$M383&lt;$E$8),$K$7,IF(AND($M383&gt;=$E$8,$M383&lt;$E$9),$K$8,IF(AND($M383&gt;=$E$9,$M383&lt;$E$10),$K$9,IF(AND($M383&gt;=$E$10,$M383&lt;$E$11),$K$10,IF(AND($M383&gt;=$E$11,$M383&lt;$E$12),$K$11,IF($M383&gt;=$E$12,$K$12,"error")))))))))</f>
        <v>0</v>
      </c>
      <c r="V383" s="10">
        <f>P383+Q383*O383+R383*I383</f>
        <v>0</v>
      </c>
      <c r="W383" s="10">
        <f>S383+T383*O383+U383*I383</f>
        <v>0</v>
      </c>
      <c r="X383" s="216">
        <f>D383*V383*MAX(0,J383)/H383</f>
        <v>0</v>
      </c>
      <c r="Y383" s="216">
        <f>D383*(0.5*(1+COS($C$5))*(1-V383)+W383*SIN(ABS($C$5)))</f>
        <v>0</v>
      </c>
      <c r="Z383" s="31">
        <f t="shared" ref="Z383:Z406" si="307">X383+Y383</f>
        <v>0</v>
      </c>
      <c r="AA383" s="38">
        <f t="shared" ref="AA383:AA406" si="308">IF(F383&gt;0,F383*$B$7*(1-COS($C$5))/2,0)</f>
        <v>0</v>
      </c>
      <c r="AB383" s="271">
        <f t="shared" ref="AB383:AB406" si="309">L383+Z383+AA383</f>
        <v>0</v>
      </c>
      <c r="AC383" s="101">
        <f t="shared" ref="AC383:AC406" si="310">L383+X383</f>
        <v>0</v>
      </c>
    </row>
    <row r="384" spans="1:29" x14ac:dyDescent="0.6">
      <c r="A384" s="3">
        <v>-10.5</v>
      </c>
      <c r="B384" s="10">
        <f>A384*PI()/12</f>
        <v>-2.748893571891069</v>
      </c>
      <c r="C384" s="105">
        <f t="shared" si="294"/>
        <v>-0.2757251766909824</v>
      </c>
      <c r="D384" s="31">
        <f t="shared" si="295"/>
        <v>0</v>
      </c>
      <c r="E384" s="18">
        <f>C384*($B$379+$B$380*COS(B384))</f>
        <v>-1.8757910493401931E-3</v>
      </c>
      <c r="F384" s="31">
        <f t="shared" si="296"/>
        <v>0</v>
      </c>
      <c r="G384" s="33">
        <f t="shared" ref="G384:G406" si="311">IF(AND(F384&gt;0,F384&gt;D384),F384-D384,0)</f>
        <v>0</v>
      </c>
      <c r="H384" s="213">
        <f t="shared" si="297"/>
        <v>-0.87695651569367039</v>
      </c>
      <c r="I384" s="11">
        <f t="shared" ref="I384:I406" si="312">ACOS(H384)</f>
        <v>2.6402883844426723</v>
      </c>
      <c r="J384" s="213">
        <f t="shared" si="298"/>
        <v>-0.65758497981656283</v>
      </c>
      <c r="K384" s="11">
        <f t="shared" ref="K384:K406" si="313">ACOS(J384)</f>
        <v>2.2884050061622285</v>
      </c>
      <c r="L384" s="33">
        <f>(G384/H384)*MAX(0,J384)</f>
        <v>0</v>
      </c>
      <c r="M384" s="213">
        <f t="shared" ref="M384:M406" si="314">IF(D384=0,0,1+G384/(D384*H384))</f>
        <v>0</v>
      </c>
      <c r="N384" s="11">
        <f t="shared" si="299"/>
        <v>-1.1403073950696432</v>
      </c>
      <c r="O384" s="10">
        <f t="shared" si="300"/>
        <v>0</v>
      </c>
      <c r="P384" s="10">
        <f t="shared" si="301"/>
        <v>0</v>
      </c>
      <c r="Q384" s="10">
        <f t="shared" si="302"/>
        <v>0</v>
      </c>
      <c r="R384" s="10">
        <f t="shared" si="303"/>
        <v>0</v>
      </c>
      <c r="S384" s="211">
        <f t="shared" si="304"/>
        <v>0</v>
      </c>
      <c r="T384" s="10">
        <f t="shared" si="305"/>
        <v>0</v>
      </c>
      <c r="U384" s="10">
        <f t="shared" si="306"/>
        <v>0</v>
      </c>
      <c r="V384" s="10">
        <f t="shared" ref="V384:V406" si="315">P384+Q384*O384+R384*I384</f>
        <v>0</v>
      </c>
      <c r="W384" s="10">
        <f t="shared" ref="W384:W406" si="316">S384+T384*O384+U384*I384</f>
        <v>0</v>
      </c>
      <c r="X384" s="11">
        <f t="shared" ref="X384:X406" si="317">D384*V384*MAX(0,J384)/H384</f>
        <v>0</v>
      </c>
      <c r="Y384" s="11">
        <f t="shared" ref="Y384:Y406" si="318">D384*(0.5*(1+COS($C$5))*(1-V384)+W384*SIN(ABS($C$5)))</f>
        <v>0</v>
      </c>
      <c r="Z384" s="31">
        <f t="shared" si="307"/>
        <v>0</v>
      </c>
      <c r="AA384" s="35">
        <f t="shared" si="308"/>
        <v>0</v>
      </c>
      <c r="AB384" s="272">
        <f t="shared" si="309"/>
        <v>0</v>
      </c>
      <c r="AC384" s="101">
        <f t="shared" si="310"/>
        <v>0</v>
      </c>
    </row>
    <row r="385" spans="1:29" x14ac:dyDescent="0.6">
      <c r="A385" s="3">
        <v>-9.5</v>
      </c>
      <c r="B385" s="10">
        <f>A385*PI()/12</f>
        <v>-2.4870941840919194</v>
      </c>
      <c r="C385" s="105">
        <f t="shared" si="294"/>
        <v>-0.24622343850691694</v>
      </c>
      <c r="D385" s="31">
        <f t="shared" si="295"/>
        <v>0</v>
      </c>
      <c r="E385" s="18">
        <f>C385*($B$379+$B$380*COS(B385))</f>
        <v>-1.9526250610801151E-2</v>
      </c>
      <c r="F385" s="31">
        <f t="shared" si="296"/>
        <v>0</v>
      </c>
      <c r="G385" s="33">
        <f t="shared" si="311"/>
        <v>0</v>
      </c>
      <c r="H385" s="213">
        <f t="shared" si="297"/>
        <v>-0.78312489017693143</v>
      </c>
      <c r="I385" s="11">
        <f t="shared" si="312"/>
        <v>2.4704713994072303</v>
      </c>
      <c r="J385" s="213">
        <f t="shared" si="298"/>
        <v>-0.54542696568493421</v>
      </c>
      <c r="K385" s="11">
        <f t="shared" si="313"/>
        <v>2.1476947664774122</v>
      </c>
      <c r="L385" s="33">
        <f>(G385/H385)*MAX(0,J385)</f>
        <v>0</v>
      </c>
      <c r="M385" s="213">
        <f t="shared" si="314"/>
        <v>0</v>
      </c>
      <c r="N385" s="11">
        <f t="shared" si="299"/>
        <v>-1.2769355342212019</v>
      </c>
      <c r="O385" s="10">
        <f t="shared" si="300"/>
        <v>0</v>
      </c>
      <c r="P385" s="10">
        <f t="shared" si="301"/>
        <v>0</v>
      </c>
      <c r="Q385" s="10">
        <f t="shared" si="302"/>
        <v>0</v>
      </c>
      <c r="R385" s="10">
        <f t="shared" si="303"/>
        <v>0</v>
      </c>
      <c r="S385" s="211">
        <f t="shared" si="304"/>
        <v>0</v>
      </c>
      <c r="T385" s="10">
        <f t="shared" si="305"/>
        <v>0</v>
      </c>
      <c r="U385" s="10">
        <f t="shared" si="306"/>
        <v>0</v>
      </c>
      <c r="V385" s="10">
        <f t="shared" si="315"/>
        <v>0</v>
      </c>
      <c r="W385" s="10">
        <f t="shared" si="316"/>
        <v>0</v>
      </c>
      <c r="X385" s="11">
        <f t="shared" si="317"/>
        <v>0</v>
      </c>
      <c r="Y385" s="11">
        <f t="shared" si="318"/>
        <v>0</v>
      </c>
      <c r="Z385" s="31">
        <f t="shared" si="307"/>
        <v>0</v>
      </c>
      <c r="AA385" s="35">
        <f t="shared" si="308"/>
        <v>0</v>
      </c>
      <c r="AB385" s="272">
        <f t="shared" si="309"/>
        <v>0</v>
      </c>
      <c r="AC385" s="101">
        <f t="shared" si="310"/>
        <v>0</v>
      </c>
    </row>
    <row r="386" spans="1:29" x14ac:dyDescent="0.6">
      <c r="A386" s="3">
        <v>-8.5</v>
      </c>
      <c r="B386" s="10">
        <f>A386*PI()/12</f>
        <v>-2.2252947962927703</v>
      </c>
      <c r="C386" s="105">
        <f t="shared" si="294"/>
        <v>-0.20450168025343152</v>
      </c>
      <c r="D386" s="31">
        <f t="shared" si="295"/>
        <v>0</v>
      </c>
      <c r="E386" s="18">
        <f>C386*($B$379+$B$380*COS(B386))</f>
        <v>-3.7185205084586288E-2</v>
      </c>
      <c r="F386" s="31">
        <f t="shared" si="296"/>
        <v>0</v>
      </c>
      <c r="G386" s="33">
        <f t="shared" si="311"/>
        <v>0</v>
      </c>
      <c r="H386" s="213">
        <f t="shared" si="297"/>
        <v>-0.65042693279164621</v>
      </c>
      <c r="I386" s="11">
        <f t="shared" si="312"/>
        <v>2.2789427009040817</v>
      </c>
      <c r="J386" s="213">
        <f t="shared" si="298"/>
        <v>-0.38681158097115187</v>
      </c>
      <c r="K386" s="11">
        <f t="shared" si="313"/>
        <v>1.9679678419363589</v>
      </c>
      <c r="L386" s="33">
        <f>(G386/H386)*MAX(0,J386)</f>
        <v>0</v>
      </c>
      <c r="M386" s="213">
        <f t="shared" si="314"/>
        <v>0</v>
      </c>
      <c r="N386" s="11">
        <f t="shared" si="299"/>
        <v>-1.5374517099222487</v>
      </c>
      <c r="O386" s="10">
        <f t="shared" si="300"/>
        <v>0</v>
      </c>
      <c r="P386" s="10">
        <f t="shared" si="301"/>
        <v>0</v>
      </c>
      <c r="Q386" s="10">
        <f t="shared" si="302"/>
        <v>0</v>
      </c>
      <c r="R386" s="10">
        <f t="shared" si="303"/>
        <v>0</v>
      </c>
      <c r="S386" s="211">
        <f t="shared" si="304"/>
        <v>0</v>
      </c>
      <c r="T386" s="10">
        <f t="shared" si="305"/>
        <v>0</v>
      </c>
      <c r="U386" s="10">
        <f t="shared" si="306"/>
        <v>0</v>
      </c>
      <c r="V386" s="10">
        <f t="shared" si="315"/>
        <v>0</v>
      </c>
      <c r="W386" s="10">
        <f t="shared" si="316"/>
        <v>0</v>
      </c>
      <c r="X386" s="11">
        <f t="shared" si="317"/>
        <v>0</v>
      </c>
      <c r="Y386" s="11">
        <f t="shared" si="318"/>
        <v>0</v>
      </c>
      <c r="Z386" s="33">
        <f t="shared" si="307"/>
        <v>0</v>
      </c>
      <c r="AA386" s="35">
        <f t="shared" si="308"/>
        <v>0</v>
      </c>
      <c r="AB386" s="272">
        <f t="shared" si="309"/>
        <v>0</v>
      </c>
      <c r="AC386" s="101">
        <f t="shared" si="310"/>
        <v>0</v>
      </c>
    </row>
    <row r="387" spans="1:29" x14ac:dyDescent="0.6">
      <c r="A387">
        <v>-7.5</v>
      </c>
      <c r="B387" s="10">
        <f>A387*PI()/12</f>
        <v>-1.9634954084936205</v>
      </c>
      <c r="C387" s="105">
        <f>IF($B$376&lt;&gt;0,(PI()/24)*(COS($B387)-COS($B$376))/($B$376*COS($B$376)-SIN($B$376)),0)</f>
        <v>-0.15340317080703536</v>
      </c>
      <c r="D387" s="31">
        <f>IF(C387&gt;0,$B$377*C387,0)</f>
        <v>0</v>
      </c>
      <c r="E387" s="18">
        <f>C387*($B$379+$B$380*COS(B387))</f>
        <v>-4.7157159534286203E-2</v>
      </c>
      <c r="F387" s="31">
        <f t="shared" si="296"/>
        <v>0</v>
      </c>
      <c r="G387" s="33">
        <f t="shared" si="311"/>
        <v>0</v>
      </c>
      <c r="H387" s="213">
        <f t="shared" si="297"/>
        <v>-0.487905790039878</v>
      </c>
      <c r="I387" s="11">
        <f t="shared" si="312"/>
        <v>2.0804853156858663</v>
      </c>
      <c r="J387" s="213">
        <f t="shared" si="298"/>
        <v>-0.1925482020191428</v>
      </c>
      <c r="K387" s="11">
        <f t="shared" si="313"/>
        <v>1.7645546094823368</v>
      </c>
      <c r="L387" s="33">
        <f>(G387/H387)*MAX(0,J387)</f>
        <v>0</v>
      </c>
      <c r="M387" s="213">
        <f t="shared" si="314"/>
        <v>0</v>
      </c>
      <c r="N387" s="11">
        <f t="shared" si="299"/>
        <v>-2.0495760050690666</v>
      </c>
      <c r="O387" s="10">
        <f t="shared" si="300"/>
        <v>0</v>
      </c>
      <c r="P387" s="10">
        <f t="shared" si="301"/>
        <v>0</v>
      </c>
      <c r="Q387" s="10">
        <f t="shared" si="302"/>
        <v>0</v>
      </c>
      <c r="R387" s="10">
        <f t="shared" si="303"/>
        <v>0</v>
      </c>
      <c r="S387" s="211">
        <f t="shared" si="304"/>
        <v>0</v>
      </c>
      <c r="T387" s="10">
        <f t="shared" si="305"/>
        <v>0</v>
      </c>
      <c r="U387" s="10">
        <f t="shared" si="306"/>
        <v>0</v>
      </c>
      <c r="V387" s="10">
        <f t="shared" si="315"/>
        <v>0</v>
      </c>
      <c r="W387" s="10">
        <f t="shared" si="316"/>
        <v>0</v>
      </c>
      <c r="X387" s="11">
        <f t="shared" si="317"/>
        <v>0</v>
      </c>
      <c r="Y387" s="11">
        <f t="shared" si="318"/>
        <v>0</v>
      </c>
      <c r="Z387" s="33">
        <f t="shared" si="307"/>
        <v>0</v>
      </c>
      <c r="AA387" s="35">
        <f t="shared" si="308"/>
        <v>0</v>
      </c>
      <c r="AB387" s="272">
        <f t="shared" si="309"/>
        <v>0</v>
      </c>
      <c r="AC387" s="101">
        <f t="shared" si="310"/>
        <v>0</v>
      </c>
    </row>
    <row r="388" spans="1:29" x14ac:dyDescent="0.6">
      <c r="A388">
        <v>-6.5</v>
      </c>
      <c r="B388" s="10">
        <f t="shared" ref="B388:B406" si="319">A388*PI()/12</f>
        <v>-1.7016960206944713</v>
      </c>
      <c r="C388" s="105">
        <f t="shared" si="294"/>
        <v>-9.64101891422212E-2</v>
      </c>
      <c r="D388" s="31">
        <f t="shared" si="295"/>
        <v>0</v>
      </c>
      <c r="E388" s="18">
        <f t="shared" ref="E388:E406" si="320">C388*($B$379+$B$380*COS(B388))</f>
        <v>-4.3140247342534369E-2</v>
      </c>
      <c r="F388" s="31">
        <f t="shared" si="296"/>
        <v>0</v>
      </c>
      <c r="G388" s="33">
        <f t="shared" si="311"/>
        <v>0</v>
      </c>
      <c r="H388" s="213">
        <f t="shared" si="297"/>
        <v>-0.30663700922127346</v>
      </c>
      <c r="I388" s="11">
        <f t="shared" si="312"/>
        <v>1.8824541416139733</v>
      </c>
      <c r="J388" s="213">
        <f t="shared" si="298"/>
        <v>2.4124442930925666E-2</v>
      </c>
      <c r="K388" s="11">
        <f t="shared" si="313"/>
        <v>1.5466695432251998</v>
      </c>
      <c r="L388" s="33">
        <f t="shared" ref="L388:L406" si="321">(G388/H388)*MAX(0,J388)</f>
        <v>0</v>
      </c>
      <c r="M388" s="213">
        <f t="shared" si="314"/>
        <v>0</v>
      </c>
      <c r="N388" s="11">
        <f t="shared" si="299"/>
        <v>-3.261184951351995</v>
      </c>
      <c r="O388" s="10">
        <f t="shared" si="300"/>
        <v>0</v>
      </c>
      <c r="P388" s="10">
        <f t="shared" si="301"/>
        <v>0</v>
      </c>
      <c r="Q388" s="10">
        <f t="shared" si="302"/>
        <v>0</v>
      </c>
      <c r="R388" s="10">
        <f t="shared" si="303"/>
        <v>0</v>
      </c>
      <c r="S388" s="211">
        <f t="shared" si="304"/>
        <v>0</v>
      </c>
      <c r="T388" s="10">
        <f t="shared" si="305"/>
        <v>0</v>
      </c>
      <c r="U388" s="10">
        <f t="shared" si="306"/>
        <v>0</v>
      </c>
      <c r="V388" s="10">
        <f t="shared" si="315"/>
        <v>0</v>
      </c>
      <c r="W388" s="10">
        <f t="shared" si="316"/>
        <v>0</v>
      </c>
      <c r="X388" s="11">
        <f t="shared" si="317"/>
        <v>0</v>
      </c>
      <c r="Y388" s="11">
        <f t="shared" si="318"/>
        <v>0</v>
      </c>
      <c r="Z388" s="33">
        <f t="shared" si="307"/>
        <v>0</v>
      </c>
      <c r="AA388" s="35">
        <f t="shared" si="308"/>
        <v>0</v>
      </c>
      <c r="AB388" s="272">
        <f t="shared" si="309"/>
        <v>0</v>
      </c>
      <c r="AC388" s="101">
        <f t="shared" si="310"/>
        <v>0</v>
      </c>
    </row>
    <row r="389" spans="1:29" x14ac:dyDescent="0.6">
      <c r="A389">
        <v>-5.5</v>
      </c>
      <c r="B389" s="10">
        <f t="shared" si="319"/>
        <v>-1.4398966328953218</v>
      </c>
      <c r="C389" s="105">
        <f t="shared" si="294"/>
        <v>-3.7406712774090377E-2</v>
      </c>
      <c r="D389" s="31">
        <f t="shared" si="295"/>
        <v>0</v>
      </c>
      <c r="E389" s="18">
        <f t="shared" si="320"/>
        <v>-2.2162181251025845E-2</v>
      </c>
      <c r="F389" s="31">
        <f t="shared" si="296"/>
        <v>0</v>
      </c>
      <c r="G389" s="33">
        <f t="shared" si="311"/>
        <v>0</v>
      </c>
      <c r="H389" s="213">
        <f t="shared" si="297"/>
        <v>-0.11897375818779572</v>
      </c>
      <c r="I389" s="11">
        <f t="shared" si="312"/>
        <v>1.6900525620541593</v>
      </c>
      <c r="J389" s="213">
        <f t="shared" si="298"/>
        <v>0.24844047119418297</v>
      </c>
      <c r="K389" s="11">
        <f t="shared" si="313"/>
        <v>1.3197264119934751</v>
      </c>
      <c r="L389" s="33">
        <f t="shared" si="321"/>
        <v>0</v>
      </c>
      <c r="M389" s="213">
        <f t="shared" si="314"/>
        <v>0</v>
      </c>
      <c r="N389" s="11">
        <f t="shared" si="299"/>
        <v>-8.4052148577296908</v>
      </c>
      <c r="O389" s="10">
        <f t="shared" si="300"/>
        <v>0</v>
      </c>
      <c r="P389" s="10">
        <f t="shared" si="301"/>
        <v>0</v>
      </c>
      <c r="Q389" s="10">
        <f t="shared" si="302"/>
        <v>0</v>
      </c>
      <c r="R389" s="10">
        <f t="shared" si="303"/>
        <v>0</v>
      </c>
      <c r="S389" s="211">
        <f t="shared" si="304"/>
        <v>0</v>
      </c>
      <c r="T389" s="10">
        <f t="shared" si="305"/>
        <v>0</v>
      </c>
      <c r="U389" s="10">
        <f t="shared" si="306"/>
        <v>0</v>
      </c>
      <c r="V389" s="10">
        <f t="shared" si="315"/>
        <v>0</v>
      </c>
      <c r="W389" s="10">
        <f t="shared" si="316"/>
        <v>0</v>
      </c>
      <c r="X389" s="11">
        <f t="shared" si="317"/>
        <v>0</v>
      </c>
      <c r="Y389" s="11">
        <f t="shared" si="318"/>
        <v>0</v>
      </c>
      <c r="Z389" s="33">
        <f t="shared" si="307"/>
        <v>0</v>
      </c>
      <c r="AA389" s="35">
        <f t="shared" si="308"/>
        <v>0</v>
      </c>
      <c r="AB389" s="272">
        <f t="shared" si="309"/>
        <v>0</v>
      </c>
      <c r="AC389" s="101">
        <f t="shared" si="310"/>
        <v>0</v>
      </c>
    </row>
    <row r="390" spans="1:29" x14ac:dyDescent="0.6">
      <c r="A390">
        <v>-4.5</v>
      </c>
      <c r="B390" s="10">
        <f t="shared" si="319"/>
        <v>-1.1780972450961724</v>
      </c>
      <c r="C390" s="105">
        <f t="shared" si="294"/>
        <v>1.9586268890723856E-2</v>
      </c>
      <c r="D390" s="31">
        <f t="shared" si="295"/>
        <v>18.216847288524587</v>
      </c>
      <c r="E390" s="18">
        <f t="shared" si="320"/>
        <v>1.4347418203996371E-2</v>
      </c>
      <c r="F390" s="31">
        <f t="shared" si="296"/>
        <v>34.864226235711179</v>
      </c>
      <c r="G390" s="33">
        <f t="shared" si="311"/>
        <v>16.647378947186592</v>
      </c>
      <c r="H390" s="213">
        <f t="shared" si="297"/>
        <v>6.2295022630808966E-2</v>
      </c>
      <c r="I390" s="11">
        <f t="shared" si="312"/>
        <v>1.5084609425714799</v>
      </c>
      <c r="J390" s="213">
        <f t="shared" si="298"/>
        <v>0.46511311614425155</v>
      </c>
      <c r="K390" s="11">
        <f t="shared" si="313"/>
        <v>1.0870339412902743</v>
      </c>
      <c r="L390" s="33">
        <f t="shared" si="321"/>
        <v>124.29426896027464</v>
      </c>
      <c r="M390" s="213">
        <f t="shared" si="314"/>
        <v>15.669634723510066</v>
      </c>
      <c r="N390" s="11">
        <f t="shared" si="299"/>
        <v>16.052646869180759</v>
      </c>
      <c r="O390" s="10">
        <f t="shared" si="300"/>
        <v>0.21391998287672143</v>
      </c>
      <c r="P390" s="10">
        <f t="shared" si="301"/>
        <v>0.42099999999999999</v>
      </c>
      <c r="Q390" s="10">
        <f t="shared" si="302"/>
        <v>-0.66100000000000003</v>
      </c>
      <c r="R390" s="10">
        <f t="shared" si="303"/>
        <v>9.7000000000000003E-2</v>
      </c>
      <c r="S390" s="211">
        <f t="shared" si="304"/>
        <v>0.11899999999999999</v>
      </c>
      <c r="T390" s="10">
        <f t="shared" si="305"/>
        <v>-2.125</v>
      </c>
      <c r="U390" s="10">
        <f t="shared" si="306"/>
        <v>0.44600000000000001</v>
      </c>
      <c r="V390" s="10">
        <f t="shared" si="315"/>
        <v>0.42591960274792073</v>
      </c>
      <c r="W390" s="10">
        <f t="shared" si="316"/>
        <v>0.33719361677384702</v>
      </c>
      <c r="X390" s="11">
        <f t="shared" si="317"/>
        <v>57.930341036160286</v>
      </c>
      <c r="Y390" s="11">
        <f t="shared" si="318"/>
        <v>13.005915007294856</v>
      </c>
      <c r="Z390" s="31">
        <f t="shared" si="307"/>
        <v>70.936256043455145</v>
      </c>
      <c r="AA390" s="35">
        <f t="shared" si="308"/>
        <v>2.012996754704043</v>
      </c>
      <c r="AB390" s="272">
        <f t="shared" si="309"/>
        <v>197.24352175843381</v>
      </c>
      <c r="AC390" s="101">
        <f t="shared" si="310"/>
        <v>182.22460999643494</v>
      </c>
    </row>
    <row r="391" spans="1:29" x14ac:dyDescent="0.6">
      <c r="A391">
        <v>-3.5</v>
      </c>
      <c r="B391" s="10">
        <f t="shared" si="319"/>
        <v>-0.91629785729702296</v>
      </c>
      <c r="C391" s="105">
        <f t="shared" si="294"/>
        <v>7.0684778337119891E-2</v>
      </c>
      <c r="D391" s="31">
        <f t="shared" si="295"/>
        <v>65.742680230452791</v>
      </c>
      <c r="E391" s="18">
        <f t="shared" si="320"/>
        <v>6.0654448968726862E-2</v>
      </c>
      <c r="F391" s="31">
        <f t="shared" si="296"/>
        <v>147.39031099400628</v>
      </c>
      <c r="G391" s="33">
        <f t="shared" si="311"/>
        <v>81.647630763553494</v>
      </c>
      <c r="H391" s="213">
        <f t="shared" si="297"/>
        <v>0.2248161653825769</v>
      </c>
      <c r="I391" s="11">
        <f t="shared" si="312"/>
        <v>1.3440419589189379</v>
      </c>
      <c r="J391" s="213">
        <f t="shared" si="298"/>
        <v>0.6593764950962604</v>
      </c>
      <c r="K391" s="11">
        <f t="shared" si="313"/>
        <v>0.85080720305706858</v>
      </c>
      <c r="L391" s="33">
        <f t="shared" si="321"/>
        <v>239.4691169746186</v>
      </c>
      <c r="M391" s="213">
        <f t="shared" si="314"/>
        <v>6.524190483974424</v>
      </c>
      <c r="N391" s="11">
        <f t="shared" si="299"/>
        <v>4.4480787148836374</v>
      </c>
      <c r="O391" s="10">
        <f t="shared" si="300"/>
        <v>0.21391998287672156</v>
      </c>
      <c r="P391" s="10">
        <f t="shared" si="301"/>
        <v>0.73399999999999999</v>
      </c>
      <c r="Q391" s="10">
        <f t="shared" si="302"/>
        <v>-7.2999999999999995E-2</v>
      </c>
      <c r="R391" s="10">
        <f t="shared" si="303"/>
        <v>-0.22800000000000001</v>
      </c>
      <c r="S391" s="211">
        <f t="shared" si="304"/>
        <v>0.23100000000000001</v>
      </c>
      <c r="T391" s="10">
        <f t="shared" si="305"/>
        <v>-1.18</v>
      </c>
      <c r="U391" s="10">
        <f t="shared" si="306"/>
        <v>0.19900000000000001</v>
      </c>
      <c r="V391" s="10">
        <f t="shared" si="315"/>
        <v>0.41194227461648147</v>
      </c>
      <c r="W391" s="10">
        <f t="shared" si="316"/>
        <v>0.24603877003033722</v>
      </c>
      <c r="X391" s="11">
        <f t="shared" si="317"/>
        <v>79.430938544572555</v>
      </c>
      <c r="Y391" s="11">
        <f t="shared" si="318"/>
        <v>42.159313635009646</v>
      </c>
      <c r="Z391" s="31">
        <f t="shared" si="307"/>
        <v>121.59025217958219</v>
      </c>
      <c r="AA391" s="35">
        <f t="shared" si="308"/>
        <v>8.5100473964298242</v>
      </c>
      <c r="AB391" s="272">
        <f t="shared" si="309"/>
        <v>369.56941655063059</v>
      </c>
      <c r="AC391" s="101">
        <f t="shared" si="310"/>
        <v>318.90005551919114</v>
      </c>
    </row>
    <row r="392" spans="1:29" x14ac:dyDescent="0.6">
      <c r="A392">
        <v>-2.5</v>
      </c>
      <c r="B392" s="10">
        <f t="shared" si="319"/>
        <v>-0.6544984694978736</v>
      </c>
      <c r="C392" s="105">
        <f t="shared" si="294"/>
        <v>0.11240653659060537</v>
      </c>
      <c r="D392" s="31">
        <f t="shared" si="295"/>
        <v>104.54736033327949</v>
      </c>
      <c r="E392" s="18">
        <f t="shared" si="320"/>
        <v>0.10798086902148248</v>
      </c>
      <c r="F392" s="31">
        <f t="shared" si="296"/>
        <v>262.39351172220239</v>
      </c>
      <c r="G392" s="33">
        <f t="shared" si="311"/>
        <v>157.84615138892292</v>
      </c>
      <c r="H392" s="213">
        <f t="shared" si="297"/>
        <v>0.35751412276786232</v>
      </c>
      <c r="I392" s="11">
        <f t="shared" si="312"/>
        <v>1.2051915957978194</v>
      </c>
      <c r="J392" s="213">
        <f t="shared" si="298"/>
        <v>0.81799187981004273</v>
      </c>
      <c r="K392" s="11">
        <f t="shared" si="313"/>
        <v>0.6128850115617086</v>
      </c>
      <c r="L392" s="33">
        <f t="shared" si="321"/>
        <v>361.15180316734671</v>
      </c>
      <c r="M392" s="213">
        <f t="shared" si="314"/>
        <v>5.2230645829384974</v>
      </c>
      <c r="N392" s="11">
        <f t="shared" si="299"/>
        <v>2.797092300181133</v>
      </c>
      <c r="O392" s="10">
        <f t="shared" si="300"/>
        <v>0.21391998287672165</v>
      </c>
      <c r="P392" s="10">
        <f t="shared" si="301"/>
        <v>0.85699999999999998</v>
      </c>
      <c r="Q392" s="10">
        <f t="shared" si="302"/>
        <v>-0.37</v>
      </c>
      <c r="R392" s="10">
        <f t="shared" si="303"/>
        <v>-0.27900000000000003</v>
      </c>
      <c r="S392" s="211">
        <f t="shared" si="304"/>
        <v>0.26700000000000002</v>
      </c>
      <c r="T392" s="10">
        <f t="shared" si="305"/>
        <v>-0.79200000000000004</v>
      </c>
      <c r="U392" s="10">
        <f t="shared" si="306"/>
        <v>7.5999999999999998E-2</v>
      </c>
      <c r="V392" s="10">
        <f t="shared" si="315"/>
        <v>0.44160115110802128</v>
      </c>
      <c r="W392" s="10">
        <f t="shared" si="316"/>
        <v>0.18916993484227074</v>
      </c>
      <c r="X392" s="11">
        <f t="shared" si="317"/>
        <v>105.63286499454898</v>
      </c>
      <c r="Y392" s="11">
        <f t="shared" si="318"/>
        <v>59.449851220730601</v>
      </c>
      <c r="Z392" s="31">
        <f t="shared" si="307"/>
        <v>165.08271621527959</v>
      </c>
      <c r="AA392" s="35">
        <f t="shared" si="308"/>
        <v>15.150122190612736</v>
      </c>
      <c r="AB392" s="272">
        <f t="shared" si="309"/>
        <v>541.38464157323904</v>
      </c>
      <c r="AC392" s="101">
        <f t="shared" si="310"/>
        <v>466.78466816189569</v>
      </c>
    </row>
    <row r="393" spans="1:29" x14ac:dyDescent="0.6">
      <c r="A393">
        <v>-1.5</v>
      </c>
      <c r="B393" s="10">
        <f t="shared" si="319"/>
        <v>-0.39269908169872414</v>
      </c>
      <c r="C393" s="105">
        <f t="shared" si="294"/>
        <v>0.14190827477467075</v>
      </c>
      <c r="D393" s="31">
        <f t="shared" si="295"/>
        <v>131.98641277576291</v>
      </c>
      <c r="E393" s="18">
        <f t="shared" si="320"/>
        <v>0.14660939467445191</v>
      </c>
      <c r="F393" s="31">
        <f t="shared" si="296"/>
        <v>356.26082905891815</v>
      </c>
      <c r="G393" s="33">
        <f t="shared" si="311"/>
        <v>224.27441628315523</v>
      </c>
      <c r="H393" s="213">
        <f t="shared" si="297"/>
        <v>0.45134574828460117</v>
      </c>
      <c r="I393" s="11">
        <f t="shared" si="312"/>
        <v>1.1025234658134309</v>
      </c>
      <c r="J393" s="213">
        <f t="shared" si="298"/>
        <v>0.93014989394167136</v>
      </c>
      <c r="K393" s="11">
        <f t="shared" si="313"/>
        <v>0.3759754630687433</v>
      </c>
      <c r="L393" s="33">
        <f t="shared" si="321"/>
        <v>462.19295365571151</v>
      </c>
      <c r="M393" s="213">
        <f t="shared" si="314"/>
        <v>4.7647934465237558</v>
      </c>
      <c r="N393" s="11">
        <f t="shared" si="299"/>
        <v>2.215596366644931</v>
      </c>
      <c r="O393" s="10">
        <f t="shared" si="300"/>
        <v>0.21391998287672159</v>
      </c>
      <c r="P393" s="10">
        <f t="shared" si="301"/>
        <v>0.85699999999999998</v>
      </c>
      <c r="Q393" s="10">
        <f t="shared" si="302"/>
        <v>-0.37</v>
      </c>
      <c r="R393" s="10">
        <f t="shared" si="303"/>
        <v>-0.27900000000000003</v>
      </c>
      <c r="S393" s="211">
        <f t="shared" si="304"/>
        <v>0.26700000000000002</v>
      </c>
      <c r="T393" s="10">
        <f t="shared" si="305"/>
        <v>-0.79200000000000004</v>
      </c>
      <c r="U393" s="10">
        <f t="shared" si="306"/>
        <v>7.5999999999999998E-2</v>
      </c>
      <c r="V393" s="10">
        <f t="shared" si="315"/>
        <v>0.47024555937366569</v>
      </c>
      <c r="W393" s="10">
        <f t="shared" si="316"/>
        <v>0.18136715696345723</v>
      </c>
      <c r="X393" s="11">
        <f t="shared" si="317"/>
        <v>127.90794270368104</v>
      </c>
      <c r="Y393" s="11">
        <f t="shared" si="318"/>
        <v>71.43020681819327</v>
      </c>
      <c r="Z393" s="31">
        <f t="shared" si="307"/>
        <v>199.3381495218743</v>
      </c>
      <c r="AA393" s="35">
        <f t="shared" si="308"/>
        <v>20.569849675573767</v>
      </c>
      <c r="AB393" s="272">
        <f t="shared" si="309"/>
        <v>682.10095285315958</v>
      </c>
      <c r="AC393" s="101">
        <f t="shared" si="310"/>
        <v>590.10089635939255</v>
      </c>
    </row>
    <row r="394" spans="1:29" x14ac:dyDescent="0.6">
      <c r="A394">
        <v>-0.5</v>
      </c>
      <c r="B394" s="10">
        <f t="shared" si="319"/>
        <v>-0.1308996938995747</v>
      </c>
      <c r="C394" s="105">
        <f t="shared" si="294"/>
        <v>0.15717949818599955</v>
      </c>
      <c r="D394" s="31">
        <f t="shared" si="295"/>
        <v>146.18991147912607</v>
      </c>
      <c r="E394" s="18">
        <f t="shared" si="320"/>
        <v>0.16828526133998895</v>
      </c>
      <c r="F394" s="31">
        <f t="shared" si="296"/>
        <v>408.93318505617316</v>
      </c>
      <c r="G394" s="33">
        <f t="shared" si="311"/>
        <v>262.74327357704709</v>
      </c>
      <c r="H394" s="213">
        <f t="shared" si="297"/>
        <v>0.49991657171792048</v>
      </c>
      <c r="I394" s="11">
        <f t="shared" si="312"/>
        <v>1.0472938832001164</v>
      </c>
      <c r="J394" s="213">
        <f t="shared" si="298"/>
        <v>0.98820715417795757</v>
      </c>
      <c r="K394" s="11">
        <f t="shared" si="313"/>
        <v>0.15372766521247216</v>
      </c>
      <c r="L394" s="33">
        <f t="shared" si="321"/>
        <v>519.37622665463402</v>
      </c>
      <c r="M394" s="213">
        <f t="shared" si="314"/>
        <v>4.59514714352557</v>
      </c>
      <c r="N394" s="11">
        <f t="shared" si="299"/>
        <v>2.0003337688198366</v>
      </c>
      <c r="O394" s="10">
        <f t="shared" si="300"/>
        <v>0.21391998287672168</v>
      </c>
      <c r="P394" s="10">
        <f t="shared" si="301"/>
        <v>0.85699999999999998</v>
      </c>
      <c r="Q394" s="10">
        <f t="shared" si="302"/>
        <v>-0.37</v>
      </c>
      <c r="R394" s="10">
        <f t="shared" si="303"/>
        <v>-0.27900000000000003</v>
      </c>
      <c r="S394" s="211">
        <f t="shared" si="304"/>
        <v>0.26700000000000002</v>
      </c>
      <c r="T394" s="10">
        <f t="shared" si="305"/>
        <v>-0.79200000000000004</v>
      </c>
      <c r="U394" s="10">
        <f t="shared" si="306"/>
        <v>7.5999999999999998E-2</v>
      </c>
      <c r="V394" s="10">
        <f t="shared" si="315"/>
        <v>0.48565461292278045</v>
      </c>
      <c r="W394" s="10">
        <f t="shared" si="316"/>
        <v>0.1771697086848453</v>
      </c>
      <c r="X394" s="11">
        <f t="shared" si="317"/>
        <v>140.34449481229171</v>
      </c>
      <c r="Y394" s="11">
        <f t="shared" si="318"/>
        <v>76.958587984005845</v>
      </c>
      <c r="Z394" s="31">
        <f t="shared" si="307"/>
        <v>217.30308279629756</v>
      </c>
      <c r="AA394" s="35">
        <f t="shared" si="308"/>
        <v>23.611055321964546</v>
      </c>
      <c r="AB394" s="272">
        <f t="shared" si="309"/>
        <v>760.29036477289606</v>
      </c>
      <c r="AC394" s="101">
        <f t="shared" si="310"/>
        <v>659.72072146692574</v>
      </c>
    </row>
    <row r="395" spans="1:29" x14ac:dyDescent="0.6">
      <c r="A395">
        <v>0.5</v>
      </c>
      <c r="B395" s="10">
        <f t="shared" si="319"/>
        <v>0.1308996938995747</v>
      </c>
      <c r="C395" s="105">
        <f t="shared" si="294"/>
        <v>0.15717949818599955</v>
      </c>
      <c r="D395" s="31">
        <f t="shared" si="295"/>
        <v>146.18991147912607</v>
      </c>
      <c r="E395" s="18">
        <f t="shared" si="320"/>
        <v>0.16828526133998895</v>
      </c>
      <c r="F395" s="31">
        <f t="shared" si="296"/>
        <v>408.93318505617316</v>
      </c>
      <c r="G395" s="33">
        <f t="shared" si="311"/>
        <v>262.74327357704709</v>
      </c>
      <c r="H395" s="213">
        <f t="shared" si="297"/>
        <v>0.49991657171792048</v>
      </c>
      <c r="I395" s="11">
        <f t="shared" si="312"/>
        <v>1.0472938832001164</v>
      </c>
      <c r="J395" s="213">
        <f t="shared" si="298"/>
        <v>0.98820715417795757</v>
      </c>
      <c r="K395" s="11">
        <f t="shared" si="313"/>
        <v>0.15372766521247216</v>
      </c>
      <c r="L395" s="33">
        <f t="shared" si="321"/>
        <v>519.37622665463402</v>
      </c>
      <c r="M395" s="213">
        <f t="shared" si="314"/>
        <v>4.59514714352557</v>
      </c>
      <c r="N395" s="11">
        <f t="shared" si="299"/>
        <v>2.0003337688198366</v>
      </c>
      <c r="O395" s="10">
        <f t="shared" si="300"/>
        <v>0.21391998287672168</v>
      </c>
      <c r="P395" s="10">
        <f t="shared" si="301"/>
        <v>0.85699999999999998</v>
      </c>
      <c r="Q395" s="10">
        <f t="shared" si="302"/>
        <v>-0.37</v>
      </c>
      <c r="R395" s="10">
        <f t="shared" si="303"/>
        <v>-0.27900000000000003</v>
      </c>
      <c r="S395" s="211">
        <f t="shared" si="304"/>
        <v>0.26700000000000002</v>
      </c>
      <c r="T395" s="10">
        <f t="shared" si="305"/>
        <v>-0.79200000000000004</v>
      </c>
      <c r="U395" s="10">
        <f t="shared" si="306"/>
        <v>7.5999999999999998E-2</v>
      </c>
      <c r="V395" s="10">
        <f t="shared" si="315"/>
        <v>0.48565461292278045</v>
      </c>
      <c r="W395" s="10">
        <f t="shared" si="316"/>
        <v>0.1771697086848453</v>
      </c>
      <c r="X395" s="11">
        <f t="shared" si="317"/>
        <v>140.34449481229171</v>
      </c>
      <c r="Y395" s="11">
        <f t="shared" si="318"/>
        <v>76.958587984005845</v>
      </c>
      <c r="Z395" s="31">
        <f t="shared" si="307"/>
        <v>217.30308279629756</v>
      </c>
      <c r="AA395" s="35">
        <f t="shared" si="308"/>
        <v>23.611055321964546</v>
      </c>
      <c r="AB395" s="272">
        <f t="shared" si="309"/>
        <v>760.29036477289606</v>
      </c>
      <c r="AC395" s="101">
        <f t="shared" si="310"/>
        <v>659.72072146692574</v>
      </c>
    </row>
    <row r="396" spans="1:29" x14ac:dyDescent="0.6">
      <c r="A396">
        <v>1.5</v>
      </c>
      <c r="B396" s="10">
        <f t="shared" si="319"/>
        <v>0.39269908169872414</v>
      </c>
      <c r="C396" s="105">
        <f t="shared" si="294"/>
        <v>0.14190827477467075</v>
      </c>
      <c r="D396" s="31">
        <f t="shared" si="295"/>
        <v>131.98641277576291</v>
      </c>
      <c r="E396" s="18">
        <f t="shared" si="320"/>
        <v>0.14660939467445191</v>
      </c>
      <c r="F396" s="31">
        <f t="shared" si="296"/>
        <v>356.26082905891815</v>
      </c>
      <c r="G396" s="33">
        <f t="shared" si="311"/>
        <v>224.27441628315523</v>
      </c>
      <c r="H396" s="213">
        <f t="shared" si="297"/>
        <v>0.45134574828460117</v>
      </c>
      <c r="I396" s="11">
        <f t="shared" si="312"/>
        <v>1.1025234658134309</v>
      </c>
      <c r="J396" s="213">
        <f t="shared" si="298"/>
        <v>0.93014989394167136</v>
      </c>
      <c r="K396" s="11">
        <f t="shared" si="313"/>
        <v>0.3759754630687433</v>
      </c>
      <c r="L396" s="33">
        <f t="shared" si="321"/>
        <v>462.19295365571151</v>
      </c>
      <c r="M396" s="213">
        <f t="shared" si="314"/>
        <v>4.7647934465237558</v>
      </c>
      <c r="N396" s="11">
        <f t="shared" si="299"/>
        <v>2.215596366644931</v>
      </c>
      <c r="O396" s="10">
        <f t="shared" si="300"/>
        <v>0.21391998287672159</v>
      </c>
      <c r="P396" s="10">
        <f t="shared" si="301"/>
        <v>0.85699999999999998</v>
      </c>
      <c r="Q396" s="10">
        <f t="shared" si="302"/>
        <v>-0.37</v>
      </c>
      <c r="R396" s="10">
        <f t="shared" si="303"/>
        <v>-0.27900000000000003</v>
      </c>
      <c r="S396" s="211">
        <f t="shared" si="304"/>
        <v>0.26700000000000002</v>
      </c>
      <c r="T396" s="10">
        <f t="shared" si="305"/>
        <v>-0.79200000000000004</v>
      </c>
      <c r="U396" s="10">
        <f t="shared" si="306"/>
        <v>7.5999999999999998E-2</v>
      </c>
      <c r="V396" s="10">
        <f t="shared" si="315"/>
        <v>0.47024555937366569</v>
      </c>
      <c r="W396" s="10">
        <f t="shared" si="316"/>
        <v>0.18136715696345723</v>
      </c>
      <c r="X396" s="11">
        <f t="shared" si="317"/>
        <v>127.90794270368104</v>
      </c>
      <c r="Y396" s="11">
        <f t="shared" si="318"/>
        <v>71.43020681819327</v>
      </c>
      <c r="Z396" s="31">
        <f t="shared" si="307"/>
        <v>199.3381495218743</v>
      </c>
      <c r="AA396" s="35">
        <f t="shared" si="308"/>
        <v>20.569849675573767</v>
      </c>
      <c r="AB396" s="272">
        <f t="shared" si="309"/>
        <v>682.10095285315958</v>
      </c>
      <c r="AC396" s="101">
        <f t="shared" si="310"/>
        <v>590.10089635939255</v>
      </c>
    </row>
    <row r="397" spans="1:29" x14ac:dyDescent="0.6">
      <c r="A397">
        <v>2.5</v>
      </c>
      <c r="B397" s="10">
        <f t="shared" si="319"/>
        <v>0.6544984694978736</v>
      </c>
      <c r="C397" s="105">
        <f t="shared" si="294"/>
        <v>0.11240653659060537</v>
      </c>
      <c r="D397" s="31">
        <f t="shared" si="295"/>
        <v>104.54736033327949</v>
      </c>
      <c r="E397" s="18">
        <f t="shared" si="320"/>
        <v>0.10798086902148248</v>
      </c>
      <c r="F397" s="31">
        <f t="shared" si="296"/>
        <v>262.39351172220239</v>
      </c>
      <c r="G397" s="33">
        <f t="shared" si="311"/>
        <v>157.84615138892292</v>
      </c>
      <c r="H397" s="213">
        <f t="shared" si="297"/>
        <v>0.35751412276786232</v>
      </c>
      <c r="I397" s="11">
        <f t="shared" si="312"/>
        <v>1.2051915957978194</v>
      </c>
      <c r="J397" s="213">
        <f t="shared" si="298"/>
        <v>0.81799187981004273</v>
      </c>
      <c r="K397" s="11">
        <f t="shared" si="313"/>
        <v>0.6128850115617086</v>
      </c>
      <c r="L397" s="33">
        <f t="shared" si="321"/>
        <v>361.15180316734671</v>
      </c>
      <c r="M397" s="213">
        <f t="shared" si="314"/>
        <v>5.2230645829384974</v>
      </c>
      <c r="N397" s="11">
        <f t="shared" si="299"/>
        <v>2.797092300181133</v>
      </c>
      <c r="O397" s="10">
        <f t="shared" si="300"/>
        <v>0.21391998287672165</v>
      </c>
      <c r="P397" s="10">
        <f t="shared" si="301"/>
        <v>0.85699999999999998</v>
      </c>
      <c r="Q397" s="10">
        <f t="shared" si="302"/>
        <v>-0.37</v>
      </c>
      <c r="R397" s="10">
        <f t="shared" si="303"/>
        <v>-0.27900000000000003</v>
      </c>
      <c r="S397" s="211">
        <f t="shared" si="304"/>
        <v>0.26700000000000002</v>
      </c>
      <c r="T397" s="10">
        <f t="shared" si="305"/>
        <v>-0.79200000000000004</v>
      </c>
      <c r="U397" s="10">
        <f t="shared" si="306"/>
        <v>7.5999999999999998E-2</v>
      </c>
      <c r="V397" s="10">
        <f t="shared" si="315"/>
        <v>0.44160115110802128</v>
      </c>
      <c r="W397" s="10">
        <f t="shared" si="316"/>
        <v>0.18916993484227074</v>
      </c>
      <c r="X397" s="11">
        <f t="shared" si="317"/>
        <v>105.63286499454898</v>
      </c>
      <c r="Y397" s="11">
        <f t="shared" si="318"/>
        <v>59.449851220730601</v>
      </c>
      <c r="Z397" s="31">
        <f t="shared" si="307"/>
        <v>165.08271621527959</v>
      </c>
      <c r="AA397" s="35">
        <f t="shared" si="308"/>
        <v>15.150122190612736</v>
      </c>
      <c r="AB397" s="272">
        <f t="shared" si="309"/>
        <v>541.38464157323904</v>
      </c>
      <c r="AC397" s="101">
        <f t="shared" si="310"/>
        <v>466.78466816189569</v>
      </c>
    </row>
    <row r="398" spans="1:29" x14ac:dyDescent="0.6">
      <c r="A398">
        <v>3.5</v>
      </c>
      <c r="B398" s="10">
        <f t="shared" si="319"/>
        <v>0.91629785729702296</v>
      </c>
      <c r="C398" s="105">
        <f t="shared" si="294"/>
        <v>7.0684778337119891E-2</v>
      </c>
      <c r="D398" s="31">
        <f t="shared" si="295"/>
        <v>65.742680230452791</v>
      </c>
      <c r="E398" s="18">
        <f t="shared" si="320"/>
        <v>6.0654448968726862E-2</v>
      </c>
      <c r="F398" s="31">
        <f t="shared" si="296"/>
        <v>147.39031099400628</v>
      </c>
      <c r="G398" s="33">
        <f t="shared" si="311"/>
        <v>81.647630763553494</v>
      </c>
      <c r="H398" s="213">
        <f t="shared" si="297"/>
        <v>0.2248161653825769</v>
      </c>
      <c r="I398" s="11">
        <f t="shared" si="312"/>
        <v>1.3440419589189379</v>
      </c>
      <c r="J398" s="213">
        <f t="shared" si="298"/>
        <v>0.6593764950962604</v>
      </c>
      <c r="K398" s="11">
        <f t="shared" si="313"/>
        <v>0.85080720305706858</v>
      </c>
      <c r="L398" s="33">
        <f t="shared" si="321"/>
        <v>239.4691169746186</v>
      </c>
      <c r="M398" s="213">
        <f t="shared" si="314"/>
        <v>6.524190483974424</v>
      </c>
      <c r="N398" s="11">
        <f t="shared" si="299"/>
        <v>4.4480787148836374</v>
      </c>
      <c r="O398" s="10">
        <f t="shared" si="300"/>
        <v>0.21391998287672156</v>
      </c>
      <c r="P398" s="10">
        <f t="shared" si="301"/>
        <v>0.73399999999999999</v>
      </c>
      <c r="Q398" s="10">
        <f t="shared" si="302"/>
        <v>-7.2999999999999995E-2</v>
      </c>
      <c r="R398" s="10">
        <f t="shared" si="303"/>
        <v>-0.22800000000000001</v>
      </c>
      <c r="S398" s="211">
        <f t="shared" si="304"/>
        <v>0.23100000000000001</v>
      </c>
      <c r="T398" s="10">
        <f t="shared" si="305"/>
        <v>-1.18</v>
      </c>
      <c r="U398" s="10">
        <f t="shared" si="306"/>
        <v>0.19900000000000001</v>
      </c>
      <c r="V398" s="10">
        <f t="shared" si="315"/>
        <v>0.41194227461648147</v>
      </c>
      <c r="W398" s="10">
        <f t="shared" si="316"/>
        <v>0.24603877003033722</v>
      </c>
      <c r="X398" s="11">
        <f t="shared" si="317"/>
        <v>79.430938544572555</v>
      </c>
      <c r="Y398" s="11">
        <f t="shared" si="318"/>
        <v>42.159313635009646</v>
      </c>
      <c r="Z398" s="31">
        <f t="shared" si="307"/>
        <v>121.59025217958219</v>
      </c>
      <c r="AA398" s="35">
        <f t="shared" si="308"/>
        <v>8.5100473964298242</v>
      </c>
      <c r="AB398" s="272">
        <f t="shared" si="309"/>
        <v>369.56941655063059</v>
      </c>
      <c r="AC398" s="101">
        <f t="shared" si="310"/>
        <v>318.90005551919114</v>
      </c>
    </row>
    <row r="399" spans="1:29" x14ac:dyDescent="0.6">
      <c r="A399">
        <v>4.5</v>
      </c>
      <c r="B399" s="10">
        <f t="shared" si="319"/>
        <v>1.1780972450961724</v>
      </c>
      <c r="C399" s="105">
        <f t="shared" ref="C399:C406" si="322">IF($B$376&lt;&gt;0,(PI()/24)*(COS($B399)-COS($B$376))/($B$376*COS($B$376)-SIN($B$376)),0)</f>
        <v>1.9586268890723856E-2</v>
      </c>
      <c r="D399" s="31">
        <f t="shared" si="295"/>
        <v>18.216847288524587</v>
      </c>
      <c r="E399" s="18">
        <f t="shared" si="320"/>
        <v>1.4347418203996371E-2</v>
      </c>
      <c r="F399" s="31">
        <f t="shared" si="296"/>
        <v>34.864226235711179</v>
      </c>
      <c r="G399" s="33">
        <f t="shared" si="311"/>
        <v>16.647378947186592</v>
      </c>
      <c r="H399" s="213">
        <f t="shared" si="297"/>
        <v>6.2295022630808966E-2</v>
      </c>
      <c r="I399" s="11">
        <f t="shared" si="312"/>
        <v>1.5084609425714799</v>
      </c>
      <c r="J399" s="213">
        <f t="shared" si="298"/>
        <v>0.46511311614425155</v>
      </c>
      <c r="K399" s="11">
        <f t="shared" si="313"/>
        <v>1.0870339412902743</v>
      </c>
      <c r="L399" s="33">
        <f t="shared" si="321"/>
        <v>124.29426896027464</v>
      </c>
      <c r="M399" s="213">
        <f t="shared" si="314"/>
        <v>15.669634723510066</v>
      </c>
      <c r="N399" s="11">
        <f t="shared" si="299"/>
        <v>16.052646869180759</v>
      </c>
      <c r="O399" s="10">
        <f t="shared" si="300"/>
        <v>0.21391998287672143</v>
      </c>
      <c r="P399" s="10">
        <f t="shared" si="301"/>
        <v>0.42099999999999999</v>
      </c>
      <c r="Q399" s="10">
        <f t="shared" si="302"/>
        <v>-0.66100000000000003</v>
      </c>
      <c r="R399" s="10">
        <f t="shared" si="303"/>
        <v>9.7000000000000003E-2</v>
      </c>
      <c r="S399" s="211">
        <f t="shared" si="304"/>
        <v>0.11899999999999999</v>
      </c>
      <c r="T399" s="10">
        <f t="shared" si="305"/>
        <v>-2.125</v>
      </c>
      <c r="U399" s="10">
        <f t="shared" si="306"/>
        <v>0.44600000000000001</v>
      </c>
      <c r="V399" s="10">
        <f t="shared" si="315"/>
        <v>0.42591960274792073</v>
      </c>
      <c r="W399" s="10">
        <f t="shared" si="316"/>
        <v>0.33719361677384702</v>
      </c>
      <c r="X399" s="11">
        <f t="shared" si="317"/>
        <v>57.930341036160286</v>
      </c>
      <c r="Y399" s="11">
        <f t="shared" si="318"/>
        <v>13.005915007294856</v>
      </c>
      <c r="Z399" s="31">
        <f t="shared" si="307"/>
        <v>70.936256043455145</v>
      </c>
      <c r="AA399" s="35">
        <f t="shared" si="308"/>
        <v>2.012996754704043</v>
      </c>
      <c r="AB399" s="272">
        <f t="shared" si="309"/>
        <v>197.24352175843381</v>
      </c>
      <c r="AC399" s="101">
        <f t="shared" si="310"/>
        <v>182.22460999643494</v>
      </c>
    </row>
    <row r="400" spans="1:29" x14ac:dyDescent="0.6">
      <c r="A400">
        <v>5.5</v>
      </c>
      <c r="B400" s="10">
        <f t="shared" si="319"/>
        <v>1.4398966328953218</v>
      </c>
      <c r="C400" s="105">
        <f t="shared" si="322"/>
        <v>-3.7406712774090377E-2</v>
      </c>
      <c r="D400" s="31">
        <f t="shared" si="295"/>
        <v>0</v>
      </c>
      <c r="E400" s="18">
        <f t="shared" si="320"/>
        <v>-2.2162181251025845E-2</v>
      </c>
      <c r="F400" s="31">
        <f t="shared" si="296"/>
        <v>0</v>
      </c>
      <c r="G400" s="33">
        <f t="shared" si="311"/>
        <v>0</v>
      </c>
      <c r="H400" s="213">
        <f t="shared" si="297"/>
        <v>-0.11897375818779572</v>
      </c>
      <c r="I400" s="11">
        <f t="shared" si="312"/>
        <v>1.6900525620541593</v>
      </c>
      <c r="J400" s="213">
        <f t="shared" si="298"/>
        <v>0.24844047119418297</v>
      </c>
      <c r="K400" s="11">
        <f t="shared" si="313"/>
        <v>1.3197264119934751</v>
      </c>
      <c r="L400" s="33">
        <f t="shared" si="321"/>
        <v>0</v>
      </c>
      <c r="M400" s="213">
        <f t="shared" si="314"/>
        <v>0</v>
      </c>
      <c r="N400" s="11">
        <f t="shared" si="299"/>
        <v>-8.4052148577296908</v>
      </c>
      <c r="O400" s="10">
        <f t="shared" si="300"/>
        <v>0</v>
      </c>
      <c r="P400" s="10">
        <f t="shared" si="301"/>
        <v>0</v>
      </c>
      <c r="Q400" s="10">
        <f t="shared" si="302"/>
        <v>0</v>
      </c>
      <c r="R400" s="10">
        <f t="shared" si="303"/>
        <v>0</v>
      </c>
      <c r="S400" s="211">
        <f t="shared" si="304"/>
        <v>0</v>
      </c>
      <c r="T400" s="10">
        <f t="shared" si="305"/>
        <v>0</v>
      </c>
      <c r="U400" s="10">
        <f t="shared" si="306"/>
        <v>0</v>
      </c>
      <c r="V400" s="10">
        <f t="shared" si="315"/>
        <v>0</v>
      </c>
      <c r="W400" s="10">
        <f t="shared" si="316"/>
        <v>0</v>
      </c>
      <c r="X400" s="11">
        <f t="shared" si="317"/>
        <v>0</v>
      </c>
      <c r="Y400" s="11">
        <f t="shared" si="318"/>
        <v>0</v>
      </c>
      <c r="Z400" s="31">
        <f t="shared" si="307"/>
        <v>0</v>
      </c>
      <c r="AA400" s="35">
        <f t="shared" si="308"/>
        <v>0</v>
      </c>
      <c r="AB400" s="272">
        <f t="shared" si="309"/>
        <v>0</v>
      </c>
      <c r="AC400" s="101">
        <f t="shared" si="310"/>
        <v>0</v>
      </c>
    </row>
    <row r="401" spans="1:29" x14ac:dyDescent="0.6">
      <c r="A401">
        <v>6.5</v>
      </c>
      <c r="B401" s="10">
        <f t="shared" si="319"/>
        <v>1.7016960206944713</v>
      </c>
      <c r="C401" s="105">
        <f t="shared" si="322"/>
        <v>-9.64101891422212E-2</v>
      </c>
      <c r="D401" s="31">
        <f t="shared" si="295"/>
        <v>0</v>
      </c>
      <c r="E401" s="18">
        <f t="shared" si="320"/>
        <v>-4.3140247342534369E-2</v>
      </c>
      <c r="F401" s="31">
        <f t="shared" si="296"/>
        <v>0</v>
      </c>
      <c r="G401" s="33">
        <f t="shared" si="311"/>
        <v>0</v>
      </c>
      <c r="H401" s="213">
        <f t="shared" si="297"/>
        <v>-0.30663700922127346</v>
      </c>
      <c r="I401" s="11">
        <f t="shared" si="312"/>
        <v>1.8824541416139733</v>
      </c>
      <c r="J401" s="213">
        <f t="shared" si="298"/>
        <v>2.4124442930925666E-2</v>
      </c>
      <c r="K401" s="11">
        <f t="shared" si="313"/>
        <v>1.5466695432251998</v>
      </c>
      <c r="L401" s="33">
        <f t="shared" si="321"/>
        <v>0</v>
      </c>
      <c r="M401" s="213">
        <f t="shared" si="314"/>
        <v>0</v>
      </c>
      <c r="N401" s="11">
        <f t="shared" si="299"/>
        <v>-3.261184951351995</v>
      </c>
      <c r="O401" s="10">
        <f t="shared" si="300"/>
        <v>0</v>
      </c>
      <c r="P401" s="10">
        <f t="shared" si="301"/>
        <v>0</v>
      </c>
      <c r="Q401" s="10">
        <f t="shared" si="302"/>
        <v>0</v>
      </c>
      <c r="R401" s="10">
        <f t="shared" si="303"/>
        <v>0</v>
      </c>
      <c r="S401" s="211">
        <f t="shared" si="304"/>
        <v>0</v>
      </c>
      <c r="T401" s="10">
        <f t="shared" si="305"/>
        <v>0</v>
      </c>
      <c r="U401" s="10">
        <f t="shared" si="306"/>
        <v>0</v>
      </c>
      <c r="V401" s="10">
        <f t="shared" si="315"/>
        <v>0</v>
      </c>
      <c r="W401" s="10">
        <f t="shared" si="316"/>
        <v>0</v>
      </c>
      <c r="X401" s="11">
        <f t="shared" si="317"/>
        <v>0</v>
      </c>
      <c r="Y401" s="11">
        <f t="shared" si="318"/>
        <v>0</v>
      </c>
      <c r="Z401" s="31">
        <f t="shared" si="307"/>
        <v>0</v>
      </c>
      <c r="AA401" s="35">
        <f t="shared" si="308"/>
        <v>0</v>
      </c>
      <c r="AB401" s="272">
        <f t="shared" si="309"/>
        <v>0</v>
      </c>
      <c r="AC401" s="101">
        <f t="shared" si="310"/>
        <v>0</v>
      </c>
    </row>
    <row r="402" spans="1:29" x14ac:dyDescent="0.6">
      <c r="A402">
        <v>7.5</v>
      </c>
      <c r="B402" s="10">
        <f t="shared" si="319"/>
        <v>1.9634954084936205</v>
      </c>
      <c r="C402" s="105">
        <f t="shared" si="322"/>
        <v>-0.15340317080703536</v>
      </c>
      <c r="D402" s="31">
        <f t="shared" si="295"/>
        <v>0</v>
      </c>
      <c r="E402" s="18">
        <f t="shared" si="320"/>
        <v>-4.7157159534286203E-2</v>
      </c>
      <c r="F402" s="31">
        <f t="shared" si="296"/>
        <v>0</v>
      </c>
      <c r="G402" s="33">
        <f t="shared" si="311"/>
        <v>0</v>
      </c>
      <c r="H402" s="213">
        <f t="shared" si="297"/>
        <v>-0.487905790039878</v>
      </c>
      <c r="I402" s="11">
        <f t="shared" si="312"/>
        <v>2.0804853156858663</v>
      </c>
      <c r="J402" s="213">
        <f t="shared" si="298"/>
        <v>-0.1925482020191428</v>
      </c>
      <c r="K402" s="11">
        <f t="shared" si="313"/>
        <v>1.7645546094823368</v>
      </c>
      <c r="L402" s="33">
        <f t="shared" si="321"/>
        <v>0</v>
      </c>
      <c r="M402" s="213">
        <f t="shared" si="314"/>
        <v>0</v>
      </c>
      <c r="N402" s="11">
        <f t="shared" si="299"/>
        <v>-2.0495760050690666</v>
      </c>
      <c r="O402" s="10">
        <f t="shared" si="300"/>
        <v>0</v>
      </c>
      <c r="P402" s="10">
        <f t="shared" si="301"/>
        <v>0</v>
      </c>
      <c r="Q402" s="10">
        <f t="shared" si="302"/>
        <v>0</v>
      </c>
      <c r="R402" s="10">
        <f t="shared" si="303"/>
        <v>0</v>
      </c>
      <c r="S402" s="211">
        <f t="shared" si="304"/>
        <v>0</v>
      </c>
      <c r="T402" s="10">
        <f t="shared" si="305"/>
        <v>0</v>
      </c>
      <c r="U402" s="10">
        <f t="shared" si="306"/>
        <v>0</v>
      </c>
      <c r="V402" s="10">
        <f t="shared" si="315"/>
        <v>0</v>
      </c>
      <c r="W402" s="10">
        <f t="shared" si="316"/>
        <v>0</v>
      </c>
      <c r="X402" s="11">
        <f t="shared" si="317"/>
        <v>0</v>
      </c>
      <c r="Y402" s="11">
        <f t="shared" si="318"/>
        <v>0</v>
      </c>
      <c r="Z402" s="31">
        <f t="shared" si="307"/>
        <v>0</v>
      </c>
      <c r="AA402" s="35">
        <f t="shared" si="308"/>
        <v>0</v>
      </c>
      <c r="AB402" s="272">
        <f t="shared" si="309"/>
        <v>0</v>
      </c>
      <c r="AC402" s="101">
        <f t="shared" si="310"/>
        <v>0</v>
      </c>
    </row>
    <row r="403" spans="1:29" x14ac:dyDescent="0.6">
      <c r="A403">
        <v>8.5</v>
      </c>
      <c r="B403" s="10">
        <f t="shared" si="319"/>
        <v>2.2252947962927703</v>
      </c>
      <c r="C403" s="105">
        <f t="shared" si="322"/>
        <v>-0.20450168025343152</v>
      </c>
      <c r="D403" s="31">
        <f t="shared" si="295"/>
        <v>0</v>
      </c>
      <c r="E403" s="18">
        <f t="shared" si="320"/>
        <v>-3.7185205084586288E-2</v>
      </c>
      <c r="F403" s="31">
        <f t="shared" si="296"/>
        <v>0</v>
      </c>
      <c r="G403" s="33">
        <f t="shared" si="311"/>
        <v>0</v>
      </c>
      <c r="H403" s="213">
        <f t="shared" si="297"/>
        <v>-0.65042693279164621</v>
      </c>
      <c r="I403" s="11">
        <f t="shared" si="312"/>
        <v>2.2789427009040817</v>
      </c>
      <c r="J403" s="213">
        <f t="shared" si="298"/>
        <v>-0.38681158097115187</v>
      </c>
      <c r="K403" s="11">
        <f t="shared" si="313"/>
        <v>1.9679678419363589</v>
      </c>
      <c r="L403" s="33">
        <f t="shared" si="321"/>
        <v>0</v>
      </c>
      <c r="M403" s="213">
        <f t="shared" si="314"/>
        <v>0</v>
      </c>
      <c r="N403" s="11">
        <f t="shared" si="299"/>
        <v>-1.5374517099222487</v>
      </c>
      <c r="O403" s="10">
        <f t="shared" si="300"/>
        <v>0</v>
      </c>
      <c r="P403" s="10">
        <f t="shared" si="301"/>
        <v>0</v>
      </c>
      <c r="Q403" s="10">
        <f t="shared" si="302"/>
        <v>0</v>
      </c>
      <c r="R403" s="10">
        <f t="shared" si="303"/>
        <v>0</v>
      </c>
      <c r="S403" s="211">
        <f t="shared" si="304"/>
        <v>0</v>
      </c>
      <c r="T403" s="10">
        <f t="shared" si="305"/>
        <v>0</v>
      </c>
      <c r="U403" s="10">
        <f t="shared" si="306"/>
        <v>0</v>
      </c>
      <c r="V403" s="10">
        <f t="shared" si="315"/>
        <v>0</v>
      </c>
      <c r="W403" s="10">
        <f t="shared" si="316"/>
        <v>0</v>
      </c>
      <c r="X403" s="11">
        <f t="shared" si="317"/>
        <v>0</v>
      </c>
      <c r="Y403" s="11">
        <f t="shared" si="318"/>
        <v>0</v>
      </c>
      <c r="Z403" s="31">
        <f t="shared" si="307"/>
        <v>0</v>
      </c>
      <c r="AA403" s="35">
        <f t="shared" si="308"/>
        <v>0</v>
      </c>
      <c r="AB403" s="272">
        <f t="shared" si="309"/>
        <v>0</v>
      </c>
      <c r="AC403" s="101">
        <f t="shared" si="310"/>
        <v>0</v>
      </c>
    </row>
    <row r="404" spans="1:29" x14ac:dyDescent="0.6">
      <c r="A404">
        <v>9.5</v>
      </c>
      <c r="B404" s="10">
        <f t="shared" si="319"/>
        <v>2.4870941840919194</v>
      </c>
      <c r="C404" s="105">
        <f t="shared" si="322"/>
        <v>-0.24622343850691694</v>
      </c>
      <c r="D404" s="31">
        <f t="shared" si="295"/>
        <v>0</v>
      </c>
      <c r="E404" s="18">
        <f t="shared" si="320"/>
        <v>-1.9526250610801151E-2</v>
      </c>
      <c r="F404" s="31">
        <f t="shared" si="296"/>
        <v>0</v>
      </c>
      <c r="G404" s="33">
        <f t="shared" si="311"/>
        <v>0</v>
      </c>
      <c r="H404" s="213">
        <f t="shared" si="297"/>
        <v>-0.78312489017693143</v>
      </c>
      <c r="I404" s="11">
        <f t="shared" si="312"/>
        <v>2.4704713994072303</v>
      </c>
      <c r="J404" s="213">
        <f t="shared" si="298"/>
        <v>-0.54542696568493421</v>
      </c>
      <c r="K404" s="11">
        <f t="shared" si="313"/>
        <v>2.1476947664774122</v>
      </c>
      <c r="L404" s="33">
        <f t="shared" si="321"/>
        <v>0</v>
      </c>
      <c r="M404" s="213">
        <f t="shared" si="314"/>
        <v>0</v>
      </c>
      <c r="N404" s="11">
        <f t="shared" si="299"/>
        <v>-1.2769355342212019</v>
      </c>
      <c r="O404" s="10">
        <f t="shared" si="300"/>
        <v>0</v>
      </c>
      <c r="P404" s="10">
        <f t="shared" si="301"/>
        <v>0</v>
      </c>
      <c r="Q404" s="10">
        <f t="shared" si="302"/>
        <v>0</v>
      </c>
      <c r="R404" s="10">
        <f t="shared" si="303"/>
        <v>0</v>
      </c>
      <c r="S404" s="211">
        <f t="shared" si="304"/>
        <v>0</v>
      </c>
      <c r="T404" s="10">
        <f t="shared" si="305"/>
        <v>0</v>
      </c>
      <c r="U404" s="10">
        <f t="shared" si="306"/>
        <v>0</v>
      </c>
      <c r="V404" s="10">
        <f t="shared" si="315"/>
        <v>0</v>
      </c>
      <c r="W404" s="10">
        <f t="shared" si="316"/>
        <v>0</v>
      </c>
      <c r="X404" s="11">
        <f t="shared" si="317"/>
        <v>0</v>
      </c>
      <c r="Y404" s="11">
        <f t="shared" si="318"/>
        <v>0</v>
      </c>
      <c r="Z404" s="31">
        <f t="shared" si="307"/>
        <v>0</v>
      </c>
      <c r="AA404" s="35">
        <f t="shared" si="308"/>
        <v>0</v>
      </c>
      <c r="AB404" s="272">
        <f t="shared" si="309"/>
        <v>0</v>
      </c>
      <c r="AC404" s="101">
        <f t="shared" si="310"/>
        <v>0</v>
      </c>
    </row>
    <row r="405" spans="1:29" x14ac:dyDescent="0.6">
      <c r="A405">
        <v>10.5</v>
      </c>
      <c r="B405" s="10">
        <f t="shared" si="319"/>
        <v>2.748893571891069</v>
      </c>
      <c r="C405" s="105">
        <f t="shared" si="322"/>
        <v>-0.2757251766909824</v>
      </c>
      <c r="D405" s="31">
        <f t="shared" si="295"/>
        <v>0</v>
      </c>
      <c r="E405" s="18">
        <f t="shared" si="320"/>
        <v>-1.8757910493401931E-3</v>
      </c>
      <c r="F405" s="31">
        <f t="shared" si="296"/>
        <v>0</v>
      </c>
      <c r="G405" s="33">
        <f t="shared" si="311"/>
        <v>0</v>
      </c>
      <c r="H405" s="213">
        <f t="shared" si="297"/>
        <v>-0.87695651569367039</v>
      </c>
      <c r="I405" s="11">
        <f t="shared" si="312"/>
        <v>2.6402883844426723</v>
      </c>
      <c r="J405" s="213">
        <f t="shared" si="298"/>
        <v>-0.65758497981656283</v>
      </c>
      <c r="K405" s="11">
        <f t="shared" si="313"/>
        <v>2.2884050061622285</v>
      </c>
      <c r="L405" s="33">
        <f t="shared" si="321"/>
        <v>0</v>
      </c>
      <c r="M405" s="213">
        <f t="shared" si="314"/>
        <v>0</v>
      </c>
      <c r="N405" s="11">
        <f t="shared" si="299"/>
        <v>-1.1403073950696432</v>
      </c>
      <c r="O405" s="10">
        <f t="shared" si="300"/>
        <v>0</v>
      </c>
      <c r="P405" s="10">
        <f t="shared" si="301"/>
        <v>0</v>
      </c>
      <c r="Q405" s="10">
        <f t="shared" si="302"/>
        <v>0</v>
      </c>
      <c r="R405" s="10">
        <f t="shared" si="303"/>
        <v>0</v>
      </c>
      <c r="S405" s="211">
        <f t="shared" si="304"/>
        <v>0</v>
      </c>
      <c r="T405" s="10">
        <f t="shared" si="305"/>
        <v>0</v>
      </c>
      <c r="U405" s="10">
        <f t="shared" si="306"/>
        <v>0</v>
      </c>
      <c r="V405" s="10">
        <f t="shared" si="315"/>
        <v>0</v>
      </c>
      <c r="W405" s="10">
        <f t="shared" si="316"/>
        <v>0</v>
      </c>
      <c r="X405" s="11">
        <f t="shared" si="317"/>
        <v>0</v>
      </c>
      <c r="Y405" s="11">
        <f t="shared" si="318"/>
        <v>0</v>
      </c>
      <c r="Z405" s="31">
        <f t="shared" si="307"/>
        <v>0</v>
      </c>
      <c r="AA405" s="35">
        <f t="shared" si="308"/>
        <v>0</v>
      </c>
      <c r="AB405" s="272">
        <f t="shared" si="309"/>
        <v>0</v>
      </c>
      <c r="AC405" s="101">
        <f t="shared" si="310"/>
        <v>0</v>
      </c>
    </row>
    <row r="406" spans="1:29" x14ac:dyDescent="0.6">
      <c r="A406" s="2">
        <v>11.5</v>
      </c>
      <c r="B406" s="13">
        <f t="shared" si="319"/>
        <v>3.0106929596902181</v>
      </c>
      <c r="C406" s="57">
        <f t="shared" si="322"/>
        <v>-0.29099640010231115</v>
      </c>
      <c r="D406" s="32">
        <f t="shared" si="295"/>
        <v>0</v>
      </c>
      <c r="E406" s="20">
        <f t="shared" si="320"/>
        <v>8.9410295483932072E-3</v>
      </c>
      <c r="F406" s="32">
        <f t="shared" si="296"/>
        <v>0</v>
      </c>
      <c r="G406" s="34">
        <f t="shared" si="311"/>
        <v>0</v>
      </c>
      <c r="H406" s="214">
        <f t="shared" si="297"/>
        <v>-0.9255273391269897</v>
      </c>
      <c r="I406" s="14">
        <f t="shared" si="312"/>
        <v>2.7532221284046789</v>
      </c>
      <c r="J406" s="214">
        <f t="shared" si="298"/>
        <v>-0.71564224005284904</v>
      </c>
      <c r="K406" s="14">
        <f t="shared" si="313"/>
        <v>2.3683395001745509</v>
      </c>
      <c r="L406" s="34">
        <f t="shared" si="321"/>
        <v>0</v>
      </c>
      <c r="M406" s="214">
        <f t="shared" si="314"/>
        <v>0</v>
      </c>
      <c r="N406" s="14">
        <f t="shared" si="299"/>
        <v>-1.0804651118607227</v>
      </c>
      <c r="O406" s="13">
        <f t="shared" si="300"/>
        <v>0</v>
      </c>
      <c r="P406" s="13">
        <f t="shared" si="301"/>
        <v>0</v>
      </c>
      <c r="Q406" s="13">
        <f t="shared" si="302"/>
        <v>0</v>
      </c>
      <c r="R406" s="13">
        <f t="shared" si="303"/>
        <v>0</v>
      </c>
      <c r="S406" s="212">
        <f t="shared" si="304"/>
        <v>0</v>
      </c>
      <c r="T406" s="13">
        <f t="shared" si="305"/>
        <v>0</v>
      </c>
      <c r="U406" s="13">
        <f t="shared" si="306"/>
        <v>0</v>
      </c>
      <c r="V406" s="13">
        <f t="shared" si="315"/>
        <v>0</v>
      </c>
      <c r="W406" s="13">
        <f t="shared" si="316"/>
        <v>0</v>
      </c>
      <c r="X406" s="14">
        <f t="shared" si="317"/>
        <v>0</v>
      </c>
      <c r="Y406" s="14">
        <f t="shared" si="318"/>
        <v>0</v>
      </c>
      <c r="Z406" s="32">
        <f t="shared" si="307"/>
        <v>0</v>
      </c>
      <c r="AA406" s="36">
        <f t="shared" si="308"/>
        <v>0</v>
      </c>
      <c r="AB406" s="273">
        <f t="shared" si="309"/>
        <v>0</v>
      </c>
      <c r="AC406" s="354">
        <f t="shared" si="310"/>
        <v>0</v>
      </c>
    </row>
    <row r="407" spans="1:29" x14ac:dyDescent="0.6">
      <c r="B407" s="1"/>
      <c r="C407" s="18"/>
      <c r="D407" s="101">
        <f>SUM(D383:D406)</f>
        <v>933.36642421429178</v>
      </c>
      <c r="E407" s="18"/>
      <c r="F407" s="101">
        <f>SUM(F383:F406)</f>
        <v>2419.6841261340219</v>
      </c>
      <c r="G407" s="101">
        <f>SUM(G383:G406)</f>
        <v>1486.3177019197306</v>
      </c>
      <c r="H407" s="10"/>
      <c r="I407" s="11"/>
      <c r="J407" s="10"/>
      <c r="K407" s="11"/>
      <c r="L407" s="101">
        <f>SUM(L383:L406)</f>
        <v>3412.9687388251709</v>
      </c>
      <c r="M407" s="1"/>
      <c r="X407" s="11"/>
      <c r="Y407" s="11"/>
      <c r="Z407" s="101">
        <f>SUM(Z383:Z406)</f>
        <v>1548.5009135129776</v>
      </c>
      <c r="AA407" s="101">
        <f>SUM(AA383:AA406)</f>
        <v>139.70814267856983</v>
      </c>
      <c r="AB407" s="274">
        <f>SUM(AB383:AB406)</f>
        <v>5101.177795016717</v>
      </c>
      <c r="AC407" s="101">
        <f>SUM(AC383:AC406)</f>
        <v>4435.4619030076801</v>
      </c>
    </row>
    <row r="408" spans="1:29" x14ac:dyDescent="0.6">
      <c r="H408" s="227"/>
      <c r="J408" s="227"/>
    </row>
    <row r="409" spans="1:29" x14ac:dyDescent="0.6">
      <c r="A409" s="6" t="s">
        <v>16</v>
      </c>
      <c r="B409" s="8">
        <f>Gdm!A25</f>
        <v>12</v>
      </c>
      <c r="H409" s="227"/>
      <c r="J409" s="227"/>
    </row>
    <row r="410" spans="1:29" x14ac:dyDescent="0.6">
      <c r="A410" s="22" t="s">
        <v>24</v>
      </c>
      <c r="B410" s="27">
        <f>Gdm!C25</f>
        <v>1.0310634714779239</v>
      </c>
      <c r="H410" s="227"/>
      <c r="J410" s="227"/>
    </row>
    <row r="411" spans="1:29" x14ac:dyDescent="0.6">
      <c r="A411" s="22" t="s">
        <v>23</v>
      </c>
      <c r="B411" s="28">
        <f>Gdm!D25</f>
        <v>-23.120484116651824</v>
      </c>
      <c r="H411" s="227"/>
      <c r="J411" s="227"/>
    </row>
    <row r="412" spans="1:29" x14ac:dyDescent="0.6">
      <c r="A412" s="22" t="s">
        <v>18</v>
      </c>
      <c r="B412" s="29">
        <f>Gdm!H25</f>
        <v>-1.1982230824635078</v>
      </c>
      <c r="C412" s="116" t="s">
        <v>168</v>
      </c>
      <c r="D412" s="131">
        <f>B412*180/PI()</f>
        <v>-68.653125540315003</v>
      </c>
      <c r="H412" s="227"/>
      <c r="J412" s="227"/>
    </row>
    <row r="413" spans="1:29" x14ac:dyDescent="0.6">
      <c r="A413" s="22" t="s">
        <v>28</v>
      </c>
      <c r="B413" s="261">
        <f>Gdm!N25</f>
        <v>811.14134923746792</v>
      </c>
      <c r="C413" s="116" t="s">
        <v>167</v>
      </c>
      <c r="D413" s="131">
        <f>D412/15</f>
        <v>-4.5768750360209998</v>
      </c>
      <c r="H413" s="227"/>
      <c r="J413" s="227"/>
    </row>
    <row r="414" spans="1:29" x14ac:dyDescent="0.6">
      <c r="A414" s="22" t="s">
        <v>29</v>
      </c>
      <c r="B414" s="261">
        <f>Gdm!K25</f>
        <v>1870</v>
      </c>
      <c r="H414" s="227"/>
      <c r="J414" s="227"/>
    </row>
    <row r="415" spans="1:29" x14ac:dyDescent="0.6">
      <c r="A415" s="3" t="s">
        <v>19</v>
      </c>
      <c r="B415" s="5">
        <f>0.409-0.5016*SIN(B412+PI()/3)</f>
        <v>0.48446675799548394</v>
      </c>
      <c r="H415" s="227"/>
      <c r="J415" s="227"/>
    </row>
    <row r="416" spans="1:29" x14ac:dyDescent="0.6">
      <c r="A416" s="3" t="s">
        <v>20</v>
      </c>
      <c r="B416" s="5">
        <f>0.6609+0.4767*SIN(B412+PI()/3)</f>
        <v>0.58917949853180385</v>
      </c>
      <c r="H416" s="227"/>
      <c r="J416" s="227"/>
    </row>
    <row r="417" spans="1:29" ht="15.5" x14ac:dyDescent="0.85">
      <c r="H417" s="227"/>
      <c r="J417" s="227"/>
      <c r="Z417" s="206" t="s">
        <v>153</v>
      </c>
      <c r="AC417" s="102"/>
    </row>
    <row r="418" spans="1:29" ht="27.25" x14ac:dyDescent="0.85">
      <c r="A418" s="119" t="s">
        <v>75</v>
      </c>
      <c r="B418" s="118" t="s">
        <v>57</v>
      </c>
      <c r="C418" s="4" t="s">
        <v>15</v>
      </c>
      <c r="D418" s="4" t="s">
        <v>31</v>
      </c>
      <c r="E418" s="4" t="s">
        <v>21</v>
      </c>
      <c r="F418" s="4" t="s">
        <v>32</v>
      </c>
      <c r="G418" s="9" t="s">
        <v>33</v>
      </c>
      <c r="H418" s="212" t="s">
        <v>132</v>
      </c>
      <c r="I418" s="217" t="s">
        <v>134</v>
      </c>
      <c r="J418" s="212" t="s">
        <v>133</v>
      </c>
      <c r="K418" s="217" t="s">
        <v>135</v>
      </c>
      <c r="L418" s="99" t="s">
        <v>52</v>
      </c>
      <c r="M418" s="1" t="s">
        <v>136</v>
      </c>
      <c r="N418" s="4" t="s">
        <v>137</v>
      </c>
      <c r="O418" s="4" t="s">
        <v>138</v>
      </c>
      <c r="P418" s="4" t="s">
        <v>139</v>
      </c>
      <c r="Q418" s="4" t="s">
        <v>140</v>
      </c>
      <c r="R418" s="4" t="s">
        <v>141</v>
      </c>
      <c r="S418" s="202" t="s">
        <v>142</v>
      </c>
      <c r="T418" s="4" t="s">
        <v>143</v>
      </c>
      <c r="U418" s="4" t="s">
        <v>144</v>
      </c>
      <c r="V418" s="4" t="s">
        <v>145</v>
      </c>
      <c r="W418" s="4" t="s">
        <v>146</v>
      </c>
      <c r="X418" s="179" t="s">
        <v>53</v>
      </c>
      <c r="Y418" s="217" t="s">
        <v>152</v>
      </c>
      <c r="Z418" s="203" t="s">
        <v>54</v>
      </c>
      <c r="AA418" s="99" t="s">
        <v>55</v>
      </c>
      <c r="AB418" s="270" t="s">
        <v>227</v>
      </c>
      <c r="AC418" s="106" t="s">
        <v>56</v>
      </c>
    </row>
    <row r="419" spans="1:29" x14ac:dyDescent="0.6">
      <c r="A419" s="3">
        <v>-11.5</v>
      </c>
      <c r="B419" s="10">
        <f>A419*PI()/12</f>
        <v>-3.0106929596902181</v>
      </c>
      <c r="C419" s="104">
        <f t="shared" ref="C419:C442" si="323">IF($B$412&lt;&gt;0,(PI()/24)*(COS($B419)-COS($B$412))/($B$412*COS($B$412)-SIN($B$412)),0)</f>
        <v>-0.35828002281245735</v>
      </c>
      <c r="D419" s="49">
        <f t="shared" ref="D419:D442" si="324">IF(C419&gt;0,$B$413*C419,0)</f>
        <v>0</v>
      </c>
      <c r="E419" s="48">
        <f>C419*($B$415+$B$416*COS(B419))</f>
        <v>3.5710568211419005E-2</v>
      </c>
      <c r="F419" s="49">
        <f t="shared" ref="F419:F442" si="325">IF(C419&gt;0,$B$414*E419,0)</f>
        <v>0</v>
      </c>
      <c r="G419" s="37">
        <f>IF(AND(F419&gt;0,F419&gt;D419),F419-D419,0)</f>
        <v>0</v>
      </c>
      <c r="H419" s="205">
        <f t="shared" ref="H419:H442" si="326">SIN(RADIANS($B$411))*SIN(LAT)+COS(RADIANS($B$411))*COS(LAT)*COS(B419)</f>
        <v>-0.94862014936263062</v>
      </c>
      <c r="I419" s="216">
        <f>ACOS(H419)</f>
        <v>2.8196424652874077</v>
      </c>
      <c r="J419" s="205">
        <f t="shared" ref="J419:J442" si="327">SIN(RADIANS($B$411))*SIN(LAT)*COS($C$5)-SIN(RADIANS($B$411))*COS(LAT)*SIN($C$5)*COS($C$6)+COS(RADIANS($B$411))*COS(LAT)*COS($C$5)*COS(B419)+COS(RADIANS($B$411))*SIN(LAT)*SIN($C$5)*COS($C$6)*COS(B419)+COS(RADIANS($B$411))*SIN($C$6)*SIN(B419)*SIN($C$5)</f>
        <v>-0.66623671952254493</v>
      </c>
      <c r="K419" s="216">
        <f>ACOS(J419)</f>
        <v>2.2999472970936332</v>
      </c>
      <c r="L419" s="37">
        <f>(G419/H419)*MAX(0,J419)</f>
        <v>0</v>
      </c>
      <c r="M419" s="205">
        <f>IF(D419=0,0,1+G419/(D419*H419))</f>
        <v>0</v>
      </c>
      <c r="N419" s="11">
        <f t="shared" ref="N419:N442" si="328">1/H419</f>
        <v>-1.0541627232690463</v>
      </c>
      <c r="O419" s="10">
        <f t="shared" ref="O419:O442" si="329">D419*N419/1367</f>
        <v>0</v>
      </c>
      <c r="P419" s="215">
        <f t="shared" ref="P419:P442" si="330">IF($M419=0,0,IF(AND($M419&gt;=$E$5,$M419&lt;$E$6),$F$5,IF(AND($M419&gt;=$E$6,$M419&lt;$E$7),$F$6,IF(AND($M419&gt;=$E$7,$M419&lt;$E$8),$F$7,IF(AND($M419&gt;=$E$8,$M419&lt;$E$9),$F$8,IF(AND($M419&gt;=$E$9,$M419&lt;$E$10),$F$9,IF(AND($M419&gt;=$E$10,$M419&lt;$E$11),$F$10,IF(AND($M419&gt;=$E$11,$M419&lt;$E$12),$F$11,IF($M419&gt;=$E$12,$F$12,"error")))))))))</f>
        <v>0</v>
      </c>
      <c r="Q419" s="10">
        <f t="shared" ref="Q419:Q442" si="331">IF($M419=0,0,IF(AND($M419&gt;=$E$5,$M419&lt;$E$6),$G$5,IF(AND($M419&gt;=$E$6,$M419&lt;$E$7),$G$6,IF(AND($M419&gt;=$E$7,$M419&lt;$E$8),$G$7,IF(AND($M419&gt;=$E$8,$M419&lt;$E$9),$G$8,IF(AND($M419&gt;=$E$9,$M419&lt;$E$10),$G$9,IF(AND($M419&gt;=$E$10,$M419&lt;$E$11),$G$10,IF(AND($M419&gt;=$E$11,$M419&lt;$E$12),$G$11,IF($M419&gt;=$E$12,$G$12,"error")))))))))</f>
        <v>0</v>
      </c>
      <c r="R419" s="10">
        <f t="shared" ref="R419:R442" si="332">IF($M419=0,0,IF(AND($M419&gt;=$E$5,$M419&lt;$E$6),$H$5,IF(AND($M419&gt;=$E$6,$M419&lt;$E$7),$H$6,IF(AND($M419&gt;=$E$7,$M419&lt;$E$8),$H$7,IF(AND($M419&gt;=$E$8,$M419&lt;$E$9),$H$8,IF(AND($M419&gt;=$E$9,$M419&lt;$E$10),$H$9,IF(AND($M419&gt;=$E$10,$M419&lt;$E$11),$H$10,IF(AND($M419&gt;=$E$11,$M419&lt;$E$12),$H$11,IF($M419&gt;=$E$12,$H$12,"error")))))))))</f>
        <v>0</v>
      </c>
      <c r="S419" s="211">
        <f t="shared" ref="S419:S442" si="333">IF($M419=0,0,IF(AND($M419&gt;=$E$5,$M419&lt;$E$6),$I$5,IF(AND($M419&gt;=$E$6,$M419&lt;$E$7),$I$6,IF(AND($M419&gt;=$E$7,$M419&lt;$E$8),$I$7,IF(AND($M419&gt;=$E$8,$M419&lt;$E$9),$I$8,IF(AND($M419&gt;=$E$9,$M419&lt;$E$10),$I$9,IF(AND($M419&gt;=$E$10,$M419&lt;$E$11),$I$10,IF(AND($M419&gt;=$E$11,$M419&lt;$E$12),$I$11,IF($M419&gt;=$E$12,$I$12,"error")))))))))</f>
        <v>0</v>
      </c>
      <c r="T419" s="10">
        <f t="shared" ref="T419:T442" si="334">IF($M419=0,0,IF(AND($M419&gt;=$E$5,$M419&lt;$E$6),$J$5,IF(AND($M419&gt;=$E$6,$M419&lt;$E$7),$J$6,IF(AND($M419&gt;=$E$7,$M419&lt;$E$8),$J$7,IF(AND($M419&gt;=$E$8,$M419&lt;$E$9),$J$8,IF(AND($M419&gt;=$E$9,$M419&lt;$E$10),$J$9,IF(AND($M419&gt;=$E$10,$M419&lt;$E$11),$J$10,IF(AND($M419&gt;=$E$11,$M419&lt;$E$12),$J$11,IF($M419&gt;=$E$12,$J$12,"error")))))))))</f>
        <v>0</v>
      </c>
      <c r="U419" s="10">
        <f t="shared" ref="U419:U442" si="335">IF($M419=0,0,IF(AND($M419&gt;=$E$5,$M419&lt;$E$6),$K$5,IF(AND($M419&gt;=$E$6,$M419&lt;$E$7),$K$6,IF(AND($M419&gt;=$E$7,$M419&lt;$E$8),$K$7,IF(AND($M419&gt;=$E$8,$M419&lt;$E$9),$K$8,IF(AND($M419&gt;=$E$9,$M419&lt;$E$10),$K$9,IF(AND($M419&gt;=$E$10,$M419&lt;$E$11),$K$10,IF(AND($M419&gt;=$E$11,$M419&lt;$E$12),$K$11,IF($M419&gt;=$E$12,$K$12,"error")))))))))</f>
        <v>0</v>
      </c>
      <c r="V419" s="10">
        <f>P419+Q419*O419+R419*I419</f>
        <v>0</v>
      </c>
      <c r="W419" s="10">
        <f>S419+T419*O419+U419*I419</f>
        <v>0</v>
      </c>
      <c r="X419" s="216">
        <f>D419*V419*MAX(0,J419)/H419</f>
        <v>0</v>
      </c>
      <c r="Y419" s="216">
        <f>D419*(0.5*(1+COS($C$5))*(1-V419)+W419*SIN(ABS($C$5)))</f>
        <v>0</v>
      </c>
      <c r="Z419" s="31">
        <f>X419+Y419</f>
        <v>0</v>
      </c>
      <c r="AA419" s="38">
        <f t="shared" ref="AA419:AA442" si="336">IF(F419&gt;0,F419*$B$7*(1-COS($C$5))/2,0)</f>
        <v>0</v>
      </c>
      <c r="AB419" s="271">
        <f t="shared" ref="AB419:AB442" si="337">L419+Z419+AA419</f>
        <v>0</v>
      </c>
      <c r="AC419" s="101">
        <f t="shared" ref="AC419:AC442" si="338">L419+X419</f>
        <v>0</v>
      </c>
    </row>
    <row r="420" spans="1:29" x14ac:dyDescent="0.6">
      <c r="A420" s="3">
        <v>-10.5</v>
      </c>
      <c r="B420" s="10">
        <f>A420*PI()/12</f>
        <v>-2.748893571891069</v>
      </c>
      <c r="C420" s="105">
        <f t="shared" si="323"/>
        <v>-0.34042089032511197</v>
      </c>
      <c r="D420" s="31">
        <f t="shared" si="324"/>
        <v>0</v>
      </c>
      <c r="E420" s="18">
        <f>C420*($B$415+$B$416*COS(B420))</f>
        <v>2.037899759856018E-2</v>
      </c>
      <c r="F420" s="31">
        <f t="shared" si="325"/>
        <v>0</v>
      </c>
      <c r="G420" s="33">
        <f t="shared" ref="G420:G442" si="339">IF(AND(F420&gt;0,F420&gt;D420),F420-D420,0)</f>
        <v>0</v>
      </c>
      <c r="H420" s="213">
        <f t="shared" si="326"/>
        <v>-0.90133441795443359</v>
      </c>
      <c r="I420" s="11">
        <f t="shared" ref="I420:I442" si="340">ACOS(H420)</f>
        <v>2.6936369483636824</v>
      </c>
      <c r="J420" s="213">
        <f t="shared" si="327"/>
        <v>-0.60971554446777776</v>
      </c>
      <c r="K420" s="11">
        <f t="shared" ref="K420:K442" si="341">ACOS(J420)</f>
        <v>2.2264979882173699</v>
      </c>
      <c r="L420" s="33">
        <f>(G420/H420)*MAX(0,J420)</f>
        <v>0</v>
      </c>
      <c r="M420" s="213">
        <f t="shared" ref="M420:M442" si="342">IF(D420=0,0,1+G420/(D420*H420))</f>
        <v>0</v>
      </c>
      <c r="N420" s="11">
        <f t="shared" si="328"/>
        <v>-1.1094661205432348</v>
      </c>
      <c r="O420" s="10">
        <f t="shared" si="329"/>
        <v>0</v>
      </c>
      <c r="P420" s="10">
        <f t="shared" si="330"/>
        <v>0</v>
      </c>
      <c r="Q420" s="10">
        <f t="shared" si="331"/>
        <v>0</v>
      </c>
      <c r="R420" s="10">
        <f t="shared" si="332"/>
        <v>0</v>
      </c>
      <c r="S420" s="211">
        <f t="shared" si="333"/>
        <v>0</v>
      </c>
      <c r="T420" s="10">
        <f t="shared" si="334"/>
        <v>0</v>
      </c>
      <c r="U420" s="10">
        <f t="shared" si="335"/>
        <v>0</v>
      </c>
      <c r="V420" s="10">
        <f t="shared" ref="V420:V442" si="343">P420+Q420*O420+R420*I420</f>
        <v>0</v>
      </c>
      <c r="W420" s="10">
        <f t="shared" ref="W420:W442" si="344">S420+T420*O420+U420*I420</f>
        <v>0</v>
      </c>
      <c r="X420" s="11">
        <f t="shared" ref="X420:X442" si="345">D420*V420*MAX(0,J420)/H420</f>
        <v>0</v>
      </c>
      <c r="Y420" s="11">
        <f t="shared" ref="Y420:Y442" si="346">D420*(0.5*(1+COS($C$5))*(1-V420)+W420*SIN(ABS($C$5)))</f>
        <v>0</v>
      </c>
      <c r="Z420" s="31">
        <f>X420+Y420</f>
        <v>0</v>
      </c>
      <c r="AA420" s="35">
        <f t="shared" si="336"/>
        <v>0</v>
      </c>
      <c r="AB420" s="272">
        <f t="shared" si="337"/>
        <v>0</v>
      </c>
      <c r="AC420" s="101">
        <f t="shared" si="338"/>
        <v>0</v>
      </c>
    </row>
    <row r="421" spans="1:29" x14ac:dyDescent="0.6">
      <c r="A421" s="3">
        <v>-9.5</v>
      </c>
      <c r="B421" s="10">
        <f>A421*PI()/12</f>
        <v>-2.4870941840919194</v>
      </c>
      <c r="C421" s="105">
        <f t="shared" si="323"/>
        <v>-0.30591969571582195</v>
      </c>
      <c r="D421" s="31">
        <f t="shared" si="324"/>
        <v>0</v>
      </c>
      <c r="E421" s="18">
        <f>C421*($B$415+$B$416*COS(B421))</f>
        <v>-5.2126375265198433E-3</v>
      </c>
      <c r="F421" s="31">
        <f t="shared" si="325"/>
        <v>0</v>
      </c>
      <c r="G421" s="33">
        <f t="shared" si="339"/>
        <v>0</v>
      </c>
      <c r="H421" s="213">
        <f t="shared" si="326"/>
        <v>-0.80998539959014226</v>
      </c>
      <c r="I421" s="11">
        <f t="shared" si="340"/>
        <v>2.5149235452659053</v>
      </c>
      <c r="J421" s="213">
        <f t="shared" si="327"/>
        <v>-0.50052501903256752</v>
      </c>
      <c r="K421" s="11">
        <f t="shared" si="341"/>
        <v>2.09500144832288</v>
      </c>
      <c r="L421" s="33">
        <f>(G421/H421)*MAX(0,J421)</f>
        <v>0</v>
      </c>
      <c r="M421" s="213">
        <f t="shared" si="342"/>
        <v>0</v>
      </c>
      <c r="N421" s="11">
        <f t="shared" si="328"/>
        <v>-1.2345901549657641</v>
      </c>
      <c r="O421" s="10">
        <f t="shared" si="329"/>
        <v>0</v>
      </c>
      <c r="P421" s="10">
        <f t="shared" si="330"/>
        <v>0</v>
      </c>
      <c r="Q421" s="10">
        <f t="shared" si="331"/>
        <v>0</v>
      </c>
      <c r="R421" s="10">
        <f t="shared" si="332"/>
        <v>0</v>
      </c>
      <c r="S421" s="211">
        <f t="shared" si="333"/>
        <v>0</v>
      </c>
      <c r="T421" s="10">
        <f t="shared" si="334"/>
        <v>0</v>
      </c>
      <c r="U421" s="10">
        <f t="shared" si="335"/>
        <v>0</v>
      </c>
      <c r="V421" s="10">
        <f t="shared" si="343"/>
        <v>0</v>
      </c>
      <c r="W421" s="10">
        <f t="shared" si="344"/>
        <v>0</v>
      </c>
      <c r="X421" s="11">
        <f t="shared" si="345"/>
        <v>0</v>
      </c>
      <c r="Y421" s="11">
        <f t="shared" si="346"/>
        <v>0</v>
      </c>
      <c r="Z421" s="33">
        <f>X421+Y421</f>
        <v>0</v>
      </c>
      <c r="AA421" s="35">
        <f t="shared" si="336"/>
        <v>0</v>
      </c>
      <c r="AB421" s="272">
        <f t="shared" si="337"/>
        <v>0</v>
      </c>
      <c r="AC421" s="101">
        <f t="shared" si="338"/>
        <v>0</v>
      </c>
    </row>
    <row r="422" spans="1:29" x14ac:dyDescent="0.6">
      <c r="A422" s="3">
        <v>-8.5</v>
      </c>
      <c r="B422" s="10">
        <f>A422*PI()/12</f>
        <v>-2.2252947962927703</v>
      </c>
      <c r="C422" s="105">
        <f t="shared" si="323"/>
        <v>-0.25712763838129049</v>
      </c>
      <c r="D422" s="31">
        <f t="shared" si="324"/>
        <v>0</v>
      </c>
      <c r="E422" s="18">
        <f>C422*($B$415+$B$416*COS(B422))</f>
        <v>-3.2345886689370731E-2</v>
      </c>
      <c r="F422" s="31">
        <f t="shared" si="325"/>
        <v>0</v>
      </c>
      <c r="G422" s="33">
        <f t="shared" si="339"/>
        <v>0</v>
      </c>
      <c r="H422" s="213">
        <f t="shared" si="326"/>
        <v>-0.68079837890989259</v>
      </c>
      <c r="I422" s="11">
        <f t="shared" si="340"/>
        <v>2.319648390538998</v>
      </c>
      <c r="J422" s="213">
        <f t="shared" si="327"/>
        <v>-0.34610629707944907</v>
      </c>
      <c r="K422" s="11">
        <f t="shared" si="341"/>
        <v>1.924214031474198</v>
      </c>
      <c r="L422" s="33">
        <f>(G422/H422)*MAX(0,J422)</f>
        <v>0</v>
      </c>
      <c r="M422" s="213">
        <f t="shared" si="342"/>
        <v>0</v>
      </c>
      <c r="N422" s="11">
        <f t="shared" si="328"/>
        <v>-1.4688636621039244</v>
      </c>
      <c r="O422" s="10">
        <f t="shared" si="329"/>
        <v>0</v>
      </c>
      <c r="P422" s="10">
        <f t="shared" si="330"/>
        <v>0</v>
      </c>
      <c r="Q422" s="10">
        <f t="shared" si="331"/>
        <v>0</v>
      </c>
      <c r="R422" s="10">
        <f t="shared" si="332"/>
        <v>0</v>
      </c>
      <c r="S422" s="211">
        <f t="shared" si="333"/>
        <v>0</v>
      </c>
      <c r="T422" s="10">
        <f t="shared" si="334"/>
        <v>0</v>
      </c>
      <c r="U422" s="10">
        <f t="shared" si="335"/>
        <v>0</v>
      </c>
      <c r="V422" s="10">
        <f t="shared" si="343"/>
        <v>0</v>
      </c>
      <c r="W422" s="10">
        <f t="shared" si="344"/>
        <v>0</v>
      </c>
      <c r="X422" s="11">
        <f t="shared" si="345"/>
        <v>0</v>
      </c>
      <c r="Y422" s="11">
        <f t="shared" si="346"/>
        <v>0</v>
      </c>
      <c r="Z422" s="33">
        <f>X422+Y422</f>
        <v>0</v>
      </c>
      <c r="AA422" s="35">
        <f t="shared" si="336"/>
        <v>0</v>
      </c>
      <c r="AB422" s="272">
        <f t="shared" si="337"/>
        <v>0</v>
      </c>
      <c r="AC422" s="101">
        <f t="shared" si="338"/>
        <v>0</v>
      </c>
    </row>
    <row r="423" spans="1:29" x14ac:dyDescent="0.6">
      <c r="A423">
        <v>-7.5</v>
      </c>
      <c r="B423" s="10">
        <f>A423*PI()/12</f>
        <v>-1.9634954084936205</v>
      </c>
      <c r="C423" s="105">
        <f>IF($B$412&lt;&gt;0,(PI()/24)*(COS($B423)-COS($B$412))/($B$412*COS($B$412)-SIN($B$412)),0)</f>
        <v>-0.19736981639617868</v>
      </c>
      <c r="D423" s="31">
        <f>IF(C423&gt;0,$B$413*C423,0)</f>
        <v>0</v>
      </c>
      <c r="E423" s="18">
        <f>C423*($B$415+$B$416*COS(B423))</f>
        <v>-5.1118293999379019E-2</v>
      </c>
      <c r="F423" s="31">
        <f t="shared" si="325"/>
        <v>0</v>
      </c>
      <c r="G423" s="33">
        <f t="shared" si="339"/>
        <v>0</v>
      </c>
      <c r="H423" s="213">
        <f t="shared" si="326"/>
        <v>-0.52257723788139754</v>
      </c>
      <c r="I423" s="11">
        <f t="shared" si="340"/>
        <v>2.1206673138494283</v>
      </c>
      <c r="J423" s="213">
        <f t="shared" si="327"/>
        <v>-0.156982759320523</v>
      </c>
      <c r="K423" s="11">
        <f t="shared" si="341"/>
        <v>1.7284311127470251</v>
      </c>
      <c r="L423" s="33">
        <f>(G423/H423)*MAX(0,J423)</f>
        <v>0</v>
      </c>
      <c r="M423" s="213">
        <f t="shared" si="342"/>
        <v>0</v>
      </c>
      <c r="N423" s="11">
        <f t="shared" si="328"/>
        <v>-1.9135927237361932</v>
      </c>
      <c r="O423" s="10">
        <f t="shared" si="329"/>
        <v>0</v>
      </c>
      <c r="P423" s="10">
        <f t="shared" si="330"/>
        <v>0</v>
      </c>
      <c r="Q423" s="10">
        <f t="shared" si="331"/>
        <v>0</v>
      </c>
      <c r="R423" s="10">
        <f t="shared" si="332"/>
        <v>0</v>
      </c>
      <c r="S423" s="211">
        <f t="shared" si="333"/>
        <v>0</v>
      </c>
      <c r="T423" s="10">
        <f t="shared" si="334"/>
        <v>0</v>
      </c>
      <c r="U423" s="10">
        <f t="shared" si="335"/>
        <v>0</v>
      </c>
      <c r="V423" s="10">
        <f t="shared" si="343"/>
        <v>0</v>
      </c>
      <c r="W423" s="10">
        <f t="shared" si="344"/>
        <v>0</v>
      </c>
      <c r="X423" s="11">
        <f t="shared" si="345"/>
        <v>0</v>
      </c>
      <c r="Y423" s="11">
        <f t="shared" si="346"/>
        <v>0</v>
      </c>
      <c r="Z423" s="33">
        <f>X423+Y423</f>
        <v>0</v>
      </c>
      <c r="AA423" s="35">
        <f t="shared" si="336"/>
        <v>0</v>
      </c>
      <c r="AB423" s="272">
        <f t="shared" si="337"/>
        <v>0</v>
      </c>
      <c r="AC423" s="101">
        <f t="shared" si="338"/>
        <v>0</v>
      </c>
    </row>
    <row r="424" spans="1:29" x14ac:dyDescent="0.6">
      <c r="A424">
        <v>-6.5</v>
      </c>
      <c r="B424" s="10">
        <f t="shared" ref="B424:B442" si="347">A424*PI()/12</f>
        <v>-1.7016960206944713</v>
      </c>
      <c r="C424" s="105">
        <f t="shared" si="323"/>
        <v>-0.13071862657430197</v>
      </c>
      <c r="D424" s="31">
        <f t="shared" si="324"/>
        <v>0</v>
      </c>
      <c r="E424" s="18">
        <f t="shared" ref="E424:E442" si="348">C424*($B$415+$B$416*COS(B424))</f>
        <v>-5.3276128088384792E-2</v>
      </c>
      <c r="F424" s="31">
        <f t="shared" si="325"/>
        <v>0</v>
      </c>
      <c r="G424" s="33">
        <f t="shared" si="339"/>
        <v>0</v>
      </c>
      <c r="H424" s="213">
        <f t="shared" si="326"/>
        <v>-0.34610448579295094</v>
      </c>
      <c r="I424" s="11">
        <f t="shared" si="340"/>
        <v>1.9242121008678066</v>
      </c>
      <c r="J424" s="213">
        <f t="shared" si="327"/>
        <v>5.3957137687362544E-2</v>
      </c>
      <c r="K424" s="11">
        <f t="shared" si="341"/>
        <v>1.5168129731907141</v>
      </c>
      <c r="L424" s="33">
        <f t="shared" ref="L424:L442" si="349">(G424/H424)*MAX(0,J424)</f>
        <v>0</v>
      </c>
      <c r="M424" s="213">
        <f t="shared" si="342"/>
        <v>0</v>
      </c>
      <c r="N424" s="11">
        <f t="shared" si="328"/>
        <v>-2.8893008933672908</v>
      </c>
      <c r="O424" s="10">
        <f t="shared" si="329"/>
        <v>0</v>
      </c>
      <c r="P424" s="10">
        <f t="shared" si="330"/>
        <v>0</v>
      </c>
      <c r="Q424" s="10">
        <f t="shared" si="331"/>
        <v>0</v>
      </c>
      <c r="R424" s="10">
        <f t="shared" si="332"/>
        <v>0</v>
      </c>
      <c r="S424" s="211">
        <f t="shared" si="333"/>
        <v>0</v>
      </c>
      <c r="T424" s="10">
        <f t="shared" si="334"/>
        <v>0</v>
      </c>
      <c r="U424" s="10">
        <f t="shared" si="335"/>
        <v>0</v>
      </c>
      <c r="V424" s="10">
        <f t="shared" si="343"/>
        <v>0</v>
      </c>
      <c r="W424" s="10">
        <f t="shared" si="344"/>
        <v>0</v>
      </c>
      <c r="X424" s="11">
        <f t="shared" si="345"/>
        <v>0</v>
      </c>
      <c r="Y424" s="11">
        <f t="shared" si="346"/>
        <v>0</v>
      </c>
      <c r="Z424" s="33">
        <f t="shared" ref="Z424:Z438" si="350">X424+Y424</f>
        <v>0</v>
      </c>
      <c r="AA424" s="35">
        <f t="shared" si="336"/>
        <v>0</v>
      </c>
      <c r="AB424" s="272">
        <f t="shared" si="337"/>
        <v>0</v>
      </c>
      <c r="AC424" s="101">
        <f t="shared" si="338"/>
        <v>0</v>
      </c>
    </row>
    <row r="425" spans="1:29" x14ac:dyDescent="0.6">
      <c r="A425">
        <v>-5.5</v>
      </c>
      <c r="B425" s="10">
        <f t="shared" si="347"/>
        <v>-1.4398966328953218</v>
      </c>
      <c r="C425" s="105">
        <f t="shared" si="323"/>
        <v>-6.1716237355721938E-2</v>
      </c>
      <c r="D425" s="31">
        <f t="shared" si="324"/>
        <v>0</v>
      </c>
      <c r="E425" s="18">
        <f t="shared" si="348"/>
        <v>-3.4645651229221981E-2</v>
      </c>
      <c r="F425" s="31">
        <f t="shared" si="325"/>
        <v>0</v>
      </c>
      <c r="G425" s="33">
        <f t="shared" si="339"/>
        <v>0</v>
      </c>
      <c r="H425" s="213">
        <f t="shared" si="326"/>
        <v>-0.16340644906436824</v>
      </c>
      <c r="I425" s="11">
        <f t="shared" si="340"/>
        <v>1.7349388593300221</v>
      </c>
      <c r="J425" s="213">
        <f t="shared" si="327"/>
        <v>0.27233818855778297</v>
      </c>
      <c r="K425" s="11">
        <f t="shared" si="341"/>
        <v>1.2949740878447031</v>
      </c>
      <c r="L425" s="33">
        <f t="shared" si="349"/>
        <v>0</v>
      </c>
      <c r="M425" s="213">
        <f t="shared" si="342"/>
        <v>0</v>
      </c>
      <c r="N425" s="11">
        <f t="shared" si="328"/>
        <v>-6.119709507952682</v>
      </c>
      <c r="O425" s="10">
        <f t="shared" si="329"/>
        <v>0</v>
      </c>
      <c r="P425" s="10">
        <f t="shared" si="330"/>
        <v>0</v>
      </c>
      <c r="Q425" s="10">
        <f t="shared" si="331"/>
        <v>0</v>
      </c>
      <c r="R425" s="10">
        <f t="shared" si="332"/>
        <v>0</v>
      </c>
      <c r="S425" s="211">
        <f t="shared" si="333"/>
        <v>0</v>
      </c>
      <c r="T425" s="10">
        <f t="shared" si="334"/>
        <v>0</v>
      </c>
      <c r="U425" s="10">
        <f t="shared" si="335"/>
        <v>0</v>
      </c>
      <c r="V425" s="10">
        <f t="shared" si="343"/>
        <v>0</v>
      </c>
      <c r="W425" s="10">
        <f t="shared" si="344"/>
        <v>0</v>
      </c>
      <c r="X425" s="11">
        <f t="shared" si="345"/>
        <v>0</v>
      </c>
      <c r="Y425" s="11">
        <f t="shared" si="346"/>
        <v>0</v>
      </c>
      <c r="Z425" s="33">
        <f t="shared" si="350"/>
        <v>0</v>
      </c>
      <c r="AA425" s="35">
        <f t="shared" si="336"/>
        <v>0</v>
      </c>
      <c r="AB425" s="272">
        <f t="shared" si="337"/>
        <v>0</v>
      </c>
      <c r="AC425" s="101">
        <f t="shared" si="338"/>
        <v>0</v>
      </c>
    </row>
    <row r="426" spans="1:29" x14ac:dyDescent="0.6">
      <c r="A426">
        <v>-4.5</v>
      </c>
      <c r="B426" s="10">
        <f t="shared" si="347"/>
        <v>-1.1780972450961724</v>
      </c>
      <c r="C426" s="105">
        <f t="shared" si="323"/>
        <v>4.934952466154839E-3</v>
      </c>
      <c r="D426" s="31">
        <f t="shared" si="324"/>
        <v>4.0029440018196061</v>
      </c>
      <c r="E426" s="18">
        <f t="shared" si="348"/>
        <v>3.503500368476195E-3</v>
      </c>
      <c r="F426" s="31">
        <f t="shared" si="325"/>
        <v>6.5515456890504842</v>
      </c>
      <c r="G426" s="33">
        <f t="shared" si="339"/>
        <v>2.5486016872308781</v>
      </c>
      <c r="H426" s="213">
        <f t="shared" si="326"/>
        <v>1.3066303024078463E-2</v>
      </c>
      <c r="I426" s="11">
        <f t="shared" si="340"/>
        <v>1.5577296519443555</v>
      </c>
      <c r="J426" s="213">
        <f t="shared" si="327"/>
        <v>0.4832780855656687</v>
      </c>
      <c r="K426" s="11">
        <f t="shared" si="341"/>
        <v>1.0664010820006866</v>
      </c>
      <c r="L426" s="33">
        <f t="shared" si="349"/>
        <v>94.264103779365684</v>
      </c>
      <c r="M426" s="213">
        <f t="shared" si="342"/>
        <v>49.727005834977227</v>
      </c>
      <c r="N426" s="11">
        <f t="shared" si="328"/>
        <v>76.532742135033089</v>
      </c>
      <c r="O426" s="10">
        <f t="shared" si="329"/>
        <v>0.22410847188898123</v>
      </c>
      <c r="P426" s="10">
        <f t="shared" si="330"/>
        <v>0.42099999999999999</v>
      </c>
      <c r="Q426" s="10">
        <f t="shared" si="331"/>
        <v>-0.66100000000000003</v>
      </c>
      <c r="R426" s="10">
        <f t="shared" si="332"/>
        <v>9.7000000000000003E-2</v>
      </c>
      <c r="S426" s="211">
        <f t="shared" si="333"/>
        <v>0.11899999999999999</v>
      </c>
      <c r="T426" s="10">
        <f t="shared" si="334"/>
        <v>-2.125</v>
      </c>
      <c r="U426" s="10">
        <f t="shared" si="335"/>
        <v>0.44600000000000001</v>
      </c>
      <c r="V426" s="10">
        <f t="shared" si="343"/>
        <v>0.42396407631998589</v>
      </c>
      <c r="W426" s="10">
        <f t="shared" si="344"/>
        <v>0.33751692200309741</v>
      </c>
      <c r="X426" s="11">
        <f t="shared" si="345"/>
        <v>62.77011876507013</v>
      </c>
      <c r="Y426" s="11">
        <f t="shared" si="346"/>
        <v>2.8646421348524536</v>
      </c>
      <c r="Z426" s="33">
        <f t="shared" si="350"/>
        <v>65.634760899922583</v>
      </c>
      <c r="AA426" s="35">
        <f t="shared" si="336"/>
        <v>0.3782742838229195</v>
      </c>
      <c r="AB426" s="272">
        <f t="shared" si="337"/>
        <v>160.27713896311118</v>
      </c>
      <c r="AC426" s="101">
        <f t="shared" si="338"/>
        <v>157.03422254443581</v>
      </c>
    </row>
    <row r="427" spans="1:29" x14ac:dyDescent="0.6">
      <c r="A427">
        <v>-3.5</v>
      </c>
      <c r="B427" s="10">
        <f t="shared" si="347"/>
        <v>-0.91629785729702296</v>
      </c>
      <c r="C427" s="105">
        <f t="shared" si="323"/>
        <v>6.4692774451266574E-2</v>
      </c>
      <c r="D427" s="31">
        <f t="shared" si="324"/>
        <v>52.474984354315559</v>
      </c>
      <c r="E427" s="18">
        <f t="shared" si="348"/>
        <v>5.4544840167790688E-2</v>
      </c>
      <c r="F427" s="31">
        <f t="shared" si="325"/>
        <v>101.99885111376858</v>
      </c>
      <c r="G427" s="33">
        <f t="shared" si="339"/>
        <v>49.523866759453021</v>
      </c>
      <c r="H427" s="213">
        <f t="shared" si="326"/>
        <v>0.1712874440525734</v>
      </c>
      <c r="I427" s="11">
        <f t="shared" si="340"/>
        <v>1.3986600492216335</v>
      </c>
      <c r="J427" s="213">
        <f t="shared" si="327"/>
        <v>0.67240162332459441</v>
      </c>
      <c r="K427" s="11">
        <f t="shared" si="341"/>
        <v>0.83334768218684774</v>
      </c>
      <c r="L427" s="33">
        <f t="shared" si="349"/>
        <v>194.40962871829856</v>
      </c>
      <c r="M427" s="213">
        <f t="shared" si="342"/>
        <v>6.5098109758227256</v>
      </c>
      <c r="N427" s="11">
        <f t="shared" si="328"/>
        <v>5.8381395409991006</v>
      </c>
      <c r="O427" s="10">
        <f t="shared" si="329"/>
        <v>0.22410847188898231</v>
      </c>
      <c r="P427" s="10">
        <f t="shared" si="330"/>
        <v>0.73399999999999999</v>
      </c>
      <c r="Q427" s="10">
        <f t="shared" si="331"/>
        <v>-7.2999999999999995E-2</v>
      </c>
      <c r="R427" s="10">
        <f t="shared" si="332"/>
        <v>-0.22800000000000001</v>
      </c>
      <c r="S427" s="211">
        <f t="shared" si="333"/>
        <v>0.23100000000000001</v>
      </c>
      <c r="T427" s="10">
        <f t="shared" si="334"/>
        <v>-1.18</v>
      </c>
      <c r="U427" s="10">
        <f t="shared" si="335"/>
        <v>0.19900000000000001</v>
      </c>
      <c r="V427" s="10">
        <f t="shared" si="343"/>
        <v>0.3987455903295718</v>
      </c>
      <c r="W427" s="10">
        <f t="shared" si="344"/>
        <v>0.24488535296610595</v>
      </c>
      <c r="X427" s="11">
        <f t="shared" si="345"/>
        <v>82.139382839896058</v>
      </c>
      <c r="Y427" s="11">
        <f t="shared" si="346"/>
        <v>34.088760184614166</v>
      </c>
      <c r="Z427" s="31">
        <f t="shared" si="350"/>
        <v>116.22814302451022</v>
      </c>
      <c r="AA427" s="35">
        <f t="shared" si="336"/>
        <v>5.889227395651929</v>
      </c>
      <c r="AB427" s="272">
        <f t="shared" si="337"/>
        <v>316.52699913846072</v>
      </c>
      <c r="AC427" s="101">
        <f t="shared" si="338"/>
        <v>276.54901155819459</v>
      </c>
    </row>
    <row r="428" spans="1:29" x14ac:dyDescent="0.6">
      <c r="A428">
        <v>-2.5</v>
      </c>
      <c r="B428" s="10">
        <f t="shared" si="347"/>
        <v>-0.6544984694978736</v>
      </c>
      <c r="C428" s="105">
        <f t="shared" si="323"/>
        <v>0.113484831785798</v>
      </c>
      <c r="D428" s="31">
        <f t="shared" si="324"/>
        <v>92.052239572719273</v>
      </c>
      <c r="E428" s="18">
        <f t="shared" si="348"/>
        <v>0.10802556237834772</v>
      </c>
      <c r="F428" s="31">
        <f t="shared" si="325"/>
        <v>202.00780164751023</v>
      </c>
      <c r="G428" s="33">
        <f t="shared" si="339"/>
        <v>109.95556207479096</v>
      </c>
      <c r="H428" s="213">
        <f t="shared" si="326"/>
        <v>0.30047446473282302</v>
      </c>
      <c r="I428" s="11">
        <f t="shared" si="340"/>
        <v>1.2656062596690465</v>
      </c>
      <c r="J428" s="213">
        <f t="shared" si="327"/>
        <v>0.82682034527771298</v>
      </c>
      <c r="K428" s="11">
        <f t="shared" si="341"/>
        <v>0.59736541884111272</v>
      </c>
      <c r="L428" s="33">
        <f t="shared" si="349"/>
        <v>302.56646228065489</v>
      </c>
      <c r="M428" s="213">
        <f t="shared" si="342"/>
        <v>4.9753491083029493</v>
      </c>
      <c r="N428" s="11">
        <f t="shared" si="328"/>
        <v>3.3280698274616567</v>
      </c>
      <c r="O428" s="10">
        <f t="shared" si="329"/>
        <v>0.22410847188898239</v>
      </c>
      <c r="P428" s="10">
        <f t="shared" si="330"/>
        <v>0.85699999999999998</v>
      </c>
      <c r="Q428" s="10">
        <f t="shared" si="331"/>
        <v>-0.37</v>
      </c>
      <c r="R428" s="10">
        <f t="shared" si="332"/>
        <v>-0.27900000000000003</v>
      </c>
      <c r="S428" s="211">
        <f t="shared" si="333"/>
        <v>0.26700000000000002</v>
      </c>
      <c r="T428" s="10">
        <f t="shared" si="334"/>
        <v>-0.79200000000000004</v>
      </c>
      <c r="U428" s="10">
        <f t="shared" si="335"/>
        <v>7.5999999999999998E-2</v>
      </c>
      <c r="V428" s="10">
        <f t="shared" si="343"/>
        <v>0.42097571895341251</v>
      </c>
      <c r="W428" s="10">
        <f t="shared" si="344"/>
        <v>0.18569216599877347</v>
      </c>
      <c r="X428" s="11">
        <f t="shared" si="345"/>
        <v>106.63382573753665</v>
      </c>
      <c r="Y428" s="11">
        <f t="shared" si="346"/>
        <v>53.404982586050771</v>
      </c>
      <c r="Z428" s="31">
        <f t="shared" si="350"/>
        <v>160.03880832358743</v>
      </c>
      <c r="AA428" s="35">
        <f t="shared" si="336"/>
        <v>11.663561565717945</v>
      </c>
      <c r="AB428" s="272">
        <f t="shared" si="337"/>
        <v>474.26883216996026</v>
      </c>
      <c r="AC428" s="101">
        <f t="shared" si="338"/>
        <v>409.20028801819154</v>
      </c>
    </row>
    <row r="429" spans="1:29" x14ac:dyDescent="0.6">
      <c r="A429">
        <v>-1.5</v>
      </c>
      <c r="B429" s="10">
        <f t="shared" si="347"/>
        <v>-0.39269908169872414</v>
      </c>
      <c r="C429" s="105">
        <f t="shared" si="323"/>
        <v>0.14798602639508801</v>
      </c>
      <c r="D429" s="31">
        <f t="shared" si="324"/>
        <v>120.03758511840323</v>
      </c>
      <c r="E429" s="18">
        <f t="shared" si="348"/>
        <v>0.15224767436259054</v>
      </c>
      <c r="F429" s="31">
        <f t="shared" si="325"/>
        <v>284.70315105804428</v>
      </c>
      <c r="G429" s="33">
        <f t="shared" si="339"/>
        <v>164.66556593964106</v>
      </c>
      <c r="H429" s="213">
        <f t="shared" si="326"/>
        <v>0.39182348309711434</v>
      </c>
      <c r="I429" s="11">
        <f t="shared" si="340"/>
        <v>1.1681836087625403</v>
      </c>
      <c r="J429" s="213">
        <f t="shared" si="327"/>
        <v>0.9360108707129231</v>
      </c>
      <c r="K429" s="11">
        <f t="shared" si="341"/>
        <v>0.35967611560963664</v>
      </c>
      <c r="L429" s="33">
        <f t="shared" si="349"/>
        <v>393.3627421544781</v>
      </c>
      <c r="M429" s="213">
        <f t="shared" si="342"/>
        <v>4.5010239389171645</v>
      </c>
      <c r="N429" s="11">
        <f t="shared" si="328"/>
        <v>2.5521696456160279</v>
      </c>
      <c r="O429" s="10">
        <f t="shared" si="329"/>
        <v>0.22410847188898242</v>
      </c>
      <c r="P429" s="10">
        <f t="shared" si="330"/>
        <v>0.85699999999999998</v>
      </c>
      <c r="Q429" s="10">
        <f t="shared" si="331"/>
        <v>-0.37</v>
      </c>
      <c r="R429" s="10">
        <f t="shared" si="332"/>
        <v>-0.27900000000000003</v>
      </c>
      <c r="S429" s="211">
        <f t="shared" si="333"/>
        <v>0.26700000000000002</v>
      </c>
      <c r="T429" s="10">
        <f t="shared" si="334"/>
        <v>-0.79200000000000004</v>
      </c>
      <c r="U429" s="10">
        <f t="shared" si="335"/>
        <v>7.5999999999999998E-2</v>
      </c>
      <c r="V429" s="10">
        <f t="shared" si="343"/>
        <v>0.44815663855632776</v>
      </c>
      <c r="W429" s="10">
        <f t="shared" si="344"/>
        <v>0.17828804452987898</v>
      </c>
      <c r="X429" s="11">
        <f t="shared" si="345"/>
        <v>128.51017515495664</v>
      </c>
      <c r="Y429" s="11">
        <f t="shared" si="346"/>
        <v>66.514634268087661</v>
      </c>
      <c r="Z429" s="31">
        <f t="shared" si="350"/>
        <v>195.0248094230443</v>
      </c>
      <c r="AA429" s="35">
        <f t="shared" si="336"/>
        <v>16.438240024579382</v>
      </c>
      <c r="AB429" s="272">
        <f t="shared" si="337"/>
        <v>604.82579160210173</v>
      </c>
      <c r="AC429" s="101">
        <f t="shared" si="338"/>
        <v>521.8729173094348</v>
      </c>
    </row>
    <row r="430" spans="1:29" x14ac:dyDescent="0.6">
      <c r="A430">
        <v>-0.5</v>
      </c>
      <c r="B430" s="10">
        <f t="shared" si="347"/>
        <v>-0.1308996938995747</v>
      </c>
      <c r="C430" s="105">
        <f t="shared" si="323"/>
        <v>0.16584515888243337</v>
      </c>
      <c r="D430" s="31">
        <f t="shared" si="324"/>
        <v>134.52386594039925</v>
      </c>
      <c r="E430" s="18">
        <f t="shared" si="348"/>
        <v>0.17722308943643561</v>
      </c>
      <c r="F430" s="31">
        <f t="shared" si="325"/>
        <v>331.40717724613461</v>
      </c>
      <c r="G430" s="33">
        <f t="shared" si="339"/>
        <v>196.88331130573536</v>
      </c>
      <c r="H430" s="213">
        <f t="shared" si="326"/>
        <v>0.43910921450531137</v>
      </c>
      <c r="I430" s="11">
        <f t="shared" si="340"/>
        <v>1.1161893810986243</v>
      </c>
      <c r="J430" s="213">
        <f t="shared" si="327"/>
        <v>0.99253204576769039</v>
      </c>
      <c r="K430" s="11">
        <f t="shared" si="341"/>
        <v>0.12228873900960302</v>
      </c>
      <c r="L430" s="33">
        <f t="shared" si="349"/>
        <v>445.02139625547505</v>
      </c>
      <c r="M430" s="213">
        <f t="shared" si="342"/>
        <v>4.3330130551720574</v>
      </c>
      <c r="N430" s="11">
        <f t="shared" si="328"/>
        <v>2.2773377714848757</v>
      </c>
      <c r="O430" s="10">
        <f t="shared" si="329"/>
        <v>0.22410847188898242</v>
      </c>
      <c r="P430" s="10">
        <f t="shared" si="330"/>
        <v>0.85699999999999998</v>
      </c>
      <c r="Q430" s="10">
        <f t="shared" si="331"/>
        <v>-0.37</v>
      </c>
      <c r="R430" s="10">
        <f t="shared" si="332"/>
        <v>-0.27900000000000003</v>
      </c>
      <c r="S430" s="211">
        <f t="shared" si="333"/>
        <v>0.26700000000000002</v>
      </c>
      <c r="T430" s="10">
        <f t="shared" si="334"/>
        <v>-0.79200000000000004</v>
      </c>
      <c r="U430" s="10">
        <f t="shared" si="335"/>
        <v>7.5999999999999998E-2</v>
      </c>
      <c r="V430" s="10">
        <f t="shared" si="343"/>
        <v>0.46266302807456033</v>
      </c>
      <c r="W430" s="10">
        <f t="shared" si="344"/>
        <v>0.17433648322742135</v>
      </c>
      <c r="X430" s="11">
        <f t="shared" si="345"/>
        <v>140.68121889380342</v>
      </c>
      <c r="Y430" s="11">
        <f t="shared" si="346"/>
        <v>72.671838058311181</v>
      </c>
      <c r="Z430" s="31">
        <f t="shared" si="350"/>
        <v>213.3530569521146</v>
      </c>
      <c r="AA430" s="35">
        <f t="shared" si="336"/>
        <v>19.134845206998129</v>
      </c>
      <c r="AB430" s="272">
        <f t="shared" si="337"/>
        <v>677.50929841458776</v>
      </c>
      <c r="AC430" s="101">
        <f t="shared" si="338"/>
        <v>585.70261514927847</v>
      </c>
    </row>
    <row r="431" spans="1:29" x14ac:dyDescent="0.6">
      <c r="A431">
        <v>0.5</v>
      </c>
      <c r="B431" s="10">
        <f t="shared" si="347"/>
        <v>0.1308996938995747</v>
      </c>
      <c r="C431" s="105">
        <f t="shared" si="323"/>
        <v>0.16584515888243337</v>
      </c>
      <c r="D431" s="31">
        <f t="shared" si="324"/>
        <v>134.52386594039925</v>
      </c>
      <c r="E431" s="18">
        <f t="shared" si="348"/>
        <v>0.17722308943643561</v>
      </c>
      <c r="F431" s="31">
        <f t="shared" si="325"/>
        <v>331.40717724613461</v>
      </c>
      <c r="G431" s="33">
        <f t="shared" si="339"/>
        <v>196.88331130573536</v>
      </c>
      <c r="H431" s="213">
        <f t="shared" si="326"/>
        <v>0.43910921450531137</v>
      </c>
      <c r="I431" s="11">
        <f t="shared" si="340"/>
        <v>1.1161893810986243</v>
      </c>
      <c r="J431" s="213">
        <f t="shared" si="327"/>
        <v>0.99253204576769039</v>
      </c>
      <c r="K431" s="11">
        <f t="shared" si="341"/>
        <v>0.12228873900960302</v>
      </c>
      <c r="L431" s="33">
        <f t="shared" si="349"/>
        <v>445.02139625547505</v>
      </c>
      <c r="M431" s="213">
        <f t="shared" si="342"/>
        <v>4.3330130551720574</v>
      </c>
      <c r="N431" s="11">
        <f t="shared" si="328"/>
        <v>2.2773377714848757</v>
      </c>
      <c r="O431" s="10">
        <f t="shared" si="329"/>
        <v>0.22410847188898242</v>
      </c>
      <c r="P431" s="10">
        <f t="shared" si="330"/>
        <v>0.85699999999999998</v>
      </c>
      <c r="Q431" s="10">
        <f t="shared" si="331"/>
        <v>-0.37</v>
      </c>
      <c r="R431" s="10">
        <f t="shared" si="332"/>
        <v>-0.27900000000000003</v>
      </c>
      <c r="S431" s="211">
        <f t="shared" si="333"/>
        <v>0.26700000000000002</v>
      </c>
      <c r="T431" s="10">
        <f t="shared" si="334"/>
        <v>-0.79200000000000004</v>
      </c>
      <c r="U431" s="10">
        <f t="shared" si="335"/>
        <v>7.5999999999999998E-2</v>
      </c>
      <c r="V431" s="10">
        <f t="shared" si="343"/>
        <v>0.46266302807456033</v>
      </c>
      <c r="W431" s="10">
        <f t="shared" si="344"/>
        <v>0.17433648322742135</v>
      </c>
      <c r="X431" s="11">
        <f t="shared" si="345"/>
        <v>140.68121889380342</v>
      </c>
      <c r="Y431" s="11">
        <f t="shared" si="346"/>
        <v>72.671838058311181</v>
      </c>
      <c r="Z431" s="31">
        <f t="shared" si="350"/>
        <v>213.3530569521146</v>
      </c>
      <c r="AA431" s="35">
        <f t="shared" si="336"/>
        <v>19.134845206998129</v>
      </c>
      <c r="AB431" s="272">
        <f t="shared" si="337"/>
        <v>677.50929841458776</v>
      </c>
      <c r="AC431" s="101">
        <f t="shared" si="338"/>
        <v>585.70261514927847</v>
      </c>
    </row>
    <row r="432" spans="1:29" x14ac:dyDescent="0.6">
      <c r="A432">
        <v>1.5</v>
      </c>
      <c r="B432" s="10">
        <f t="shared" si="347"/>
        <v>0.39269908169872414</v>
      </c>
      <c r="C432" s="105">
        <f t="shared" si="323"/>
        <v>0.14798602639508801</v>
      </c>
      <c r="D432" s="31">
        <f t="shared" si="324"/>
        <v>120.03758511840323</v>
      </c>
      <c r="E432" s="18">
        <f t="shared" si="348"/>
        <v>0.15224767436259054</v>
      </c>
      <c r="F432" s="31">
        <f t="shared" si="325"/>
        <v>284.70315105804428</v>
      </c>
      <c r="G432" s="33">
        <f t="shared" si="339"/>
        <v>164.66556593964106</v>
      </c>
      <c r="H432" s="213">
        <f t="shared" si="326"/>
        <v>0.39182348309711434</v>
      </c>
      <c r="I432" s="11">
        <f t="shared" si="340"/>
        <v>1.1681836087625403</v>
      </c>
      <c r="J432" s="213">
        <f t="shared" si="327"/>
        <v>0.9360108707129231</v>
      </c>
      <c r="K432" s="11">
        <f t="shared" si="341"/>
        <v>0.35967611560963664</v>
      </c>
      <c r="L432" s="33">
        <f t="shared" si="349"/>
        <v>393.3627421544781</v>
      </c>
      <c r="M432" s="213">
        <f t="shared" si="342"/>
        <v>4.5010239389171645</v>
      </c>
      <c r="N432" s="11">
        <f t="shared" si="328"/>
        <v>2.5521696456160279</v>
      </c>
      <c r="O432" s="10">
        <f t="shared" si="329"/>
        <v>0.22410847188898242</v>
      </c>
      <c r="P432" s="10">
        <f t="shared" si="330"/>
        <v>0.85699999999999998</v>
      </c>
      <c r="Q432" s="10">
        <f t="shared" si="331"/>
        <v>-0.37</v>
      </c>
      <c r="R432" s="10">
        <f t="shared" si="332"/>
        <v>-0.27900000000000003</v>
      </c>
      <c r="S432" s="211">
        <f t="shared" si="333"/>
        <v>0.26700000000000002</v>
      </c>
      <c r="T432" s="10">
        <f t="shared" si="334"/>
        <v>-0.79200000000000004</v>
      </c>
      <c r="U432" s="10">
        <f t="shared" si="335"/>
        <v>7.5999999999999998E-2</v>
      </c>
      <c r="V432" s="10">
        <f t="shared" si="343"/>
        <v>0.44815663855632776</v>
      </c>
      <c r="W432" s="10">
        <f t="shared" si="344"/>
        <v>0.17828804452987898</v>
      </c>
      <c r="X432" s="11">
        <f t="shared" si="345"/>
        <v>128.51017515495664</v>
      </c>
      <c r="Y432" s="11">
        <f t="shared" si="346"/>
        <v>66.514634268087661</v>
      </c>
      <c r="Z432" s="31">
        <f t="shared" si="350"/>
        <v>195.0248094230443</v>
      </c>
      <c r="AA432" s="35">
        <f t="shared" si="336"/>
        <v>16.438240024579382</v>
      </c>
      <c r="AB432" s="272">
        <f t="shared" si="337"/>
        <v>604.82579160210173</v>
      </c>
      <c r="AC432" s="101">
        <f t="shared" si="338"/>
        <v>521.8729173094348</v>
      </c>
    </row>
    <row r="433" spans="1:29" x14ac:dyDescent="0.6">
      <c r="A433">
        <v>2.5</v>
      </c>
      <c r="B433" s="10">
        <f t="shared" si="347"/>
        <v>0.6544984694978736</v>
      </c>
      <c r="C433" s="105">
        <f t="shared" si="323"/>
        <v>0.113484831785798</v>
      </c>
      <c r="D433" s="31">
        <f t="shared" si="324"/>
        <v>92.052239572719273</v>
      </c>
      <c r="E433" s="18">
        <f t="shared" si="348"/>
        <v>0.10802556237834772</v>
      </c>
      <c r="F433" s="31">
        <f t="shared" si="325"/>
        <v>202.00780164751023</v>
      </c>
      <c r="G433" s="33">
        <f t="shared" si="339"/>
        <v>109.95556207479096</v>
      </c>
      <c r="H433" s="213">
        <f t="shared" si="326"/>
        <v>0.30047446473282302</v>
      </c>
      <c r="I433" s="11">
        <f t="shared" si="340"/>
        <v>1.2656062596690465</v>
      </c>
      <c r="J433" s="213">
        <f t="shared" si="327"/>
        <v>0.82682034527771298</v>
      </c>
      <c r="K433" s="11">
        <f t="shared" si="341"/>
        <v>0.59736541884111272</v>
      </c>
      <c r="L433" s="33">
        <f t="shared" si="349"/>
        <v>302.56646228065489</v>
      </c>
      <c r="M433" s="213">
        <f t="shared" si="342"/>
        <v>4.9753491083029493</v>
      </c>
      <c r="N433" s="11">
        <f t="shared" si="328"/>
        <v>3.3280698274616567</v>
      </c>
      <c r="O433" s="10">
        <f t="shared" si="329"/>
        <v>0.22410847188898239</v>
      </c>
      <c r="P433" s="10">
        <f t="shared" si="330"/>
        <v>0.85699999999999998</v>
      </c>
      <c r="Q433" s="10">
        <f t="shared" si="331"/>
        <v>-0.37</v>
      </c>
      <c r="R433" s="10">
        <f t="shared" si="332"/>
        <v>-0.27900000000000003</v>
      </c>
      <c r="S433" s="211">
        <f t="shared" si="333"/>
        <v>0.26700000000000002</v>
      </c>
      <c r="T433" s="10">
        <f t="shared" si="334"/>
        <v>-0.79200000000000004</v>
      </c>
      <c r="U433" s="10">
        <f t="shared" si="335"/>
        <v>7.5999999999999998E-2</v>
      </c>
      <c r="V433" s="10">
        <f t="shared" si="343"/>
        <v>0.42097571895341251</v>
      </c>
      <c r="W433" s="10">
        <f t="shared" si="344"/>
        <v>0.18569216599877347</v>
      </c>
      <c r="X433" s="11">
        <f t="shared" si="345"/>
        <v>106.63382573753665</v>
      </c>
      <c r="Y433" s="11">
        <f t="shared" si="346"/>
        <v>53.404982586050771</v>
      </c>
      <c r="Z433" s="31">
        <f t="shared" si="350"/>
        <v>160.03880832358743</v>
      </c>
      <c r="AA433" s="35">
        <f t="shared" si="336"/>
        <v>11.663561565717945</v>
      </c>
      <c r="AB433" s="272">
        <f t="shared" si="337"/>
        <v>474.26883216996026</v>
      </c>
      <c r="AC433" s="101">
        <f t="shared" si="338"/>
        <v>409.20028801819154</v>
      </c>
    </row>
    <row r="434" spans="1:29" x14ac:dyDescent="0.6">
      <c r="A434">
        <v>3.5</v>
      </c>
      <c r="B434" s="10">
        <f t="shared" si="347"/>
        <v>0.91629785729702296</v>
      </c>
      <c r="C434" s="105">
        <f t="shared" si="323"/>
        <v>6.4692774451266574E-2</v>
      </c>
      <c r="D434" s="31">
        <f t="shared" si="324"/>
        <v>52.474984354315559</v>
      </c>
      <c r="E434" s="18">
        <f t="shared" si="348"/>
        <v>5.4544840167790688E-2</v>
      </c>
      <c r="F434" s="31">
        <f t="shared" si="325"/>
        <v>101.99885111376858</v>
      </c>
      <c r="G434" s="33">
        <f t="shared" si="339"/>
        <v>49.523866759453021</v>
      </c>
      <c r="H434" s="213">
        <f t="shared" si="326"/>
        <v>0.1712874440525734</v>
      </c>
      <c r="I434" s="11">
        <f t="shared" si="340"/>
        <v>1.3986600492216335</v>
      </c>
      <c r="J434" s="213">
        <f t="shared" si="327"/>
        <v>0.67240162332459441</v>
      </c>
      <c r="K434" s="11">
        <f t="shared" si="341"/>
        <v>0.83334768218684774</v>
      </c>
      <c r="L434" s="33">
        <f t="shared" si="349"/>
        <v>194.40962871829856</v>
      </c>
      <c r="M434" s="213">
        <f t="shared" si="342"/>
        <v>6.5098109758227256</v>
      </c>
      <c r="N434" s="11">
        <f t="shared" si="328"/>
        <v>5.8381395409991006</v>
      </c>
      <c r="O434" s="10">
        <f t="shared" si="329"/>
        <v>0.22410847188898231</v>
      </c>
      <c r="P434" s="10">
        <f t="shared" si="330"/>
        <v>0.73399999999999999</v>
      </c>
      <c r="Q434" s="10">
        <f t="shared" si="331"/>
        <v>-7.2999999999999995E-2</v>
      </c>
      <c r="R434" s="10">
        <f t="shared" si="332"/>
        <v>-0.22800000000000001</v>
      </c>
      <c r="S434" s="211">
        <f t="shared" si="333"/>
        <v>0.23100000000000001</v>
      </c>
      <c r="T434" s="10">
        <f t="shared" si="334"/>
        <v>-1.18</v>
      </c>
      <c r="U434" s="10">
        <f t="shared" si="335"/>
        <v>0.19900000000000001</v>
      </c>
      <c r="V434" s="10">
        <f t="shared" si="343"/>
        <v>0.3987455903295718</v>
      </c>
      <c r="W434" s="10">
        <f t="shared" si="344"/>
        <v>0.24488535296610595</v>
      </c>
      <c r="X434" s="11">
        <f t="shared" si="345"/>
        <v>82.139382839896058</v>
      </c>
      <c r="Y434" s="11">
        <f t="shared" si="346"/>
        <v>34.088760184614166</v>
      </c>
      <c r="Z434" s="31">
        <f t="shared" si="350"/>
        <v>116.22814302451022</v>
      </c>
      <c r="AA434" s="35">
        <f t="shared" si="336"/>
        <v>5.889227395651929</v>
      </c>
      <c r="AB434" s="272">
        <f t="shared" si="337"/>
        <v>316.52699913846072</v>
      </c>
      <c r="AC434" s="101">
        <f t="shared" si="338"/>
        <v>276.54901155819459</v>
      </c>
    </row>
    <row r="435" spans="1:29" x14ac:dyDescent="0.6">
      <c r="A435">
        <v>4.5</v>
      </c>
      <c r="B435" s="10">
        <f t="shared" si="347"/>
        <v>1.1780972450961724</v>
      </c>
      <c r="C435" s="105">
        <f t="shared" si="323"/>
        <v>4.934952466154839E-3</v>
      </c>
      <c r="D435" s="31">
        <f t="shared" si="324"/>
        <v>4.0029440018196061</v>
      </c>
      <c r="E435" s="18">
        <f t="shared" si="348"/>
        <v>3.503500368476195E-3</v>
      </c>
      <c r="F435" s="31">
        <f t="shared" si="325"/>
        <v>6.5515456890504842</v>
      </c>
      <c r="G435" s="33">
        <f t="shared" si="339"/>
        <v>2.5486016872308781</v>
      </c>
      <c r="H435" s="213">
        <f t="shared" si="326"/>
        <v>1.3066303024078463E-2</v>
      </c>
      <c r="I435" s="11">
        <f t="shared" si="340"/>
        <v>1.5577296519443555</v>
      </c>
      <c r="J435" s="213">
        <f t="shared" si="327"/>
        <v>0.4832780855656687</v>
      </c>
      <c r="K435" s="11">
        <f t="shared" si="341"/>
        <v>1.0664010820006866</v>
      </c>
      <c r="L435" s="33">
        <f t="shared" si="349"/>
        <v>94.264103779365684</v>
      </c>
      <c r="M435" s="213">
        <f t="shared" si="342"/>
        <v>49.727005834977227</v>
      </c>
      <c r="N435" s="11">
        <f t="shared" si="328"/>
        <v>76.532742135033089</v>
      </c>
      <c r="O435" s="10">
        <f t="shared" si="329"/>
        <v>0.22410847188898123</v>
      </c>
      <c r="P435" s="10">
        <f t="shared" si="330"/>
        <v>0.42099999999999999</v>
      </c>
      <c r="Q435" s="10">
        <f t="shared" si="331"/>
        <v>-0.66100000000000003</v>
      </c>
      <c r="R435" s="10">
        <f t="shared" si="332"/>
        <v>9.7000000000000003E-2</v>
      </c>
      <c r="S435" s="211">
        <f t="shared" si="333"/>
        <v>0.11899999999999999</v>
      </c>
      <c r="T435" s="10">
        <f t="shared" si="334"/>
        <v>-2.125</v>
      </c>
      <c r="U435" s="10">
        <f t="shared" si="335"/>
        <v>0.44600000000000001</v>
      </c>
      <c r="V435" s="10">
        <f t="shared" si="343"/>
        <v>0.42396407631998589</v>
      </c>
      <c r="W435" s="10">
        <f t="shared" si="344"/>
        <v>0.33751692200309741</v>
      </c>
      <c r="X435" s="11">
        <f t="shared" si="345"/>
        <v>62.77011876507013</v>
      </c>
      <c r="Y435" s="11">
        <f t="shared" si="346"/>
        <v>2.8646421348524536</v>
      </c>
      <c r="Z435" s="31">
        <f t="shared" si="350"/>
        <v>65.634760899922583</v>
      </c>
      <c r="AA435" s="35">
        <f t="shared" si="336"/>
        <v>0.3782742838229195</v>
      </c>
      <c r="AB435" s="272">
        <f t="shared" si="337"/>
        <v>160.27713896311118</v>
      </c>
      <c r="AC435" s="101">
        <f t="shared" si="338"/>
        <v>157.03422254443581</v>
      </c>
    </row>
    <row r="436" spans="1:29" x14ac:dyDescent="0.6">
      <c r="A436">
        <v>5.5</v>
      </c>
      <c r="B436" s="10">
        <f t="shared" si="347"/>
        <v>1.4398966328953218</v>
      </c>
      <c r="C436" s="105">
        <f t="shared" si="323"/>
        <v>-6.1716237355721938E-2</v>
      </c>
      <c r="D436" s="31">
        <f t="shared" si="324"/>
        <v>0</v>
      </c>
      <c r="E436" s="18">
        <f t="shared" si="348"/>
        <v>-3.4645651229221981E-2</v>
      </c>
      <c r="F436" s="31">
        <f t="shared" si="325"/>
        <v>0</v>
      </c>
      <c r="G436" s="33">
        <f t="shared" si="339"/>
        <v>0</v>
      </c>
      <c r="H436" s="213">
        <f t="shared" si="326"/>
        <v>-0.16340644906436824</v>
      </c>
      <c r="I436" s="11">
        <f t="shared" si="340"/>
        <v>1.7349388593300221</v>
      </c>
      <c r="J436" s="213">
        <f t="shared" si="327"/>
        <v>0.27233818855778297</v>
      </c>
      <c r="K436" s="11">
        <f t="shared" si="341"/>
        <v>1.2949740878447031</v>
      </c>
      <c r="L436" s="33">
        <f t="shared" si="349"/>
        <v>0</v>
      </c>
      <c r="M436" s="213">
        <f t="shared" si="342"/>
        <v>0</v>
      </c>
      <c r="N436" s="11">
        <f t="shared" si="328"/>
        <v>-6.119709507952682</v>
      </c>
      <c r="O436" s="10">
        <f t="shared" si="329"/>
        <v>0</v>
      </c>
      <c r="P436" s="10">
        <f t="shared" si="330"/>
        <v>0</v>
      </c>
      <c r="Q436" s="10">
        <f t="shared" si="331"/>
        <v>0</v>
      </c>
      <c r="R436" s="10">
        <f t="shared" si="332"/>
        <v>0</v>
      </c>
      <c r="S436" s="211">
        <f t="shared" si="333"/>
        <v>0</v>
      </c>
      <c r="T436" s="10">
        <f t="shared" si="334"/>
        <v>0</v>
      </c>
      <c r="U436" s="10">
        <f t="shared" si="335"/>
        <v>0</v>
      </c>
      <c r="V436" s="10">
        <f t="shared" si="343"/>
        <v>0</v>
      </c>
      <c r="W436" s="10">
        <f t="shared" si="344"/>
        <v>0</v>
      </c>
      <c r="X436" s="11">
        <f t="shared" si="345"/>
        <v>0</v>
      </c>
      <c r="Y436" s="11">
        <f t="shared" si="346"/>
        <v>0</v>
      </c>
      <c r="Z436" s="31">
        <f t="shared" si="350"/>
        <v>0</v>
      </c>
      <c r="AA436" s="35">
        <f t="shared" si="336"/>
        <v>0</v>
      </c>
      <c r="AB436" s="272">
        <f t="shared" si="337"/>
        <v>0</v>
      </c>
      <c r="AC436" s="101">
        <f t="shared" si="338"/>
        <v>0</v>
      </c>
    </row>
    <row r="437" spans="1:29" x14ac:dyDescent="0.6">
      <c r="A437">
        <v>6.5</v>
      </c>
      <c r="B437" s="10">
        <f t="shared" si="347"/>
        <v>1.7016960206944713</v>
      </c>
      <c r="C437" s="105">
        <f t="shared" si="323"/>
        <v>-0.13071862657430197</v>
      </c>
      <c r="D437" s="31">
        <f t="shared" si="324"/>
        <v>0</v>
      </c>
      <c r="E437" s="18">
        <f t="shared" si="348"/>
        <v>-5.3276128088384792E-2</v>
      </c>
      <c r="F437" s="31">
        <f t="shared" si="325"/>
        <v>0</v>
      </c>
      <c r="G437" s="33">
        <f t="shared" si="339"/>
        <v>0</v>
      </c>
      <c r="H437" s="213">
        <f t="shared" si="326"/>
        <v>-0.34610448579295094</v>
      </c>
      <c r="I437" s="11">
        <f t="shared" si="340"/>
        <v>1.9242121008678066</v>
      </c>
      <c r="J437" s="213">
        <f t="shared" si="327"/>
        <v>5.3957137687362544E-2</v>
      </c>
      <c r="K437" s="11">
        <f t="shared" si="341"/>
        <v>1.5168129731907141</v>
      </c>
      <c r="L437" s="33">
        <f t="shared" si="349"/>
        <v>0</v>
      </c>
      <c r="M437" s="213">
        <f t="shared" si="342"/>
        <v>0</v>
      </c>
      <c r="N437" s="11">
        <f t="shared" si="328"/>
        <v>-2.8893008933672908</v>
      </c>
      <c r="O437" s="10">
        <f t="shared" si="329"/>
        <v>0</v>
      </c>
      <c r="P437" s="10">
        <f t="shared" si="330"/>
        <v>0</v>
      </c>
      <c r="Q437" s="10">
        <f t="shared" si="331"/>
        <v>0</v>
      </c>
      <c r="R437" s="10">
        <f t="shared" si="332"/>
        <v>0</v>
      </c>
      <c r="S437" s="211">
        <f t="shared" si="333"/>
        <v>0</v>
      </c>
      <c r="T437" s="10">
        <f t="shared" si="334"/>
        <v>0</v>
      </c>
      <c r="U437" s="10">
        <f t="shared" si="335"/>
        <v>0</v>
      </c>
      <c r="V437" s="10">
        <f t="shared" si="343"/>
        <v>0</v>
      </c>
      <c r="W437" s="10">
        <f t="shared" si="344"/>
        <v>0</v>
      </c>
      <c r="X437" s="11">
        <f t="shared" si="345"/>
        <v>0</v>
      </c>
      <c r="Y437" s="11">
        <f t="shared" si="346"/>
        <v>0</v>
      </c>
      <c r="Z437" s="31">
        <f t="shared" si="350"/>
        <v>0</v>
      </c>
      <c r="AA437" s="35">
        <f t="shared" si="336"/>
        <v>0</v>
      </c>
      <c r="AB437" s="272">
        <f t="shared" si="337"/>
        <v>0</v>
      </c>
      <c r="AC437" s="101">
        <f t="shared" si="338"/>
        <v>0</v>
      </c>
    </row>
    <row r="438" spans="1:29" x14ac:dyDescent="0.6">
      <c r="A438">
        <v>7.5</v>
      </c>
      <c r="B438" s="10">
        <f t="shared" si="347"/>
        <v>1.9634954084936205</v>
      </c>
      <c r="C438" s="105">
        <f t="shared" si="323"/>
        <v>-0.19736981639617868</v>
      </c>
      <c r="D438" s="31">
        <f t="shared" si="324"/>
        <v>0</v>
      </c>
      <c r="E438" s="18">
        <f t="shared" si="348"/>
        <v>-5.1118293999379019E-2</v>
      </c>
      <c r="F438" s="31">
        <f t="shared" si="325"/>
        <v>0</v>
      </c>
      <c r="G438" s="33">
        <f t="shared" si="339"/>
        <v>0</v>
      </c>
      <c r="H438" s="213">
        <f t="shared" si="326"/>
        <v>-0.52257723788139754</v>
      </c>
      <c r="I438" s="11">
        <f t="shared" si="340"/>
        <v>2.1206673138494283</v>
      </c>
      <c r="J438" s="213">
        <f t="shared" si="327"/>
        <v>-0.156982759320523</v>
      </c>
      <c r="K438" s="11">
        <f t="shared" si="341"/>
        <v>1.7284311127470251</v>
      </c>
      <c r="L438" s="33">
        <f t="shared" si="349"/>
        <v>0</v>
      </c>
      <c r="M438" s="213">
        <f t="shared" si="342"/>
        <v>0</v>
      </c>
      <c r="N438" s="11">
        <f t="shared" si="328"/>
        <v>-1.9135927237361932</v>
      </c>
      <c r="O438" s="10">
        <f t="shared" si="329"/>
        <v>0</v>
      </c>
      <c r="P438" s="10">
        <f t="shared" si="330"/>
        <v>0</v>
      </c>
      <c r="Q438" s="10">
        <f t="shared" si="331"/>
        <v>0</v>
      </c>
      <c r="R438" s="10">
        <f t="shared" si="332"/>
        <v>0</v>
      </c>
      <c r="S438" s="211">
        <f t="shared" si="333"/>
        <v>0</v>
      </c>
      <c r="T438" s="10">
        <f t="shared" si="334"/>
        <v>0</v>
      </c>
      <c r="U438" s="10">
        <f t="shared" si="335"/>
        <v>0</v>
      </c>
      <c r="V438" s="10">
        <f t="shared" si="343"/>
        <v>0</v>
      </c>
      <c r="W438" s="10">
        <f t="shared" si="344"/>
        <v>0</v>
      </c>
      <c r="X438" s="11">
        <f t="shared" si="345"/>
        <v>0</v>
      </c>
      <c r="Y438" s="11">
        <f t="shared" si="346"/>
        <v>0</v>
      </c>
      <c r="Z438" s="31">
        <f t="shared" si="350"/>
        <v>0</v>
      </c>
      <c r="AA438" s="35">
        <f t="shared" si="336"/>
        <v>0</v>
      </c>
      <c r="AB438" s="272">
        <f t="shared" si="337"/>
        <v>0</v>
      </c>
      <c r="AC438" s="101">
        <f t="shared" si="338"/>
        <v>0</v>
      </c>
    </row>
    <row r="439" spans="1:29" x14ac:dyDescent="0.6">
      <c r="A439">
        <v>8.5</v>
      </c>
      <c r="B439" s="10">
        <f t="shared" si="347"/>
        <v>2.2252947962927703</v>
      </c>
      <c r="C439" s="105">
        <f t="shared" si="323"/>
        <v>-0.25712763838129049</v>
      </c>
      <c r="D439" s="31">
        <f t="shared" si="324"/>
        <v>0</v>
      </c>
      <c r="E439" s="18">
        <f t="shared" si="348"/>
        <v>-3.2345886689370731E-2</v>
      </c>
      <c r="F439" s="31">
        <f t="shared" si="325"/>
        <v>0</v>
      </c>
      <c r="G439" s="33">
        <f t="shared" si="339"/>
        <v>0</v>
      </c>
      <c r="H439" s="213">
        <f t="shared" si="326"/>
        <v>-0.68079837890989259</v>
      </c>
      <c r="I439" s="11">
        <f t="shared" si="340"/>
        <v>2.319648390538998</v>
      </c>
      <c r="J439" s="213">
        <f t="shared" si="327"/>
        <v>-0.34610629707944907</v>
      </c>
      <c r="K439" s="11">
        <f t="shared" si="341"/>
        <v>1.924214031474198</v>
      </c>
      <c r="L439" s="33">
        <f t="shared" si="349"/>
        <v>0</v>
      </c>
      <c r="M439" s="213">
        <f t="shared" si="342"/>
        <v>0</v>
      </c>
      <c r="N439" s="11">
        <f t="shared" si="328"/>
        <v>-1.4688636621039244</v>
      </c>
      <c r="O439" s="10">
        <f t="shared" si="329"/>
        <v>0</v>
      </c>
      <c r="P439" s="10">
        <f t="shared" si="330"/>
        <v>0</v>
      </c>
      <c r="Q439" s="10">
        <f t="shared" si="331"/>
        <v>0</v>
      </c>
      <c r="R439" s="10">
        <f t="shared" si="332"/>
        <v>0</v>
      </c>
      <c r="S439" s="211">
        <f t="shared" si="333"/>
        <v>0</v>
      </c>
      <c r="T439" s="10">
        <f t="shared" si="334"/>
        <v>0</v>
      </c>
      <c r="U439" s="10">
        <f t="shared" si="335"/>
        <v>0</v>
      </c>
      <c r="V439" s="10">
        <f t="shared" si="343"/>
        <v>0</v>
      </c>
      <c r="W439" s="10">
        <f t="shared" si="344"/>
        <v>0</v>
      </c>
      <c r="X439" s="11">
        <f t="shared" si="345"/>
        <v>0</v>
      </c>
      <c r="Y439" s="11">
        <f t="shared" si="346"/>
        <v>0</v>
      </c>
      <c r="Z439" s="31">
        <f>X439+Y439</f>
        <v>0</v>
      </c>
      <c r="AA439" s="35">
        <f t="shared" si="336"/>
        <v>0</v>
      </c>
      <c r="AB439" s="272">
        <f t="shared" si="337"/>
        <v>0</v>
      </c>
      <c r="AC439" s="101">
        <f t="shared" si="338"/>
        <v>0</v>
      </c>
    </row>
    <row r="440" spans="1:29" x14ac:dyDescent="0.6">
      <c r="A440">
        <v>9.5</v>
      </c>
      <c r="B440" s="10">
        <f t="shared" si="347"/>
        <v>2.4870941840919194</v>
      </c>
      <c r="C440" s="105">
        <f t="shared" si="323"/>
        <v>-0.30591969571582195</v>
      </c>
      <c r="D440" s="31">
        <f t="shared" si="324"/>
        <v>0</v>
      </c>
      <c r="E440" s="18">
        <f t="shared" si="348"/>
        <v>-5.2126375265198433E-3</v>
      </c>
      <c r="F440" s="31">
        <f t="shared" si="325"/>
        <v>0</v>
      </c>
      <c r="G440" s="33">
        <f t="shared" si="339"/>
        <v>0</v>
      </c>
      <c r="H440" s="213">
        <f t="shared" si="326"/>
        <v>-0.80998539959014226</v>
      </c>
      <c r="I440" s="11">
        <f t="shared" si="340"/>
        <v>2.5149235452659053</v>
      </c>
      <c r="J440" s="213">
        <f t="shared" si="327"/>
        <v>-0.50052501903256752</v>
      </c>
      <c r="K440" s="11">
        <f t="shared" si="341"/>
        <v>2.09500144832288</v>
      </c>
      <c r="L440" s="33">
        <f t="shared" si="349"/>
        <v>0</v>
      </c>
      <c r="M440" s="213">
        <f t="shared" si="342"/>
        <v>0</v>
      </c>
      <c r="N440" s="11">
        <f t="shared" si="328"/>
        <v>-1.2345901549657641</v>
      </c>
      <c r="O440" s="10">
        <f t="shared" si="329"/>
        <v>0</v>
      </c>
      <c r="P440" s="10">
        <f t="shared" si="330"/>
        <v>0</v>
      </c>
      <c r="Q440" s="10">
        <f t="shared" si="331"/>
        <v>0</v>
      </c>
      <c r="R440" s="10">
        <f t="shared" si="332"/>
        <v>0</v>
      </c>
      <c r="S440" s="211">
        <f t="shared" si="333"/>
        <v>0</v>
      </c>
      <c r="T440" s="10">
        <f t="shared" si="334"/>
        <v>0</v>
      </c>
      <c r="U440" s="10">
        <f t="shared" si="335"/>
        <v>0</v>
      </c>
      <c r="V440" s="10">
        <f t="shared" si="343"/>
        <v>0</v>
      </c>
      <c r="W440" s="10">
        <f t="shared" si="344"/>
        <v>0</v>
      </c>
      <c r="X440" s="11">
        <f t="shared" si="345"/>
        <v>0</v>
      </c>
      <c r="Y440" s="11">
        <f t="shared" si="346"/>
        <v>0</v>
      </c>
      <c r="Z440" s="31">
        <f>X440+Y440</f>
        <v>0</v>
      </c>
      <c r="AA440" s="35">
        <f t="shared" si="336"/>
        <v>0</v>
      </c>
      <c r="AB440" s="272">
        <f t="shared" si="337"/>
        <v>0</v>
      </c>
      <c r="AC440" s="101">
        <f t="shared" si="338"/>
        <v>0</v>
      </c>
    </row>
    <row r="441" spans="1:29" x14ac:dyDescent="0.6">
      <c r="A441">
        <v>10.5</v>
      </c>
      <c r="B441" s="10">
        <f t="shared" si="347"/>
        <v>2.748893571891069</v>
      </c>
      <c r="C441" s="105">
        <f t="shared" si="323"/>
        <v>-0.34042089032511197</v>
      </c>
      <c r="D441" s="31">
        <f t="shared" si="324"/>
        <v>0</v>
      </c>
      <c r="E441" s="18">
        <f t="shared" si="348"/>
        <v>2.037899759856018E-2</v>
      </c>
      <c r="F441" s="31">
        <f t="shared" si="325"/>
        <v>0</v>
      </c>
      <c r="G441" s="33">
        <f t="shared" si="339"/>
        <v>0</v>
      </c>
      <c r="H441" s="213">
        <f t="shared" si="326"/>
        <v>-0.90133441795443359</v>
      </c>
      <c r="I441" s="11">
        <f t="shared" si="340"/>
        <v>2.6936369483636824</v>
      </c>
      <c r="J441" s="213">
        <f t="shared" si="327"/>
        <v>-0.60971554446777776</v>
      </c>
      <c r="K441" s="11">
        <f t="shared" si="341"/>
        <v>2.2264979882173699</v>
      </c>
      <c r="L441" s="33">
        <f t="shared" si="349"/>
        <v>0</v>
      </c>
      <c r="M441" s="213">
        <f t="shared" si="342"/>
        <v>0</v>
      </c>
      <c r="N441" s="11">
        <f t="shared" si="328"/>
        <v>-1.1094661205432348</v>
      </c>
      <c r="O441" s="10">
        <f t="shared" si="329"/>
        <v>0</v>
      </c>
      <c r="P441" s="10">
        <f t="shared" si="330"/>
        <v>0</v>
      </c>
      <c r="Q441" s="10">
        <f t="shared" si="331"/>
        <v>0</v>
      </c>
      <c r="R441" s="10">
        <f t="shared" si="332"/>
        <v>0</v>
      </c>
      <c r="S441" s="211">
        <f t="shared" si="333"/>
        <v>0</v>
      </c>
      <c r="T441" s="10">
        <f t="shared" si="334"/>
        <v>0</v>
      </c>
      <c r="U441" s="10">
        <f t="shared" si="335"/>
        <v>0</v>
      </c>
      <c r="V441" s="10">
        <f t="shared" si="343"/>
        <v>0</v>
      </c>
      <c r="W441" s="10">
        <f t="shared" si="344"/>
        <v>0</v>
      </c>
      <c r="X441" s="11">
        <f t="shared" si="345"/>
        <v>0</v>
      </c>
      <c r="Y441" s="11">
        <f t="shared" si="346"/>
        <v>0</v>
      </c>
      <c r="Z441" s="31">
        <f>X441+Y441</f>
        <v>0</v>
      </c>
      <c r="AA441" s="35">
        <f t="shared" si="336"/>
        <v>0</v>
      </c>
      <c r="AB441" s="272">
        <f t="shared" si="337"/>
        <v>0</v>
      </c>
      <c r="AC441" s="101">
        <f t="shared" si="338"/>
        <v>0</v>
      </c>
    </row>
    <row r="442" spans="1:29" x14ac:dyDescent="0.6">
      <c r="A442" s="2">
        <v>11.5</v>
      </c>
      <c r="B442" s="13">
        <f t="shared" si="347"/>
        <v>3.0106929596902181</v>
      </c>
      <c r="C442" s="57">
        <f t="shared" si="323"/>
        <v>-0.35828002281245735</v>
      </c>
      <c r="D442" s="32">
        <f t="shared" si="324"/>
        <v>0</v>
      </c>
      <c r="E442" s="20">
        <f t="shared" si="348"/>
        <v>3.5710568211419005E-2</v>
      </c>
      <c r="F442" s="32">
        <f t="shared" si="325"/>
        <v>0</v>
      </c>
      <c r="G442" s="34">
        <f t="shared" si="339"/>
        <v>0</v>
      </c>
      <c r="H442" s="214">
        <f t="shared" si="326"/>
        <v>-0.94862014936263062</v>
      </c>
      <c r="I442" s="14">
        <f t="shared" si="340"/>
        <v>2.8196424652874077</v>
      </c>
      <c r="J442" s="214">
        <f t="shared" si="327"/>
        <v>-0.66623671952254493</v>
      </c>
      <c r="K442" s="14">
        <f t="shared" si="341"/>
        <v>2.2999472970936332</v>
      </c>
      <c r="L442" s="34">
        <f t="shared" si="349"/>
        <v>0</v>
      </c>
      <c r="M442" s="214">
        <f t="shared" si="342"/>
        <v>0</v>
      </c>
      <c r="N442" s="14">
        <f t="shared" si="328"/>
        <v>-1.0541627232690463</v>
      </c>
      <c r="O442" s="13">
        <f t="shared" si="329"/>
        <v>0</v>
      </c>
      <c r="P442" s="13">
        <f t="shared" si="330"/>
        <v>0</v>
      </c>
      <c r="Q442" s="13">
        <f t="shared" si="331"/>
        <v>0</v>
      </c>
      <c r="R442" s="13">
        <f t="shared" si="332"/>
        <v>0</v>
      </c>
      <c r="S442" s="212">
        <f t="shared" si="333"/>
        <v>0</v>
      </c>
      <c r="T442" s="13">
        <f t="shared" si="334"/>
        <v>0</v>
      </c>
      <c r="U442" s="13">
        <f t="shared" si="335"/>
        <v>0</v>
      </c>
      <c r="V442" s="13">
        <f t="shared" si="343"/>
        <v>0</v>
      </c>
      <c r="W442" s="13">
        <f t="shared" si="344"/>
        <v>0</v>
      </c>
      <c r="X442" s="14">
        <f t="shared" si="345"/>
        <v>0</v>
      </c>
      <c r="Y442" s="14">
        <f t="shared" si="346"/>
        <v>0</v>
      </c>
      <c r="Z442" s="32">
        <f>X442+Y442</f>
        <v>0</v>
      </c>
      <c r="AA442" s="36">
        <f t="shared" si="336"/>
        <v>0</v>
      </c>
      <c r="AB442" s="273">
        <f t="shared" si="337"/>
        <v>0</v>
      </c>
      <c r="AC442" s="354">
        <f t="shared" si="338"/>
        <v>0</v>
      </c>
    </row>
    <row r="443" spans="1:29" s="1" customFormat="1" x14ac:dyDescent="0.6">
      <c r="C443" s="18"/>
      <c r="D443" s="101">
        <f>SUM(D419:D442)</f>
        <v>806.18323797531377</v>
      </c>
      <c r="E443" s="18"/>
      <c r="F443" s="101">
        <f>SUM(F419:F442)</f>
        <v>1853.3370535090162</v>
      </c>
      <c r="G443" s="101">
        <f>SUM(G419:G442)</f>
        <v>1047.1538155337025</v>
      </c>
      <c r="H443" s="10"/>
      <c r="I443" s="11"/>
      <c r="J443" s="10"/>
      <c r="K443" s="11"/>
      <c r="L443" s="101">
        <f>SUM(L419:L442)</f>
        <v>2859.2486663765449</v>
      </c>
      <c r="S443" s="204"/>
      <c r="X443" s="11"/>
      <c r="Y443" s="11"/>
      <c r="Z443" s="101">
        <f>SUM(Z419:Z442)</f>
        <v>1500.5591572463582</v>
      </c>
      <c r="AA443" s="101">
        <f>SUM(AA419:AA442)</f>
        <v>107.00829695354061</v>
      </c>
      <c r="AB443" s="274">
        <f>SUM(AB419:AB442)</f>
        <v>4466.8161205764436</v>
      </c>
      <c r="AC443" s="101">
        <f>SUM(AC419:AC442)</f>
        <v>3900.718109159071</v>
      </c>
    </row>
    <row r="444" spans="1:29" x14ac:dyDescent="0.6">
      <c r="H444" s="227"/>
      <c r="J444" s="227"/>
    </row>
    <row r="445" spans="1:29" x14ac:dyDescent="0.6">
      <c r="H445" s="227"/>
      <c r="J445" s="227"/>
    </row>
    <row r="446" spans="1:29" x14ac:dyDescent="0.6">
      <c r="H446" s="227"/>
      <c r="J446" s="227"/>
    </row>
    <row r="447" spans="1:29" x14ac:dyDescent="0.6">
      <c r="H447" s="227"/>
      <c r="J447" s="227"/>
    </row>
    <row r="448" spans="1:29" x14ac:dyDescent="0.6">
      <c r="H448" s="227"/>
      <c r="J448" s="227"/>
    </row>
    <row r="449" spans="8:10" x14ac:dyDescent="0.6">
      <c r="H449" s="227"/>
      <c r="J449" s="227"/>
    </row>
    <row r="450" spans="8:10" x14ac:dyDescent="0.6">
      <c r="H450" s="227"/>
      <c r="J450" s="227"/>
    </row>
    <row r="451" spans="8:10" x14ac:dyDescent="0.6">
      <c r="H451" s="227"/>
      <c r="J451" s="227"/>
    </row>
    <row r="452" spans="8:10" x14ac:dyDescent="0.6">
      <c r="H452" s="227"/>
      <c r="J452" s="227"/>
    </row>
  </sheetData>
  <phoneticPr fontId="4" type="noConversion"/>
  <pageMargins left="0.25" right="0.25" top="0.75" bottom="0.75" header="0.3" footer="0.3"/>
  <pageSetup paperSize="9" scale="63" fitToHeight="0" orientation="landscape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5"/>
  <sheetViews>
    <sheetView zoomScale="55" zoomScaleNormal="55" workbookViewId="0">
      <selection activeCell="D43" sqref="D43"/>
    </sheetView>
  </sheetViews>
  <sheetFormatPr baseColWidth="10" defaultRowHeight="13" x14ac:dyDescent="0.6"/>
  <cols>
    <col min="1" max="1" width="10" customWidth="1"/>
    <col min="2" max="2" width="13.7265625" customWidth="1"/>
    <col min="3" max="3" width="9.26953125" customWidth="1"/>
    <col min="4" max="4" width="9.40625" customWidth="1"/>
    <col min="5" max="5" width="10.40625" customWidth="1"/>
    <col min="7" max="7" width="10.1328125" customWidth="1"/>
    <col min="8" max="8" width="13.40625" customWidth="1"/>
    <col min="9" max="9" width="12.1328125" customWidth="1"/>
    <col min="12" max="12" width="10.26953125" customWidth="1"/>
    <col min="13" max="13" width="11.86328125" customWidth="1"/>
    <col min="14" max="14" width="11.7265625" customWidth="1"/>
    <col min="15" max="15" width="11.86328125" customWidth="1"/>
    <col min="16" max="16" width="9.7265625" customWidth="1"/>
  </cols>
  <sheetData>
    <row r="1" spans="1:20" x14ac:dyDescent="0.6">
      <c r="A1" s="46" t="s">
        <v>40</v>
      </c>
      <c r="O1" s="55" t="s">
        <v>239</v>
      </c>
    </row>
    <row r="2" spans="1:20" ht="13.75" thickBot="1" x14ac:dyDescent="0.75">
      <c r="A2" s="46"/>
      <c r="O2" s="408" t="s">
        <v>172</v>
      </c>
      <c r="P2" s="202" t="s">
        <v>35</v>
      </c>
      <c r="Q2" s="202" t="s">
        <v>36</v>
      </c>
      <c r="R2" s="202" t="s">
        <v>37</v>
      </c>
      <c r="S2" s="202" t="s">
        <v>38</v>
      </c>
    </row>
    <row r="3" spans="1:20" ht="14.5" x14ac:dyDescent="0.7">
      <c r="B3" s="318" t="s">
        <v>47</v>
      </c>
      <c r="C3" s="319">
        <f>Gdm!B9</f>
        <v>0</v>
      </c>
      <c r="D3" s="175"/>
      <c r="E3" s="175"/>
      <c r="F3" s="340" t="str">
        <f>Gdm!B5</f>
        <v>Madrid</v>
      </c>
      <c r="H3" s="325" t="s">
        <v>47</v>
      </c>
      <c r="I3" s="326">
        <f>$C3</f>
        <v>0</v>
      </c>
      <c r="J3" s="183"/>
      <c r="K3" s="183"/>
      <c r="L3" s="184"/>
      <c r="O3" s="12">
        <f>SUM(P3:S3)</f>
        <v>81.923745688892552</v>
      </c>
      <c r="P3" s="12">
        <f>SUM(C6:C19)</f>
        <v>27.130565745684294</v>
      </c>
      <c r="Q3" s="12">
        <f>SUM(D6:D19)</f>
        <v>14.721303916786965</v>
      </c>
      <c r="R3" s="12">
        <f>SUM(E6:E19)</f>
        <v>15.108706310224221</v>
      </c>
      <c r="S3" s="12">
        <f>SUM(F6:F19)</f>
        <v>24.963169716197079</v>
      </c>
    </row>
    <row r="4" spans="1:20" ht="14.25" x14ac:dyDescent="0.65">
      <c r="B4" s="320" t="s">
        <v>48</v>
      </c>
      <c r="C4" s="321">
        <f>Gdm!B8</f>
        <v>65</v>
      </c>
      <c r="D4" s="46" t="s">
        <v>200</v>
      </c>
      <c r="E4" s="52"/>
      <c r="F4" s="176"/>
      <c r="H4" s="327" t="s">
        <v>48</v>
      </c>
      <c r="I4" s="328">
        <f>$C4</f>
        <v>65</v>
      </c>
      <c r="J4" s="185" t="s">
        <v>96</v>
      </c>
      <c r="K4" s="186"/>
      <c r="L4" s="187"/>
      <c r="O4" s="206" t="s">
        <v>238</v>
      </c>
      <c r="T4" s="52"/>
    </row>
    <row r="5" spans="1:20" x14ac:dyDescent="0.6">
      <c r="B5" s="177"/>
      <c r="C5" s="51" t="str">
        <f>Q5</f>
        <v>A</v>
      </c>
      <c r="D5" s="51" t="str">
        <f>R5</f>
        <v>B</v>
      </c>
      <c r="E5" s="51" t="str">
        <f>S5</f>
        <v>C</v>
      </c>
      <c r="F5" s="178" t="str">
        <f>T5</f>
        <v>D</v>
      </c>
      <c r="H5" s="188"/>
      <c r="I5" s="189" t="str">
        <f>$C5</f>
        <v>A</v>
      </c>
      <c r="J5" s="189" t="str">
        <f>D26</f>
        <v>B</v>
      </c>
      <c r="K5" s="189" t="str">
        <f>E26</f>
        <v>C</v>
      </c>
      <c r="L5" s="190" t="str">
        <f>F26</f>
        <v>D</v>
      </c>
      <c r="O5" s="99" t="s">
        <v>39</v>
      </c>
      <c r="P5" s="2"/>
      <c r="Q5" s="51" t="s">
        <v>35</v>
      </c>
      <c r="R5" s="51" t="s">
        <v>36</v>
      </c>
      <c r="S5" s="51" t="s">
        <v>37</v>
      </c>
      <c r="T5" s="51" t="s">
        <v>38</v>
      </c>
    </row>
    <row r="6" spans="1:20" ht="14.25" x14ac:dyDescent="0.65">
      <c r="B6" s="334">
        <f t="shared" ref="B6:B19" si="0">P6</f>
        <v>13</v>
      </c>
      <c r="C6" s="303">
        <f t="shared" ref="C6:C19" si="1">100*Q6/$C$20</f>
        <v>0</v>
      </c>
      <c r="D6" s="303">
        <f t="shared" ref="D6:D19" si="2">100*R6/$C$20</f>
        <v>0</v>
      </c>
      <c r="E6" s="303">
        <f t="shared" ref="E6:E19" si="3">100*S6/$C$20</f>
        <v>0</v>
      </c>
      <c r="F6" s="304">
        <f t="shared" ref="F6:F19" si="4">100*T6/$C$20</f>
        <v>0</v>
      </c>
      <c r="H6" s="337">
        <f t="shared" ref="H6:H19" si="5">$B6</f>
        <v>13</v>
      </c>
      <c r="I6" s="312">
        <f t="shared" ref="I6:I19" si="6">C6*C27</f>
        <v>0</v>
      </c>
      <c r="J6" s="312">
        <f t="shared" ref="J6:J19" si="7">D6*D27</f>
        <v>0</v>
      </c>
      <c r="K6" s="312">
        <f t="shared" ref="K6:K19" si="8">E6*E27</f>
        <v>0</v>
      </c>
      <c r="L6" s="313">
        <f t="shared" ref="L6:L19" si="9">F6*F27</f>
        <v>0</v>
      </c>
      <c r="O6" s="126">
        <v>-6.5</v>
      </c>
      <c r="P6" s="1">
        <v>13</v>
      </c>
      <c r="Q6" s="11">
        <f t="shared" ref="Q6:Q19" si="10">($E$50*H52+$E$51*I52+$E$52*Q52+$E$53*R52+$E$54*S52)/1000</f>
        <v>0</v>
      </c>
      <c r="R6" s="11">
        <f t="shared" ref="R6:R19" si="11">($E$55*I52+$E$56*J52+$E$57*P52+$E$58*Q52)/1000</f>
        <v>0</v>
      </c>
      <c r="S6" s="11">
        <f t="shared" ref="S6:S19" si="12">($E$59*J52+$E$60*K52+$E$61*O52+$E$62*P52)/1000</f>
        <v>0</v>
      </c>
      <c r="T6" s="11">
        <f t="shared" ref="T6:T19" si="13">($E$63*K52+$E$64*L52+$E$65*M52+$E$66*N52+$E$67*O52)/1000</f>
        <v>0</v>
      </c>
    </row>
    <row r="7" spans="1:20" ht="14.25" x14ac:dyDescent="0.65">
      <c r="B7" s="335">
        <f t="shared" si="0"/>
        <v>11</v>
      </c>
      <c r="C7" s="303">
        <f t="shared" si="1"/>
        <v>0</v>
      </c>
      <c r="D7" s="303">
        <f t="shared" si="2"/>
        <v>9.1703456366840422E-2</v>
      </c>
      <c r="E7" s="303">
        <f t="shared" si="3"/>
        <v>0.1148653871871335</v>
      </c>
      <c r="F7" s="304">
        <f t="shared" si="4"/>
        <v>2.1968721299901992E-2</v>
      </c>
      <c r="H7" s="338">
        <f t="shared" si="5"/>
        <v>11</v>
      </c>
      <c r="I7" s="312">
        <f t="shared" si="6"/>
        <v>0</v>
      </c>
      <c r="J7" s="312">
        <f t="shared" si="7"/>
        <v>0</v>
      </c>
      <c r="K7" s="312">
        <f t="shared" si="8"/>
        <v>0</v>
      </c>
      <c r="L7" s="313">
        <f t="shared" si="9"/>
        <v>0</v>
      </c>
      <c r="O7" s="126">
        <v>-5.5</v>
      </c>
      <c r="P7" s="1">
        <v>11</v>
      </c>
      <c r="Q7" s="11">
        <f t="shared" si="10"/>
        <v>0</v>
      </c>
      <c r="R7" s="11">
        <f t="shared" si="11"/>
        <v>1.8331908789302473</v>
      </c>
      <c r="S7" s="11">
        <f t="shared" si="12"/>
        <v>2.2962076724120699</v>
      </c>
      <c r="T7" s="11">
        <f t="shared" si="13"/>
        <v>0.43916403049889269</v>
      </c>
    </row>
    <row r="8" spans="1:20" ht="14.25" x14ac:dyDescent="0.65">
      <c r="B8" s="335">
        <f t="shared" si="0"/>
        <v>9</v>
      </c>
      <c r="C8" s="303">
        <f t="shared" si="1"/>
        <v>1.1082798152612814</v>
      </c>
      <c r="D8" s="303">
        <f t="shared" si="2"/>
        <v>0.57928540228378056</v>
      </c>
      <c r="E8" s="303">
        <f t="shared" si="3"/>
        <v>0.5575031260779314</v>
      </c>
      <c r="F8" s="304">
        <f t="shared" si="4"/>
        <v>0.7853621731979411</v>
      </c>
      <c r="H8" s="338">
        <f t="shared" si="5"/>
        <v>9</v>
      </c>
      <c r="I8" s="312">
        <f t="shared" si="6"/>
        <v>0</v>
      </c>
      <c r="J8" s="312">
        <f t="shared" si="7"/>
        <v>0</v>
      </c>
      <c r="K8" s="312">
        <f t="shared" si="8"/>
        <v>0</v>
      </c>
      <c r="L8" s="313">
        <f t="shared" si="9"/>
        <v>0</v>
      </c>
      <c r="O8" s="126">
        <v>-4.5</v>
      </c>
      <c r="P8" s="1">
        <v>9</v>
      </c>
      <c r="Q8" s="11">
        <f t="shared" si="10"/>
        <v>22.154982256199133</v>
      </c>
      <c r="R8" s="11">
        <f t="shared" si="11"/>
        <v>11.580160201552218</v>
      </c>
      <c r="S8" s="11">
        <f t="shared" si="12"/>
        <v>11.14472328734076</v>
      </c>
      <c r="T8" s="11">
        <f t="shared" si="13"/>
        <v>15.699722012701574</v>
      </c>
    </row>
    <row r="9" spans="1:20" ht="14.25" x14ac:dyDescent="0.65">
      <c r="B9" s="335">
        <f t="shared" si="0"/>
        <v>7</v>
      </c>
      <c r="C9" s="303">
        <f t="shared" si="1"/>
        <v>1.9491765583582279</v>
      </c>
      <c r="D9" s="303">
        <f t="shared" si="2"/>
        <v>1.0572401150449311</v>
      </c>
      <c r="E9" s="303">
        <f t="shared" si="3"/>
        <v>1.073805623155957</v>
      </c>
      <c r="F9" s="304">
        <f t="shared" si="4"/>
        <v>1.751549236442844</v>
      </c>
      <c r="H9" s="338">
        <f t="shared" si="5"/>
        <v>7</v>
      </c>
      <c r="I9" s="312">
        <f t="shared" si="6"/>
        <v>0</v>
      </c>
      <c r="J9" s="312">
        <f t="shared" si="7"/>
        <v>0</v>
      </c>
      <c r="K9" s="312">
        <f t="shared" si="8"/>
        <v>0</v>
      </c>
      <c r="L9" s="313">
        <f t="shared" si="9"/>
        <v>0</v>
      </c>
      <c r="O9" s="126">
        <v>-3.5</v>
      </c>
      <c r="P9" s="1">
        <v>7</v>
      </c>
      <c r="Q9" s="11">
        <f t="shared" si="10"/>
        <v>38.964863809637308</v>
      </c>
      <c r="R9" s="11">
        <f t="shared" si="11"/>
        <v>21.134677061532766</v>
      </c>
      <c r="S9" s="11">
        <f t="shared" si="12"/>
        <v>21.465828575086391</v>
      </c>
      <c r="T9" s="11">
        <f t="shared" si="13"/>
        <v>35.014210057684558</v>
      </c>
    </row>
    <row r="10" spans="1:20" ht="14.25" x14ac:dyDescent="0.65">
      <c r="B10" s="335">
        <f t="shared" si="0"/>
        <v>5</v>
      </c>
      <c r="C10" s="303">
        <f t="shared" si="1"/>
        <v>2.8561265815292525</v>
      </c>
      <c r="D10" s="303">
        <f t="shared" si="2"/>
        <v>1.5421034697118365</v>
      </c>
      <c r="E10" s="303">
        <f t="shared" si="3"/>
        <v>1.5871491780777589</v>
      </c>
      <c r="F10" s="304">
        <f t="shared" si="4"/>
        <v>2.6780363208520823</v>
      </c>
      <c r="H10" s="338">
        <f t="shared" si="5"/>
        <v>5</v>
      </c>
      <c r="I10" s="312">
        <f t="shared" si="6"/>
        <v>0.71403164538231312</v>
      </c>
      <c r="J10" s="312">
        <f t="shared" si="7"/>
        <v>0</v>
      </c>
      <c r="K10" s="312">
        <f t="shared" si="8"/>
        <v>0</v>
      </c>
      <c r="L10" s="313">
        <f t="shared" si="9"/>
        <v>0</v>
      </c>
      <c r="O10" s="126">
        <v>-2.5</v>
      </c>
      <c r="P10" s="1">
        <v>5</v>
      </c>
      <c r="Q10" s="11">
        <f t="shared" si="10"/>
        <v>57.095178369120937</v>
      </c>
      <c r="R10" s="11">
        <f t="shared" si="11"/>
        <v>30.827300595233027</v>
      </c>
      <c r="S10" s="11">
        <f t="shared" si="12"/>
        <v>31.727783357638707</v>
      </c>
      <c r="T10" s="11">
        <f t="shared" si="13"/>
        <v>53.535078734558525</v>
      </c>
    </row>
    <row r="11" spans="1:20" ht="14.25" x14ac:dyDescent="0.65">
      <c r="B11" s="335">
        <f t="shared" si="0"/>
        <v>3</v>
      </c>
      <c r="C11" s="303">
        <f t="shared" si="1"/>
        <v>3.6123872528745302</v>
      </c>
      <c r="D11" s="303">
        <f t="shared" si="2"/>
        <v>1.9349426292600889</v>
      </c>
      <c r="E11" s="303">
        <f t="shared" si="3"/>
        <v>1.9961006023423704</v>
      </c>
      <c r="F11" s="304">
        <f t="shared" si="4"/>
        <v>3.4108614451155561</v>
      </c>
      <c r="H11" s="338">
        <f t="shared" si="5"/>
        <v>3</v>
      </c>
      <c r="I11" s="312">
        <f t="shared" si="6"/>
        <v>0</v>
      </c>
      <c r="J11" s="312">
        <f t="shared" si="7"/>
        <v>0</v>
      </c>
      <c r="K11" s="312">
        <f t="shared" si="8"/>
        <v>0</v>
      </c>
      <c r="L11" s="313">
        <f t="shared" si="9"/>
        <v>0</v>
      </c>
      <c r="O11" s="126">
        <v>-1.5</v>
      </c>
      <c r="P11" s="1">
        <v>3</v>
      </c>
      <c r="Q11" s="11">
        <f t="shared" si="10"/>
        <v>72.213149051250369</v>
      </c>
      <c r="R11" s="11">
        <f t="shared" si="11"/>
        <v>38.680321546697222</v>
      </c>
      <c r="S11" s="11">
        <f t="shared" si="12"/>
        <v>39.902895295496947</v>
      </c>
      <c r="T11" s="11">
        <f t="shared" si="13"/>
        <v>68.184562918411999</v>
      </c>
    </row>
    <row r="12" spans="1:20" ht="14.25" x14ac:dyDescent="0.65">
      <c r="B12" s="336">
        <f t="shared" si="0"/>
        <v>1</v>
      </c>
      <c r="C12" s="305">
        <f t="shared" si="1"/>
        <v>4.0393126648188549</v>
      </c>
      <c r="D12" s="305">
        <f t="shared" si="2"/>
        <v>2.1553768857260054</v>
      </c>
      <c r="E12" s="305">
        <f t="shared" si="3"/>
        <v>2.2249292382709598</v>
      </c>
      <c r="F12" s="306">
        <f t="shared" si="4"/>
        <v>3.833806961190211</v>
      </c>
      <c r="H12" s="339">
        <f t="shared" si="5"/>
        <v>1</v>
      </c>
      <c r="I12" s="314">
        <f t="shared" si="6"/>
        <v>0</v>
      </c>
      <c r="J12" s="314">
        <f t="shared" si="7"/>
        <v>0</v>
      </c>
      <c r="K12" s="314">
        <f t="shared" si="8"/>
        <v>0</v>
      </c>
      <c r="L12" s="315">
        <f t="shared" si="9"/>
        <v>0</v>
      </c>
      <c r="O12" s="9">
        <v>-0.5</v>
      </c>
      <c r="P12" s="4">
        <v>1</v>
      </c>
      <c r="Q12" s="14">
        <f t="shared" si="10"/>
        <v>80.747568604959497</v>
      </c>
      <c r="R12" s="14">
        <f t="shared" si="11"/>
        <v>43.086895566552911</v>
      </c>
      <c r="S12" s="14">
        <f t="shared" si="12"/>
        <v>44.477276511230762</v>
      </c>
      <c r="T12" s="14">
        <f t="shared" si="13"/>
        <v>76.639422670381649</v>
      </c>
    </row>
    <row r="13" spans="1:20" ht="14.25" x14ac:dyDescent="0.65">
      <c r="B13" s="335">
        <f t="shared" si="0"/>
        <v>2</v>
      </c>
      <c r="C13" s="303">
        <f t="shared" si="1"/>
        <v>4.0393126648188549</v>
      </c>
      <c r="D13" s="303">
        <f t="shared" si="2"/>
        <v>2.1553768857260054</v>
      </c>
      <c r="E13" s="303">
        <f t="shared" si="3"/>
        <v>2.2249292382709598</v>
      </c>
      <c r="F13" s="304">
        <f t="shared" si="4"/>
        <v>3.833806961190211</v>
      </c>
      <c r="H13" s="338">
        <f t="shared" si="5"/>
        <v>2</v>
      </c>
      <c r="I13" s="312">
        <f t="shared" si="6"/>
        <v>0</v>
      </c>
      <c r="J13" s="312">
        <f t="shared" si="7"/>
        <v>0</v>
      </c>
      <c r="K13" s="312">
        <f t="shared" si="8"/>
        <v>0</v>
      </c>
      <c r="L13" s="313">
        <f t="shared" si="9"/>
        <v>0</v>
      </c>
      <c r="O13" s="126">
        <v>0.5</v>
      </c>
      <c r="P13" s="1">
        <v>2</v>
      </c>
      <c r="Q13" s="11">
        <f t="shared" si="10"/>
        <v>80.747568604959497</v>
      </c>
      <c r="R13" s="11">
        <f t="shared" si="11"/>
        <v>43.086895566552911</v>
      </c>
      <c r="S13" s="11">
        <f t="shared" si="12"/>
        <v>44.477276511230762</v>
      </c>
      <c r="T13" s="11">
        <f t="shared" si="13"/>
        <v>76.639422670381649</v>
      </c>
    </row>
    <row r="14" spans="1:20" ht="14.25" x14ac:dyDescent="0.65">
      <c r="B14" s="335">
        <f t="shared" si="0"/>
        <v>4</v>
      </c>
      <c r="C14" s="303">
        <f t="shared" si="1"/>
        <v>3.6123872528745302</v>
      </c>
      <c r="D14" s="303">
        <f t="shared" si="2"/>
        <v>1.9349426292600889</v>
      </c>
      <c r="E14" s="303">
        <f t="shared" si="3"/>
        <v>1.9961006023423704</v>
      </c>
      <c r="F14" s="304">
        <f t="shared" si="4"/>
        <v>3.4108614451155561</v>
      </c>
      <c r="H14" s="338">
        <f t="shared" si="5"/>
        <v>4</v>
      </c>
      <c r="I14" s="312">
        <f t="shared" si="6"/>
        <v>0</v>
      </c>
      <c r="J14" s="312">
        <f t="shared" si="7"/>
        <v>0</v>
      </c>
      <c r="K14" s="312">
        <f t="shared" si="8"/>
        <v>0</v>
      </c>
      <c r="L14" s="313">
        <f t="shared" si="9"/>
        <v>0</v>
      </c>
      <c r="O14" s="126">
        <v>1.5</v>
      </c>
      <c r="P14" s="1">
        <v>4</v>
      </c>
      <c r="Q14" s="11">
        <f t="shared" si="10"/>
        <v>72.213149051250369</v>
      </c>
      <c r="R14" s="11">
        <f t="shared" si="11"/>
        <v>38.680321546697222</v>
      </c>
      <c r="S14" s="11">
        <f t="shared" si="12"/>
        <v>39.902895295496947</v>
      </c>
      <c r="T14" s="11">
        <f t="shared" si="13"/>
        <v>68.184562918411999</v>
      </c>
    </row>
    <row r="15" spans="1:20" ht="14.25" x14ac:dyDescent="0.65">
      <c r="B15" s="335">
        <f t="shared" si="0"/>
        <v>6</v>
      </c>
      <c r="C15" s="303">
        <f t="shared" si="1"/>
        <v>2.8561265815292525</v>
      </c>
      <c r="D15" s="303">
        <f t="shared" si="2"/>
        <v>1.5421034697118365</v>
      </c>
      <c r="E15" s="303">
        <f t="shared" si="3"/>
        <v>1.5871491780777589</v>
      </c>
      <c r="F15" s="304">
        <f t="shared" si="4"/>
        <v>2.6780363208520823</v>
      </c>
      <c r="H15" s="338">
        <f t="shared" si="5"/>
        <v>6</v>
      </c>
      <c r="I15" s="312">
        <f t="shared" si="6"/>
        <v>0</v>
      </c>
      <c r="J15" s="312">
        <f t="shared" si="7"/>
        <v>0</v>
      </c>
      <c r="K15" s="312">
        <f t="shared" si="8"/>
        <v>0</v>
      </c>
      <c r="L15" s="313">
        <f t="shared" si="9"/>
        <v>0</v>
      </c>
      <c r="O15" s="126">
        <v>2.5</v>
      </c>
      <c r="P15" s="1">
        <v>6</v>
      </c>
      <c r="Q15" s="11">
        <f t="shared" si="10"/>
        <v>57.095178369120937</v>
      </c>
      <c r="R15" s="11">
        <f t="shared" si="11"/>
        <v>30.827300595233027</v>
      </c>
      <c r="S15" s="11">
        <f t="shared" si="12"/>
        <v>31.727783357638707</v>
      </c>
      <c r="T15" s="11">
        <f t="shared" si="13"/>
        <v>53.535078734558525</v>
      </c>
    </row>
    <row r="16" spans="1:20" ht="14.25" x14ac:dyDescent="0.65">
      <c r="B16" s="335">
        <f t="shared" si="0"/>
        <v>8</v>
      </c>
      <c r="C16" s="303">
        <f t="shared" si="1"/>
        <v>1.9491765583582279</v>
      </c>
      <c r="D16" s="303">
        <f t="shared" si="2"/>
        <v>1.0572401150449311</v>
      </c>
      <c r="E16" s="303">
        <f t="shared" si="3"/>
        <v>1.073805623155957</v>
      </c>
      <c r="F16" s="304">
        <f t="shared" si="4"/>
        <v>1.751549236442844</v>
      </c>
      <c r="H16" s="338">
        <f t="shared" si="5"/>
        <v>8</v>
      </c>
      <c r="I16" s="312">
        <f t="shared" si="6"/>
        <v>0</v>
      </c>
      <c r="J16" s="312">
        <f t="shared" si="7"/>
        <v>0</v>
      </c>
      <c r="K16" s="312">
        <f t="shared" si="8"/>
        <v>0</v>
      </c>
      <c r="L16" s="313">
        <f t="shared" si="9"/>
        <v>0</v>
      </c>
      <c r="O16" s="126">
        <v>3.5</v>
      </c>
      <c r="P16" s="1">
        <v>8</v>
      </c>
      <c r="Q16" s="11">
        <f t="shared" si="10"/>
        <v>38.964863809637308</v>
      </c>
      <c r="R16" s="11">
        <f t="shared" si="11"/>
        <v>21.134677061532766</v>
      </c>
      <c r="S16" s="11">
        <f t="shared" si="12"/>
        <v>21.465828575086391</v>
      </c>
      <c r="T16" s="11">
        <f t="shared" si="13"/>
        <v>35.014210057684558</v>
      </c>
    </row>
    <row r="17" spans="2:26" ht="14.25" x14ac:dyDescent="0.65">
      <c r="B17" s="335">
        <f t="shared" si="0"/>
        <v>10</v>
      </c>
      <c r="C17" s="303">
        <f t="shared" si="1"/>
        <v>1.1082798152612814</v>
      </c>
      <c r="D17" s="303">
        <f t="shared" si="2"/>
        <v>0.57928540228378056</v>
      </c>
      <c r="E17" s="303">
        <f t="shared" si="3"/>
        <v>0.5575031260779314</v>
      </c>
      <c r="F17" s="304">
        <f t="shared" si="4"/>
        <v>0.7853621731979411</v>
      </c>
      <c r="H17" s="338">
        <f t="shared" si="5"/>
        <v>10</v>
      </c>
      <c r="I17" s="312">
        <f t="shared" si="6"/>
        <v>0</v>
      </c>
      <c r="J17" s="312">
        <f t="shared" si="7"/>
        <v>0</v>
      </c>
      <c r="K17" s="312">
        <f t="shared" si="8"/>
        <v>0</v>
      </c>
      <c r="L17" s="313">
        <f t="shared" si="9"/>
        <v>0</v>
      </c>
      <c r="O17" s="126">
        <v>4.5</v>
      </c>
      <c r="P17" s="1">
        <v>10</v>
      </c>
      <c r="Q17" s="11">
        <f t="shared" si="10"/>
        <v>22.154982256199133</v>
      </c>
      <c r="R17" s="11">
        <f t="shared" si="11"/>
        <v>11.580160201552218</v>
      </c>
      <c r="S17" s="11">
        <f t="shared" si="12"/>
        <v>11.14472328734076</v>
      </c>
      <c r="T17" s="11">
        <f t="shared" si="13"/>
        <v>15.699722012701574</v>
      </c>
    </row>
    <row r="18" spans="2:26" ht="14.25" x14ac:dyDescent="0.65">
      <c r="B18" s="335">
        <f t="shared" si="0"/>
        <v>12</v>
      </c>
      <c r="C18" s="303">
        <f t="shared" si="1"/>
        <v>0</v>
      </c>
      <c r="D18" s="303">
        <f t="shared" si="2"/>
        <v>9.1703456366840422E-2</v>
      </c>
      <c r="E18" s="303">
        <f t="shared" si="3"/>
        <v>0.1148653871871335</v>
      </c>
      <c r="F18" s="304">
        <f t="shared" si="4"/>
        <v>2.1968721299901992E-2</v>
      </c>
      <c r="H18" s="338">
        <f t="shared" si="5"/>
        <v>12</v>
      </c>
      <c r="I18" s="312">
        <f t="shared" si="6"/>
        <v>0</v>
      </c>
      <c r="J18" s="312">
        <f t="shared" si="7"/>
        <v>0</v>
      </c>
      <c r="K18" s="312">
        <f t="shared" si="8"/>
        <v>0</v>
      </c>
      <c r="L18" s="313">
        <f t="shared" si="9"/>
        <v>0</v>
      </c>
      <c r="O18" s="126">
        <v>5.5</v>
      </c>
      <c r="P18" s="1">
        <v>12</v>
      </c>
      <c r="Q18" s="11">
        <f t="shared" si="10"/>
        <v>0</v>
      </c>
      <c r="R18" s="11">
        <f t="shared" si="11"/>
        <v>1.8331908789302473</v>
      </c>
      <c r="S18" s="11">
        <f t="shared" si="12"/>
        <v>2.2962076724120699</v>
      </c>
      <c r="T18" s="11">
        <f t="shared" si="13"/>
        <v>0.43916403049889269</v>
      </c>
    </row>
    <row r="19" spans="2:26" ht="15" thickBot="1" x14ac:dyDescent="0.8">
      <c r="B19" s="335">
        <f t="shared" si="0"/>
        <v>14</v>
      </c>
      <c r="C19" s="303">
        <f t="shared" si="1"/>
        <v>0</v>
      </c>
      <c r="D19" s="303">
        <f t="shared" si="2"/>
        <v>0</v>
      </c>
      <c r="E19" s="303">
        <f t="shared" si="3"/>
        <v>0</v>
      </c>
      <c r="F19" s="304">
        <f t="shared" si="4"/>
        <v>0</v>
      </c>
      <c r="H19" s="338">
        <f t="shared" si="5"/>
        <v>14</v>
      </c>
      <c r="I19" s="312">
        <f t="shared" si="6"/>
        <v>0</v>
      </c>
      <c r="J19" s="312">
        <f t="shared" si="7"/>
        <v>0</v>
      </c>
      <c r="K19" s="312">
        <f t="shared" si="8"/>
        <v>0</v>
      </c>
      <c r="L19" s="313">
        <f t="shared" si="9"/>
        <v>0</v>
      </c>
      <c r="O19" s="126">
        <v>6.5</v>
      </c>
      <c r="P19" s="1">
        <v>14</v>
      </c>
      <c r="Q19" s="11">
        <f t="shared" si="10"/>
        <v>0</v>
      </c>
      <c r="R19" s="11">
        <f t="shared" si="11"/>
        <v>0</v>
      </c>
      <c r="S19" s="11">
        <f t="shared" si="12"/>
        <v>0</v>
      </c>
      <c r="T19" s="11">
        <f t="shared" si="13"/>
        <v>0</v>
      </c>
    </row>
    <row r="20" spans="2:26" ht="27.25" thickBot="1" x14ac:dyDescent="0.85">
      <c r="B20" s="180" t="s">
        <v>46</v>
      </c>
      <c r="C20" s="317">
        <f>H69</f>
        <v>1999.0422951965434</v>
      </c>
      <c r="D20" s="181"/>
      <c r="E20" s="181"/>
      <c r="F20" s="182"/>
      <c r="H20" s="260" t="s">
        <v>113</v>
      </c>
      <c r="I20" s="316">
        <f>SUM(I6:L19)</f>
        <v>0.71403164538231312</v>
      </c>
      <c r="J20" s="199" t="s">
        <v>198</v>
      </c>
      <c r="K20" s="329">
        <f>I20/100*C20</f>
        <v>14.273794592280234</v>
      </c>
      <c r="L20" s="200"/>
      <c r="O20" s="412" t="s">
        <v>241</v>
      </c>
      <c r="P20" s="409">
        <f>SUM(Q20:T20)</f>
        <v>1637.690326130217</v>
      </c>
      <c r="Q20" s="410">
        <f>SUM(Q6:Q19)</f>
        <v>542.3514841823345</v>
      </c>
      <c r="R20" s="410">
        <f>SUM(R6:R19)</f>
        <v>294.28509170099682</v>
      </c>
      <c r="S20" s="410">
        <f>SUM(S6:S19)</f>
        <v>302.02942939841131</v>
      </c>
      <c r="T20" s="411">
        <f>SUM(T6:T19)</f>
        <v>499.02432084847436</v>
      </c>
    </row>
    <row r="21" spans="2:26" ht="14.25" x14ac:dyDescent="0.65">
      <c r="B21" s="204"/>
      <c r="C21" s="303"/>
      <c r="D21" s="303"/>
      <c r="E21" s="303"/>
      <c r="F21" s="303"/>
      <c r="H21" s="201"/>
      <c r="I21" s="405"/>
      <c r="J21" s="405"/>
      <c r="K21" s="405"/>
      <c r="L21" s="405"/>
      <c r="P21" s="3" t="s">
        <v>172</v>
      </c>
      <c r="Q21" s="234"/>
      <c r="R21" s="234"/>
      <c r="S21" s="234"/>
      <c r="V21" s="406"/>
      <c r="W21" s="407"/>
      <c r="X21" s="407"/>
      <c r="Y21" s="407"/>
      <c r="Z21" s="407"/>
    </row>
    <row r="22" spans="2:26" ht="14.25" x14ac:dyDescent="0.65">
      <c r="B22" s="204"/>
      <c r="C22" s="303"/>
      <c r="D22" s="303"/>
      <c r="E22" s="303"/>
      <c r="F22" s="303"/>
      <c r="H22" s="201"/>
      <c r="I22" s="405"/>
      <c r="J22" s="405"/>
      <c r="K22" s="405"/>
      <c r="L22" s="405"/>
      <c r="V22" s="406"/>
      <c r="W22" s="407"/>
      <c r="X22" s="407"/>
      <c r="Y22" s="407"/>
      <c r="Z22" s="407"/>
    </row>
    <row r="23" spans="2:26" ht="13.75" thickBot="1" x14ac:dyDescent="0.75">
      <c r="O23" s="115"/>
      <c r="P23" s="23"/>
      <c r="Q23" s="46"/>
    </row>
    <row r="24" spans="2:26" ht="14.25" x14ac:dyDescent="0.65">
      <c r="B24" s="322" t="s">
        <v>47</v>
      </c>
      <c r="C24" s="323">
        <f>$C3</f>
        <v>0</v>
      </c>
      <c r="D24" s="158"/>
      <c r="E24" s="158"/>
      <c r="F24" s="159"/>
      <c r="H24" s="295"/>
      <c r="I24" s="296"/>
      <c r="J24" s="296"/>
      <c r="K24" s="296"/>
      <c r="L24" s="296"/>
      <c r="M24" s="296"/>
      <c r="N24" s="416"/>
      <c r="O24" s="115"/>
      <c r="P24" s="23"/>
      <c r="Q24" s="46"/>
    </row>
    <row r="25" spans="2:26" ht="14.25" x14ac:dyDescent="0.65">
      <c r="B25" s="324" t="s">
        <v>48</v>
      </c>
      <c r="C25" s="417">
        <f>$C4</f>
        <v>65</v>
      </c>
      <c r="D25" s="418" t="s">
        <v>95</v>
      </c>
      <c r="E25" s="157"/>
      <c r="F25" s="160"/>
      <c r="H25" s="297"/>
      <c r="I25" s="413"/>
      <c r="J25" s="413"/>
      <c r="K25" s="413"/>
      <c r="L25" s="413"/>
      <c r="M25" s="413"/>
      <c r="N25" s="414"/>
      <c r="O25" s="23"/>
      <c r="P25" s="46"/>
    </row>
    <row r="26" spans="2:26" x14ac:dyDescent="0.6">
      <c r="B26" s="161"/>
      <c r="C26" s="162" t="str">
        <f>$C5</f>
        <v>A</v>
      </c>
      <c r="D26" s="162" t="str">
        <f>D5</f>
        <v>B</v>
      </c>
      <c r="E26" s="162" t="str">
        <f>E5</f>
        <v>C</v>
      </c>
      <c r="F26" s="163" t="str">
        <f>F5</f>
        <v>D</v>
      </c>
      <c r="H26" s="297"/>
      <c r="I26" s="413"/>
      <c r="J26" s="413"/>
      <c r="K26" s="413"/>
      <c r="L26" s="413"/>
      <c r="M26" s="413"/>
      <c r="N26" s="414"/>
      <c r="O26" s="23"/>
      <c r="P26" s="46"/>
    </row>
    <row r="27" spans="2:26" ht="14.25" x14ac:dyDescent="0.65">
      <c r="B27" s="330">
        <f t="shared" ref="B27:B40" si="14">$B6</f>
        <v>13</v>
      </c>
      <c r="C27" s="404">
        <v>0</v>
      </c>
      <c r="D27" s="404">
        <v>0</v>
      </c>
      <c r="E27" s="404">
        <v>0</v>
      </c>
      <c r="F27" s="307">
        <v>0</v>
      </c>
      <c r="H27" s="297"/>
      <c r="I27" s="413"/>
      <c r="J27" s="413"/>
      <c r="K27" s="413"/>
      <c r="L27" s="413"/>
      <c r="M27" s="413"/>
      <c r="N27" s="414"/>
      <c r="O27" s="23"/>
      <c r="P27" s="46"/>
    </row>
    <row r="28" spans="2:26" ht="14.25" x14ac:dyDescent="0.65">
      <c r="B28" s="331">
        <f t="shared" si="14"/>
        <v>11</v>
      </c>
      <c r="C28" s="404">
        <v>0</v>
      </c>
      <c r="D28" s="404">
        <v>0</v>
      </c>
      <c r="E28" s="404">
        <v>0</v>
      </c>
      <c r="F28" s="307">
        <v>0</v>
      </c>
      <c r="H28" s="297"/>
      <c r="I28" s="413"/>
      <c r="J28" s="413"/>
      <c r="K28" s="413"/>
      <c r="L28" s="413"/>
      <c r="M28" s="413"/>
      <c r="N28" s="298"/>
      <c r="O28" s="1"/>
      <c r="P28" s="1"/>
      <c r="Q28" s="1"/>
      <c r="R28" s="1"/>
    </row>
    <row r="29" spans="2:26" ht="14.25" x14ac:dyDescent="0.65">
      <c r="B29" s="331">
        <f t="shared" si="14"/>
        <v>9</v>
      </c>
      <c r="C29" s="404">
        <v>0</v>
      </c>
      <c r="D29" s="404">
        <v>0</v>
      </c>
      <c r="E29" s="404">
        <v>0</v>
      </c>
      <c r="F29" s="307">
        <v>0</v>
      </c>
      <c r="H29" s="297"/>
      <c r="I29" s="413"/>
      <c r="J29" s="413"/>
      <c r="K29" s="413"/>
      <c r="L29" s="413"/>
      <c r="M29" s="413"/>
      <c r="N29" s="299"/>
      <c r="O29" s="134"/>
      <c r="P29" s="134"/>
      <c r="Q29" s="134"/>
      <c r="R29" s="134"/>
    </row>
    <row r="30" spans="2:26" ht="14.25" x14ac:dyDescent="0.65">
      <c r="B30" s="331">
        <f t="shared" si="14"/>
        <v>7</v>
      </c>
      <c r="C30" s="404">
        <v>0</v>
      </c>
      <c r="D30" s="404">
        <v>0</v>
      </c>
      <c r="E30" s="404">
        <v>0</v>
      </c>
      <c r="F30" s="307">
        <v>0</v>
      </c>
      <c r="H30" s="297"/>
      <c r="I30" s="413"/>
      <c r="J30" s="413"/>
      <c r="K30" s="413"/>
      <c r="L30" s="413"/>
      <c r="M30" s="413"/>
      <c r="N30" s="299"/>
      <c r="O30" s="134"/>
      <c r="P30" s="134"/>
      <c r="Q30" s="134"/>
      <c r="R30" s="134"/>
    </row>
    <row r="31" spans="2:26" ht="14.25" x14ac:dyDescent="0.65">
      <c r="B31" s="331">
        <f t="shared" si="14"/>
        <v>5</v>
      </c>
      <c r="C31" s="404">
        <v>0.25</v>
      </c>
      <c r="D31" s="404">
        <v>0</v>
      </c>
      <c r="E31" s="404">
        <v>0</v>
      </c>
      <c r="F31" s="307">
        <v>0</v>
      </c>
      <c r="H31" s="297"/>
      <c r="I31" s="413"/>
      <c r="J31" s="413"/>
      <c r="K31" s="413"/>
      <c r="L31" s="413"/>
      <c r="M31" s="413"/>
      <c r="N31" s="299"/>
      <c r="O31" s="134"/>
      <c r="P31" s="134"/>
      <c r="Q31" s="134"/>
      <c r="R31" s="134"/>
    </row>
    <row r="32" spans="2:26" ht="14.25" x14ac:dyDescent="0.65">
      <c r="B32" s="331">
        <f t="shared" si="14"/>
        <v>3</v>
      </c>
      <c r="C32" s="404">
        <v>0</v>
      </c>
      <c r="D32" s="404">
        <v>0</v>
      </c>
      <c r="E32" s="404">
        <v>0</v>
      </c>
      <c r="F32" s="307">
        <v>0</v>
      </c>
      <c r="H32" s="297"/>
      <c r="I32" s="413"/>
      <c r="J32" s="413"/>
      <c r="K32" s="413"/>
      <c r="L32" s="413"/>
      <c r="M32" s="413"/>
      <c r="N32" s="299"/>
      <c r="O32" s="134"/>
      <c r="P32" s="134"/>
      <c r="Q32" s="134"/>
      <c r="R32" s="134"/>
    </row>
    <row r="33" spans="1:18" ht="14.25" x14ac:dyDescent="0.65">
      <c r="B33" s="332">
        <f t="shared" si="14"/>
        <v>1</v>
      </c>
      <c r="C33" s="308">
        <v>0</v>
      </c>
      <c r="D33" s="308">
        <v>0</v>
      </c>
      <c r="E33" s="308">
        <v>0</v>
      </c>
      <c r="F33" s="309">
        <v>0</v>
      </c>
      <c r="H33" s="297"/>
      <c r="I33" s="413"/>
      <c r="J33" s="413"/>
      <c r="K33" s="413"/>
      <c r="L33" s="413"/>
      <c r="M33" s="413"/>
      <c r="N33" s="299"/>
      <c r="O33" s="134"/>
      <c r="P33" s="134"/>
      <c r="Q33" s="134"/>
      <c r="R33" s="134"/>
    </row>
    <row r="34" spans="1:18" ht="14.25" x14ac:dyDescent="0.65">
      <c r="B34" s="331">
        <f t="shared" si="14"/>
        <v>2</v>
      </c>
      <c r="C34" s="404">
        <v>0</v>
      </c>
      <c r="D34" s="404">
        <v>0</v>
      </c>
      <c r="E34" s="404">
        <v>0</v>
      </c>
      <c r="F34" s="307">
        <v>0</v>
      </c>
      <c r="H34" s="297"/>
      <c r="I34" s="413"/>
      <c r="J34" s="413"/>
      <c r="K34" s="413"/>
      <c r="L34" s="413"/>
      <c r="M34" s="413"/>
      <c r="N34" s="299"/>
      <c r="O34" s="134"/>
      <c r="P34" s="134"/>
      <c r="Q34" s="134"/>
      <c r="R34" s="134"/>
    </row>
    <row r="35" spans="1:18" ht="14.25" x14ac:dyDescent="0.65">
      <c r="B35" s="331">
        <f t="shared" si="14"/>
        <v>4</v>
      </c>
      <c r="C35" s="404">
        <v>0</v>
      </c>
      <c r="D35" s="404">
        <v>0</v>
      </c>
      <c r="E35" s="404">
        <v>0</v>
      </c>
      <c r="F35" s="307">
        <v>0</v>
      </c>
      <c r="H35" s="297"/>
      <c r="I35" s="413"/>
      <c r="J35" s="413"/>
      <c r="K35" s="413"/>
      <c r="L35" s="413"/>
      <c r="M35" s="413"/>
      <c r="N35" s="299"/>
      <c r="O35" s="134"/>
      <c r="P35" s="134"/>
      <c r="Q35" s="134"/>
      <c r="R35" s="134"/>
    </row>
    <row r="36" spans="1:18" ht="14.25" x14ac:dyDescent="0.65">
      <c r="B36" s="331">
        <f t="shared" si="14"/>
        <v>6</v>
      </c>
      <c r="C36" s="404">
        <v>0</v>
      </c>
      <c r="D36" s="404">
        <v>0</v>
      </c>
      <c r="E36" s="404">
        <v>0</v>
      </c>
      <c r="F36" s="307">
        <v>0</v>
      </c>
      <c r="H36" s="297"/>
      <c r="I36" s="413"/>
      <c r="J36" s="413"/>
      <c r="K36" s="413"/>
      <c r="L36" s="413"/>
      <c r="M36" s="413"/>
      <c r="N36" s="299"/>
      <c r="O36" s="134"/>
      <c r="P36" s="134"/>
      <c r="Q36" s="134"/>
      <c r="R36" s="134"/>
    </row>
    <row r="37" spans="1:18" ht="14.25" x14ac:dyDescent="0.65">
      <c r="B37" s="331">
        <f t="shared" si="14"/>
        <v>8</v>
      </c>
      <c r="C37" s="404">
        <v>0</v>
      </c>
      <c r="D37" s="404">
        <v>0</v>
      </c>
      <c r="E37" s="404">
        <v>0</v>
      </c>
      <c r="F37" s="307">
        <v>0</v>
      </c>
      <c r="H37" s="297"/>
      <c r="I37" s="413"/>
      <c r="J37" s="413"/>
      <c r="K37" s="413"/>
      <c r="L37" s="413"/>
      <c r="M37" s="413"/>
      <c r="N37" s="299"/>
      <c r="O37" s="134"/>
      <c r="P37" s="134"/>
      <c r="Q37" s="134"/>
      <c r="R37" s="134"/>
    </row>
    <row r="38" spans="1:18" ht="14.25" x14ac:dyDescent="0.65">
      <c r="B38" s="331">
        <f t="shared" si="14"/>
        <v>10</v>
      </c>
      <c r="C38" s="404">
        <v>0</v>
      </c>
      <c r="D38" s="404">
        <v>0</v>
      </c>
      <c r="E38" s="404">
        <v>0</v>
      </c>
      <c r="F38" s="307">
        <v>0</v>
      </c>
      <c r="H38" s="297"/>
      <c r="I38" s="413"/>
      <c r="J38" s="413"/>
      <c r="K38" s="413"/>
      <c r="L38" s="413"/>
      <c r="M38" s="413"/>
      <c r="N38" s="299"/>
      <c r="O38" s="134"/>
      <c r="P38" s="134"/>
      <c r="Q38" s="134"/>
      <c r="R38" s="134"/>
    </row>
    <row r="39" spans="1:18" ht="14.25" x14ac:dyDescent="0.65">
      <c r="B39" s="331">
        <f t="shared" si="14"/>
        <v>12</v>
      </c>
      <c r="C39" s="404">
        <v>0</v>
      </c>
      <c r="D39" s="404">
        <v>0</v>
      </c>
      <c r="E39" s="404">
        <v>0</v>
      </c>
      <c r="F39" s="307">
        <v>0</v>
      </c>
      <c r="H39" s="297"/>
      <c r="I39" s="413"/>
      <c r="J39" s="413"/>
      <c r="K39" s="413"/>
      <c r="L39" s="413"/>
      <c r="M39" s="413"/>
      <c r="N39" s="299"/>
      <c r="O39" s="134"/>
      <c r="P39" s="134"/>
      <c r="Q39" s="134"/>
      <c r="R39" s="134"/>
    </row>
    <row r="40" spans="1:18" ht="15" thickBot="1" x14ac:dyDescent="0.8">
      <c r="B40" s="333">
        <f t="shared" si="14"/>
        <v>14</v>
      </c>
      <c r="C40" s="310">
        <v>0</v>
      </c>
      <c r="D40" s="310">
        <v>0</v>
      </c>
      <c r="E40" s="310">
        <v>0</v>
      </c>
      <c r="F40" s="311">
        <v>0</v>
      </c>
      <c r="H40" s="297"/>
      <c r="I40" s="413"/>
      <c r="J40" s="413"/>
      <c r="K40" s="413"/>
      <c r="L40" s="413"/>
      <c r="M40" s="413"/>
      <c r="N40" s="299"/>
      <c r="O40" s="134"/>
      <c r="P40" s="134"/>
      <c r="Q40" s="134"/>
      <c r="R40" s="134"/>
    </row>
    <row r="41" spans="1:18" x14ac:dyDescent="0.6">
      <c r="H41" s="297"/>
      <c r="I41" s="413"/>
      <c r="J41" s="413"/>
      <c r="K41" s="413"/>
      <c r="L41" s="413"/>
      <c r="M41" s="413"/>
      <c r="N41" s="299"/>
      <c r="O41" s="134"/>
      <c r="P41" s="134"/>
      <c r="Q41" s="134"/>
      <c r="R41" s="134"/>
    </row>
    <row r="42" spans="1:18" x14ac:dyDescent="0.6">
      <c r="H42" s="297"/>
      <c r="I42" s="413"/>
      <c r="J42" s="413"/>
      <c r="K42" s="413"/>
      <c r="L42" s="413"/>
      <c r="M42" s="413"/>
      <c r="N42" s="299"/>
      <c r="O42" s="134"/>
      <c r="P42" s="134"/>
      <c r="Q42" s="134"/>
      <c r="R42" s="134"/>
    </row>
    <row r="43" spans="1:18" x14ac:dyDescent="0.6">
      <c r="H43" s="297"/>
      <c r="I43" s="413"/>
      <c r="J43" s="413"/>
      <c r="K43" s="413"/>
      <c r="L43" s="413"/>
      <c r="M43" s="413"/>
      <c r="N43" s="415"/>
      <c r="O43" s="56"/>
    </row>
    <row r="44" spans="1:18" x14ac:dyDescent="0.6">
      <c r="H44" s="297"/>
      <c r="I44" s="413"/>
      <c r="J44" s="413"/>
      <c r="K44" s="413"/>
      <c r="L44" s="413"/>
      <c r="M44" s="413"/>
      <c r="N44" s="299"/>
    </row>
    <row r="45" spans="1:18" ht="13.75" thickBot="1" x14ac:dyDescent="0.75">
      <c r="H45" s="300"/>
      <c r="I45" s="301"/>
      <c r="J45" s="301"/>
      <c r="K45" s="301"/>
      <c r="L45" s="301"/>
      <c r="M45" s="301"/>
      <c r="N45" s="302"/>
      <c r="O45" s="11"/>
      <c r="P45" s="11"/>
      <c r="Q45" s="11"/>
      <c r="R45" s="11"/>
    </row>
    <row r="46" spans="1:18" x14ac:dyDescent="0.6">
      <c r="B46" s="92"/>
      <c r="H46" s="92"/>
      <c r="I46" s="91"/>
      <c r="J46" s="91"/>
      <c r="K46" s="91"/>
      <c r="L46" s="91"/>
      <c r="N46" s="11"/>
      <c r="O46" s="11"/>
      <c r="P46" s="11"/>
      <c r="Q46" s="11"/>
      <c r="R46" s="11"/>
    </row>
    <row r="47" spans="1:18" x14ac:dyDescent="0.6">
      <c r="B47" s="92"/>
      <c r="H47" s="92"/>
      <c r="I47" s="91"/>
      <c r="J47" s="91"/>
      <c r="K47" s="91"/>
      <c r="L47" s="91"/>
      <c r="N47" s="11"/>
      <c r="O47" s="11"/>
      <c r="P47" s="11"/>
      <c r="Q47" s="11"/>
      <c r="R47" s="11"/>
    </row>
    <row r="48" spans="1:18" x14ac:dyDescent="0.6">
      <c r="A48" t="s">
        <v>240</v>
      </c>
      <c r="B48" s="92"/>
      <c r="H48" s="92"/>
      <c r="I48" s="91"/>
      <c r="J48" s="91"/>
      <c r="K48" s="91"/>
      <c r="L48" s="91"/>
      <c r="N48" s="11"/>
      <c r="O48" s="11"/>
      <c r="P48" s="11"/>
      <c r="Q48" s="11"/>
      <c r="R48" s="11"/>
    </row>
    <row r="49" spans="1:19" x14ac:dyDescent="0.6">
      <c r="A49" s="51" t="s">
        <v>41</v>
      </c>
      <c r="B49" s="51" t="s">
        <v>6</v>
      </c>
      <c r="C49" s="51" t="s">
        <v>42</v>
      </c>
      <c r="D49" s="51" t="s">
        <v>43</v>
      </c>
      <c r="E49" s="51" t="s">
        <v>44</v>
      </c>
      <c r="G49" s="22" t="s">
        <v>45</v>
      </c>
    </row>
    <row r="50" spans="1:19" x14ac:dyDescent="0.6">
      <c r="A50" s="50" t="s">
        <v>35</v>
      </c>
      <c r="B50" s="1">
        <v>1</v>
      </c>
      <c r="C50" s="1">
        <v>1</v>
      </c>
      <c r="D50" s="1">
        <v>31</v>
      </c>
      <c r="E50" s="1">
        <f t="shared" ref="E50:E67" si="15">D50-C50+1</f>
        <v>31</v>
      </c>
      <c r="H50" s="52" t="str">
        <f>Ghm!N2</f>
        <v>Mes</v>
      </c>
    </row>
    <row r="51" spans="1:19" x14ac:dyDescent="0.6">
      <c r="A51" s="50"/>
      <c r="B51" s="1">
        <v>2</v>
      </c>
      <c r="C51" s="1">
        <v>32</v>
      </c>
      <c r="D51" s="1">
        <v>51</v>
      </c>
      <c r="E51" s="1">
        <f t="shared" si="15"/>
        <v>20</v>
      </c>
      <c r="G51" s="87" t="str">
        <f>Ghm!M3</f>
        <v>W (h)</v>
      </c>
      <c r="H51" s="86">
        <f>Ghm!N3</f>
        <v>1</v>
      </c>
      <c r="I51" s="86">
        <f>Ghm!O3</f>
        <v>2</v>
      </c>
      <c r="J51" s="86">
        <f>Ghm!P3</f>
        <v>3</v>
      </c>
      <c r="K51" s="86">
        <f>Ghm!Q3</f>
        <v>4</v>
      </c>
      <c r="L51" s="86">
        <f>Ghm!R3</f>
        <v>5</v>
      </c>
      <c r="M51" s="86">
        <f>Ghm!S3</f>
        <v>6</v>
      </c>
      <c r="N51" s="86">
        <f>Ghm!T3</f>
        <v>7</v>
      </c>
      <c r="O51" s="86">
        <f>Ghm!U3</f>
        <v>8</v>
      </c>
      <c r="P51" s="86">
        <f>Ghm!V3</f>
        <v>9</v>
      </c>
      <c r="Q51" s="86">
        <f>Ghm!W3</f>
        <v>10</v>
      </c>
      <c r="R51" s="86">
        <f>Ghm!X3</f>
        <v>11</v>
      </c>
      <c r="S51" s="86">
        <f>Ghm!Y3</f>
        <v>12</v>
      </c>
    </row>
    <row r="52" spans="1:19" x14ac:dyDescent="0.6">
      <c r="A52" s="50"/>
      <c r="B52" s="1">
        <v>10</v>
      </c>
      <c r="C52" s="1">
        <v>294</v>
      </c>
      <c r="D52" s="1">
        <v>304</v>
      </c>
      <c r="E52" s="1">
        <f t="shared" si="15"/>
        <v>11</v>
      </c>
      <c r="G52" s="88">
        <f>Ghm!M4</f>
        <v>-6.5</v>
      </c>
      <c r="H52" s="45">
        <f>Ghm!N4</f>
        <v>0</v>
      </c>
      <c r="I52" s="45">
        <f>Ghm!O4</f>
        <v>0</v>
      </c>
      <c r="J52" s="45">
        <f>Ghm!P4</f>
        <v>0</v>
      </c>
      <c r="K52" s="45">
        <f>Ghm!Q4</f>
        <v>0</v>
      </c>
      <c r="L52" s="45">
        <f>Ghm!R4</f>
        <v>0</v>
      </c>
      <c r="M52" s="45">
        <f>Ghm!S4</f>
        <v>0</v>
      </c>
      <c r="N52" s="45">
        <f>Ghm!T4</f>
        <v>0</v>
      </c>
      <c r="O52" s="45">
        <f>Ghm!U4</f>
        <v>0</v>
      </c>
      <c r="P52" s="45">
        <f>Ghm!V4</f>
        <v>0</v>
      </c>
      <c r="Q52" s="45">
        <f>Ghm!W4</f>
        <v>0</v>
      </c>
      <c r="R52" s="45">
        <f>Ghm!X4</f>
        <v>0</v>
      </c>
      <c r="S52" s="45">
        <f>Ghm!Y4</f>
        <v>0</v>
      </c>
    </row>
    <row r="53" spans="1:19" x14ac:dyDescent="0.6">
      <c r="A53" s="50"/>
      <c r="B53" s="1">
        <v>11</v>
      </c>
      <c r="C53" s="1">
        <v>305</v>
      </c>
      <c r="D53" s="1">
        <v>334</v>
      </c>
      <c r="E53" s="1">
        <f t="shared" si="15"/>
        <v>30</v>
      </c>
      <c r="G53" s="88">
        <f>Ghm!M5</f>
        <v>-5.5</v>
      </c>
      <c r="H53" s="45">
        <f>Ghm!N5</f>
        <v>0</v>
      </c>
      <c r="I53" s="45">
        <f>Ghm!O5</f>
        <v>0</v>
      </c>
      <c r="J53" s="45">
        <f>Ghm!P5</f>
        <v>61.244345702811231</v>
      </c>
      <c r="K53" s="45">
        <f>Ghm!Q5</f>
        <v>23.046689899446093</v>
      </c>
      <c r="L53" s="45">
        <f>Ghm!R5</f>
        <v>0</v>
      </c>
      <c r="M53" s="45">
        <f>Ghm!S5</f>
        <v>0</v>
      </c>
      <c r="N53" s="45">
        <f>Ghm!T5</f>
        <v>0</v>
      </c>
      <c r="O53" s="45">
        <f>Ghm!U5</f>
        <v>11.587191070193892</v>
      </c>
      <c r="P53" s="45">
        <f>Ghm!V5</f>
        <v>53.97947482982228</v>
      </c>
      <c r="Q53" s="45">
        <f>Ghm!W5</f>
        <v>0</v>
      </c>
      <c r="R53" s="45">
        <f>Ghm!X5</f>
        <v>0</v>
      </c>
      <c r="S53" s="45">
        <f>Ghm!Y5</f>
        <v>0</v>
      </c>
    </row>
    <row r="54" spans="1:19" x14ac:dyDescent="0.6">
      <c r="A54" s="4"/>
      <c r="B54" s="4">
        <v>12</v>
      </c>
      <c r="C54" s="4">
        <v>335</v>
      </c>
      <c r="D54" s="4">
        <v>365</v>
      </c>
      <c r="E54" s="4">
        <f t="shared" si="15"/>
        <v>31</v>
      </c>
      <c r="G54" s="88">
        <f>Ghm!M6</f>
        <v>-4.5</v>
      </c>
      <c r="H54" s="45">
        <f>Ghm!N6</f>
        <v>184.16076797425427</v>
      </c>
      <c r="I54" s="45">
        <f>Ghm!O6</f>
        <v>200.8663052995866</v>
      </c>
      <c r="J54" s="45">
        <f>Ghm!P6</f>
        <v>196.77258341628533</v>
      </c>
      <c r="K54" s="45">
        <f>Ghm!Q6</f>
        <v>153.58760556688355</v>
      </c>
      <c r="L54" s="45">
        <f>Ghm!R6</f>
        <v>114.37024945317661</v>
      </c>
      <c r="M54" s="45">
        <f>Ghm!S6</f>
        <v>109.76034541938051</v>
      </c>
      <c r="N54" s="45">
        <f>Ghm!T6</f>
        <v>132.07497490560078</v>
      </c>
      <c r="O54" s="45">
        <f>Ghm!U6</f>
        <v>169.24106224480542</v>
      </c>
      <c r="P54" s="45">
        <f>Ghm!V6</f>
        <v>204.1323159522274</v>
      </c>
      <c r="Q54" s="45">
        <f>Ghm!W6</f>
        <v>190.35210402136013</v>
      </c>
      <c r="R54" s="45">
        <f>Ghm!X6</f>
        <v>182.22460999643494</v>
      </c>
      <c r="S54" s="45">
        <f>Ghm!Y6</f>
        <v>157.03422254443581</v>
      </c>
    </row>
    <row r="55" spans="1:19" x14ac:dyDescent="0.6">
      <c r="A55" s="50" t="s">
        <v>36</v>
      </c>
      <c r="B55" s="1">
        <v>2</v>
      </c>
      <c r="C55" s="1">
        <v>52</v>
      </c>
      <c r="D55" s="1">
        <v>59</v>
      </c>
      <c r="E55" s="1">
        <f t="shared" si="15"/>
        <v>8</v>
      </c>
      <c r="G55" s="88">
        <f>Ghm!M7</f>
        <v>-3.5</v>
      </c>
      <c r="H55" s="45">
        <f>Ghm!N7</f>
        <v>321.0008769451893</v>
      </c>
      <c r="I55" s="45">
        <f>Ghm!O7</f>
        <v>354.07389574842875</v>
      </c>
      <c r="J55" s="45">
        <f>Ghm!P7</f>
        <v>362.93627171637604</v>
      </c>
      <c r="K55" s="45">
        <f>Ghm!Q7</f>
        <v>305.74900271081134</v>
      </c>
      <c r="L55" s="45">
        <f>Ghm!R7</f>
        <v>255.85001328908024</v>
      </c>
      <c r="M55" s="45">
        <f>Ghm!S7</f>
        <v>267.33576701111667</v>
      </c>
      <c r="N55" s="45">
        <f>Ghm!T7</f>
        <v>303.68534638075363</v>
      </c>
      <c r="O55" s="45">
        <f>Ghm!U7</f>
        <v>344.83999365944527</v>
      </c>
      <c r="P55" s="45">
        <f>Ghm!V7</f>
        <v>380.25872106943189</v>
      </c>
      <c r="Q55" s="45">
        <f>Ghm!W7</f>
        <v>344.75797140800881</v>
      </c>
      <c r="R55" s="45">
        <f>Ghm!X7</f>
        <v>318.90005551919114</v>
      </c>
      <c r="S55" s="45">
        <f>Ghm!Y7</f>
        <v>276.54901155819459</v>
      </c>
    </row>
    <row r="56" spans="1:19" x14ac:dyDescent="0.6">
      <c r="A56" s="1"/>
      <c r="B56" s="1">
        <v>3</v>
      </c>
      <c r="C56" s="1">
        <v>60</v>
      </c>
      <c r="D56" s="1">
        <v>81</v>
      </c>
      <c r="E56" s="1">
        <f t="shared" si="15"/>
        <v>22</v>
      </c>
      <c r="G56" s="88">
        <f>Ghm!M8</f>
        <v>-2.5</v>
      </c>
      <c r="H56" s="45">
        <f>Ghm!N8</f>
        <v>470.02623915977608</v>
      </c>
      <c r="I56" s="45">
        <f>Ghm!O8</f>
        <v>515.3249195534446</v>
      </c>
      <c r="J56" s="45">
        <f>Ghm!P8</f>
        <v>528.89031253617713</v>
      </c>
      <c r="K56" s="45">
        <f>Ghm!Q8</f>
        <v>455.55100509868907</v>
      </c>
      <c r="L56" s="45">
        <f>Ghm!R8</f>
        <v>393.01402653133647</v>
      </c>
      <c r="M56" s="45">
        <f>Ghm!S8</f>
        <v>415.95119812631066</v>
      </c>
      <c r="N56" s="45">
        <f>Ghm!T8</f>
        <v>465.0109566392689</v>
      </c>
      <c r="O56" s="45">
        <f>Ghm!U8</f>
        <v>517.89046332961209</v>
      </c>
      <c r="P56" s="45">
        <f>Ghm!V8</f>
        <v>557.3525876721385</v>
      </c>
      <c r="Q56" s="45">
        <f>Ghm!W8</f>
        <v>502.64705369801641</v>
      </c>
      <c r="R56" s="45">
        <f>Ghm!X8</f>
        <v>466.78466816189569</v>
      </c>
      <c r="S56" s="45">
        <f>Ghm!Y8</f>
        <v>409.20028801819154</v>
      </c>
    </row>
    <row r="57" spans="1:19" x14ac:dyDescent="0.6">
      <c r="A57" s="1"/>
      <c r="B57" s="1">
        <v>9</v>
      </c>
      <c r="C57" s="1">
        <v>265</v>
      </c>
      <c r="D57" s="1">
        <v>273</v>
      </c>
      <c r="E57" s="1">
        <f t="shared" si="15"/>
        <v>9</v>
      </c>
      <c r="G57" s="88">
        <f>Ghm!M9</f>
        <v>-1.5</v>
      </c>
      <c r="H57" s="45">
        <f>Ghm!N9</f>
        <v>594.69267888500144</v>
      </c>
      <c r="I57" s="45">
        <f>Ghm!O9</f>
        <v>647.47246851238958</v>
      </c>
      <c r="J57" s="45">
        <f>Ghm!P9</f>
        <v>663.24478648389027</v>
      </c>
      <c r="K57" s="45">
        <f>Ghm!Q9</f>
        <v>576.33714691929492</v>
      </c>
      <c r="L57" s="45">
        <f>Ghm!R9</f>
        <v>503.14109478353066</v>
      </c>
      <c r="M57" s="45">
        <f>Ghm!S9</f>
        <v>533.55383653783599</v>
      </c>
      <c r="N57" s="45">
        <f>Ghm!T9</f>
        <v>591.46554649565417</v>
      </c>
      <c r="O57" s="45">
        <f>Ghm!U9</f>
        <v>652.90538101742754</v>
      </c>
      <c r="P57" s="45">
        <f>Ghm!V9</f>
        <v>697.55490193547826</v>
      </c>
      <c r="Q57" s="45">
        <f>Ghm!W9</f>
        <v>631.55811892666088</v>
      </c>
      <c r="R57" s="45">
        <f>Ghm!X9</f>
        <v>590.10089635939255</v>
      </c>
      <c r="S57" s="45">
        <f>Ghm!Y9</f>
        <v>521.8729173094348</v>
      </c>
    </row>
    <row r="58" spans="1:19" x14ac:dyDescent="0.6">
      <c r="A58" s="4"/>
      <c r="B58" s="4">
        <v>10</v>
      </c>
      <c r="C58" s="4">
        <v>274</v>
      </c>
      <c r="D58" s="4">
        <v>293</v>
      </c>
      <c r="E58" s="4">
        <f t="shared" si="15"/>
        <v>20</v>
      </c>
      <c r="G58" s="88">
        <f>Ghm!M10</f>
        <v>-0.5</v>
      </c>
      <c r="H58" s="45">
        <f>Ghm!N10</f>
        <v>665.09523275301888</v>
      </c>
      <c r="I58" s="45">
        <f>Ghm!O10</f>
        <v>721.82582409873055</v>
      </c>
      <c r="J58" s="45">
        <f>Ghm!P10</f>
        <v>738.56769412582275</v>
      </c>
      <c r="K58" s="45">
        <f>Ghm!Q10</f>
        <v>644.21899860865153</v>
      </c>
      <c r="L58" s="45">
        <f>Ghm!R10</f>
        <v>565.37887686414479</v>
      </c>
      <c r="M58" s="45">
        <f>Ghm!S10</f>
        <v>599.56918152812227</v>
      </c>
      <c r="N58" s="45">
        <f>Ghm!T10</f>
        <v>669.86531578310883</v>
      </c>
      <c r="O58" s="45">
        <f>Ghm!U10</f>
        <v>728.09031324976308</v>
      </c>
      <c r="P58" s="45">
        <f>Ghm!V10</f>
        <v>775.83689750329904</v>
      </c>
      <c r="Q58" s="45">
        <f>Ghm!W10</f>
        <v>704.06338127326376</v>
      </c>
      <c r="R58" s="45">
        <f>Ghm!X10</f>
        <v>659.72072146692574</v>
      </c>
      <c r="S58" s="45">
        <f>Ghm!Y10</f>
        <v>585.70261514927847</v>
      </c>
    </row>
    <row r="59" spans="1:19" x14ac:dyDescent="0.6">
      <c r="A59" s="50" t="s">
        <v>37</v>
      </c>
      <c r="B59" s="1">
        <v>3</v>
      </c>
      <c r="C59" s="1">
        <v>82</v>
      </c>
      <c r="D59" s="1">
        <v>90</v>
      </c>
      <c r="E59" s="1">
        <f t="shared" si="15"/>
        <v>9</v>
      </c>
      <c r="G59" s="88">
        <f>Ghm!M11</f>
        <v>0.5</v>
      </c>
      <c r="H59" s="45">
        <f>Ghm!N11</f>
        <v>665.09523275301888</v>
      </c>
      <c r="I59" s="45">
        <f>Ghm!O11</f>
        <v>721.82582409873055</v>
      </c>
      <c r="J59" s="45">
        <f>Ghm!P11</f>
        <v>738.56769412582275</v>
      </c>
      <c r="K59" s="45">
        <f>Ghm!Q11</f>
        <v>644.21899860865153</v>
      </c>
      <c r="L59" s="45">
        <f>Ghm!R11</f>
        <v>565.37887686414479</v>
      </c>
      <c r="M59" s="45">
        <f>Ghm!S11</f>
        <v>599.56918152812227</v>
      </c>
      <c r="N59" s="45">
        <f>Ghm!T11</f>
        <v>669.86531578310883</v>
      </c>
      <c r="O59" s="45">
        <f>Ghm!U11</f>
        <v>728.09031324976308</v>
      </c>
      <c r="P59" s="45">
        <f>Ghm!V11</f>
        <v>775.83689750329904</v>
      </c>
      <c r="Q59" s="45">
        <f>Ghm!W11</f>
        <v>704.06338127326376</v>
      </c>
      <c r="R59" s="45">
        <f>Ghm!X11</f>
        <v>659.72072146692574</v>
      </c>
      <c r="S59" s="45">
        <f>Ghm!Y11</f>
        <v>585.70261514927847</v>
      </c>
    </row>
    <row r="60" spans="1:19" x14ac:dyDescent="0.6">
      <c r="A60" s="1"/>
      <c r="B60" s="1">
        <v>4</v>
      </c>
      <c r="C60" s="1">
        <v>91</v>
      </c>
      <c r="D60" s="1">
        <v>111</v>
      </c>
      <c r="E60" s="1">
        <f t="shared" si="15"/>
        <v>21</v>
      </c>
      <c r="G60" s="88">
        <f>Ghm!M12</f>
        <v>1.5</v>
      </c>
      <c r="H60" s="45">
        <f>Ghm!N12</f>
        <v>594.69267888500144</v>
      </c>
      <c r="I60" s="45">
        <f>Ghm!O12</f>
        <v>647.47246851238958</v>
      </c>
      <c r="J60" s="45">
        <f>Ghm!P12</f>
        <v>663.24478648389027</v>
      </c>
      <c r="K60" s="45">
        <f>Ghm!Q12</f>
        <v>576.33714691929492</v>
      </c>
      <c r="L60" s="45">
        <f>Ghm!R12</f>
        <v>503.14109478353066</v>
      </c>
      <c r="M60" s="45">
        <f>Ghm!S12</f>
        <v>533.55383653783599</v>
      </c>
      <c r="N60" s="45">
        <f>Ghm!T12</f>
        <v>591.46554649565417</v>
      </c>
      <c r="O60" s="45">
        <f>Ghm!U12</f>
        <v>652.90538101742754</v>
      </c>
      <c r="P60" s="45">
        <f>Ghm!V12</f>
        <v>697.55490193547826</v>
      </c>
      <c r="Q60" s="45">
        <f>Ghm!W12</f>
        <v>631.55811892666088</v>
      </c>
      <c r="R60" s="45">
        <f>Ghm!X12</f>
        <v>590.10089635939255</v>
      </c>
      <c r="S60" s="45">
        <f>Ghm!Y12</f>
        <v>521.8729173094348</v>
      </c>
    </row>
    <row r="61" spans="1:19" x14ac:dyDescent="0.6">
      <c r="A61" s="1"/>
      <c r="B61" s="1">
        <v>8</v>
      </c>
      <c r="C61" s="1">
        <v>233</v>
      </c>
      <c r="D61" s="1">
        <v>243</v>
      </c>
      <c r="E61" s="1">
        <f t="shared" si="15"/>
        <v>11</v>
      </c>
      <c r="G61" s="88">
        <f>Ghm!M13</f>
        <v>2.5</v>
      </c>
      <c r="H61" s="45">
        <f>Ghm!N13</f>
        <v>470.02623915977608</v>
      </c>
      <c r="I61" s="45">
        <f>Ghm!O13</f>
        <v>515.3249195534446</v>
      </c>
      <c r="J61" s="45">
        <f>Ghm!P13</f>
        <v>528.89031253617713</v>
      </c>
      <c r="K61" s="45">
        <f>Ghm!Q13</f>
        <v>455.55100509868907</v>
      </c>
      <c r="L61" s="45">
        <f>Ghm!R13</f>
        <v>393.01402653133647</v>
      </c>
      <c r="M61" s="45">
        <f>Ghm!S13</f>
        <v>415.95119812631066</v>
      </c>
      <c r="N61" s="45">
        <f>Ghm!T13</f>
        <v>465.0109566392689</v>
      </c>
      <c r="O61" s="45">
        <f>Ghm!U13</f>
        <v>517.89046332961209</v>
      </c>
      <c r="P61" s="45">
        <f>Ghm!V13</f>
        <v>557.3525876721385</v>
      </c>
      <c r="Q61" s="45">
        <f>Ghm!W13</f>
        <v>502.64705369801641</v>
      </c>
      <c r="R61" s="45">
        <f>Ghm!X13</f>
        <v>466.78466816189569</v>
      </c>
      <c r="S61" s="45">
        <f>Ghm!Y13</f>
        <v>409.20028801819154</v>
      </c>
    </row>
    <row r="62" spans="1:19" x14ac:dyDescent="0.6">
      <c r="A62" s="4"/>
      <c r="B62" s="4">
        <v>9</v>
      </c>
      <c r="C62" s="4">
        <v>244</v>
      </c>
      <c r="D62" s="4">
        <v>264</v>
      </c>
      <c r="E62" s="4">
        <f t="shared" si="15"/>
        <v>21</v>
      </c>
      <c r="G62" s="88">
        <f>Ghm!M14</f>
        <v>3.5</v>
      </c>
      <c r="H62" s="45">
        <f>Ghm!N14</f>
        <v>321.0008769451893</v>
      </c>
      <c r="I62" s="45">
        <f>Ghm!O14</f>
        <v>354.07389574842875</v>
      </c>
      <c r="J62" s="45">
        <f>Ghm!P14</f>
        <v>362.93627171637604</v>
      </c>
      <c r="K62" s="45">
        <f>Ghm!Q14</f>
        <v>305.74900271081134</v>
      </c>
      <c r="L62" s="45">
        <f>Ghm!R14</f>
        <v>255.85001328908024</v>
      </c>
      <c r="M62" s="45">
        <f>Ghm!S14</f>
        <v>267.33576701111667</v>
      </c>
      <c r="N62" s="45">
        <f>Ghm!T14</f>
        <v>303.68534638075363</v>
      </c>
      <c r="O62" s="45">
        <f>Ghm!U14</f>
        <v>344.83999365944527</v>
      </c>
      <c r="P62" s="45">
        <f>Ghm!V14</f>
        <v>380.25872106943189</v>
      </c>
      <c r="Q62" s="45">
        <f>Ghm!W14</f>
        <v>344.75797140800881</v>
      </c>
      <c r="R62" s="45">
        <f>Ghm!X14</f>
        <v>318.90005551919114</v>
      </c>
      <c r="S62" s="45">
        <f>Ghm!Y14</f>
        <v>276.54901155819459</v>
      </c>
    </row>
    <row r="63" spans="1:19" x14ac:dyDescent="0.6">
      <c r="A63" s="50" t="s">
        <v>38</v>
      </c>
      <c r="B63" s="1">
        <v>4</v>
      </c>
      <c r="C63" s="1">
        <v>112</v>
      </c>
      <c r="D63" s="1">
        <v>120</v>
      </c>
      <c r="E63" s="1">
        <f t="shared" si="15"/>
        <v>9</v>
      </c>
      <c r="G63" s="88">
        <f>Ghm!M15</f>
        <v>4.5</v>
      </c>
      <c r="H63" s="45">
        <f>Ghm!N15</f>
        <v>184.16076797425427</v>
      </c>
      <c r="I63" s="45">
        <f>Ghm!O15</f>
        <v>200.8663052995866</v>
      </c>
      <c r="J63" s="45">
        <f>Ghm!P15</f>
        <v>196.77258341628533</v>
      </c>
      <c r="K63" s="45">
        <f>Ghm!Q15</f>
        <v>153.58760556688355</v>
      </c>
      <c r="L63" s="45">
        <f>Ghm!R15</f>
        <v>114.37024945317661</v>
      </c>
      <c r="M63" s="45">
        <f>Ghm!S15</f>
        <v>109.76034541938051</v>
      </c>
      <c r="N63" s="45">
        <f>Ghm!T15</f>
        <v>132.07497490560078</v>
      </c>
      <c r="O63" s="45">
        <f>Ghm!U15</f>
        <v>169.24106224480542</v>
      </c>
      <c r="P63" s="45">
        <f>Ghm!V15</f>
        <v>204.1323159522274</v>
      </c>
      <c r="Q63" s="45">
        <f>Ghm!W15</f>
        <v>190.35210402136013</v>
      </c>
      <c r="R63" s="45">
        <f>Ghm!X15</f>
        <v>182.22460999643494</v>
      </c>
      <c r="S63" s="45">
        <f>Ghm!Y15</f>
        <v>157.03422254443581</v>
      </c>
    </row>
    <row r="64" spans="1:19" x14ac:dyDescent="0.6">
      <c r="A64" s="1"/>
      <c r="B64" s="1">
        <v>5</v>
      </c>
      <c r="C64" s="1">
        <v>121</v>
      </c>
      <c r="D64" s="1">
        <v>151</v>
      </c>
      <c r="E64" s="1">
        <f t="shared" si="15"/>
        <v>31</v>
      </c>
      <c r="G64" s="88">
        <f>Ghm!M16</f>
        <v>5.5</v>
      </c>
      <c r="H64" s="45">
        <f>Ghm!N16</f>
        <v>0</v>
      </c>
      <c r="I64" s="45">
        <f>Ghm!O16</f>
        <v>0</v>
      </c>
      <c r="J64" s="45">
        <f>Ghm!P16</f>
        <v>61.244345702811231</v>
      </c>
      <c r="K64" s="45">
        <f>Ghm!Q16</f>
        <v>23.046689899446093</v>
      </c>
      <c r="L64" s="45">
        <f>Ghm!R16</f>
        <v>0</v>
      </c>
      <c r="M64" s="45">
        <f>Ghm!S16</f>
        <v>0</v>
      </c>
      <c r="N64" s="45">
        <f>Ghm!T16</f>
        <v>0</v>
      </c>
      <c r="O64" s="45">
        <f>Ghm!U16</f>
        <v>11.587191070193892</v>
      </c>
      <c r="P64" s="45">
        <f>Ghm!V16</f>
        <v>53.97947482982228</v>
      </c>
      <c r="Q64" s="45">
        <f>Ghm!W16</f>
        <v>0</v>
      </c>
      <c r="R64" s="45">
        <f>Ghm!X16</f>
        <v>0</v>
      </c>
      <c r="S64" s="45">
        <f>Ghm!Y16</f>
        <v>0</v>
      </c>
    </row>
    <row r="65" spans="1:19" x14ac:dyDescent="0.6">
      <c r="A65" s="1"/>
      <c r="B65" s="1">
        <v>6</v>
      </c>
      <c r="C65" s="1">
        <v>152</v>
      </c>
      <c r="D65" s="1">
        <v>181</v>
      </c>
      <c r="E65" s="1">
        <f t="shared" si="15"/>
        <v>30</v>
      </c>
      <c r="G65" s="88">
        <f>Ghm!M17</f>
        <v>6.5</v>
      </c>
      <c r="H65" s="89">
        <f>Ghm!N17</f>
        <v>0</v>
      </c>
      <c r="I65" s="90">
        <f>Ghm!O17</f>
        <v>0</v>
      </c>
      <c r="J65" s="90">
        <f>Ghm!P17</f>
        <v>0</v>
      </c>
      <c r="K65" s="90">
        <f>Ghm!Q17</f>
        <v>0</v>
      </c>
      <c r="L65" s="90">
        <f>Ghm!R17</f>
        <v>0</v>
      </c>
      <c r="M65" s="90">
        <f>Ghm!S17</f>
        <v>0</v>
      </c>
      <c r="N65" s="90">
        <f>Ghm!T17</f>
        <v>0</v>
      </c>
      <c r="O65" s="90">
        <f>Ghm!U17</f>
        <v>0</v>
      </c>
      <c r="P65" s="90">
        <f>Ghm!V17</f>
        <v>0</v>
      </c>
      <c r="Q65" s="90">
        <f>Ghm!W17</f>
        <v>0</v>
      </c>
      <c r="R65" s="90">
        <f>Ghm!X17</f>
        <v>0</v>
      </c>
      <c r="S65" s="90">
        <f>Ghm!Y17</f>
        <v>0</v>
      </c>
    </row>
    <row r="66" spans="1:19" x14ac:dyDescent="0.6">
      <c r="A66" s="1"/>
      <c r="B66" s="1">
        <v>7</v>
      </c>
      <c r="C66" s="1">
        <v>182</v>
      </c>
      <c r="D66" s="1">
        <v>212</v>
      </c>
      <c r="E66" s="1">
        <f t="shared" si="15"/>
        <v>31</v>
      </c>
      <c r="H66" s="124">
        <f>SUM(H52:H65)</f>
        <v>4469.9515914344811</v>
      </c>
      <c r="I66" s="124">
        <f t="shared" ref="I66:S66" si="16">SUM(I52:I65)</f>
        <v>4879.1268264251603</v>
      </c>
      <c r="J66" s="124">
        <f t="shared" si="16"/>
        <v>5103.3119879627266</v>
      </c>
      <c r="K66" s="124">
        <f t="shared" si="16"/>
        <v>4316.9808976075528</v>
      </c>
      <c r="L66" s="124">
        <f t="shared" si="16"/>
        <v>3663.5085218425379</v>
      </c>
      <c r="M66" s="124">
        <f t="shared" si="16"/>
        <v>3852.3406572455324</v>
      </c>
      <c r="N66" s="124">
        <f t="shared" si="16"/>
        <v>4324.2042804087714</v>
      </c>
      <c r="O66" s="124">
        <f t="shared" si="16"/>
        <v>4849.1088091424936</v>
      </c>
      <c r="P66" s="124">
        <f t="shared" si="16"/>
        <v>5338.2297979247951</v>
      </c>
      <c r="Q66" s="124">
        <f t="shared" si="16"/>
        <v>4746.7572586546194</v>
      </c>
      <c r="R66" s="124">
        <f t="shared" si="16"/>
        <v>4435.4619030076801</v>
      </c>
      <c r="S66" s="124">
        <f t="shared" si="16"/>
        <v>3900.718109159071</v>
      </c>
    </row>
    <row r="67" spans="1:19" x14ac:dyDescent="0.6">
      <c r="A67" s="4"/>
      <c r="B67" s="4">
        <v>8</v>
      </c>
      <c r="C67" s="4">
        <v>213</v>
      </c>
      <c r="D67" s="4">
        <v>232</v>
      </c>
      <c r="E67" s="4">
        <f t="shared" si="15"/>
        <v>20</v>
      </c>
      <c r="J67" s="124"/>
      <c r="K67" s="124"/>
      <c r="L67" s="124"/>
      <c r="M67" s="124"/>
      <c r="N67" s="124"/>
      <c r="O67" s="124"/>
      <c r="P67" s="124"/>
      <c r="Q67" s="124"/>
      <c r="R67" s="124"/>
      <c r="S67" s="124"/>
    </row>
    <row r="68" spans="1:19" x14ac:dyDescent="0.6">
      <c r="A68" s="1"/>
      <c r="B68" s="1"/>
      <c r="C68" s="1"/>
      <c r="D68" s="1"/>
      <c r="E68" s="1">
        <f>SUM(E50:E67)</f>
        <v>365</v>
      </c>
      <c r="G68" s="122" t="s">
        <v>79</v>
      </c>
      <c r="H68" s="125">
        <f>(31*H66+28*I66+31*J66+30*K66+31*L66+30*M66+31*N66+31*O66+30*P66+31*Q66+30*R66+31*S66)/1000</f>
        <v>1637.6903261302168</v>
      </c>
      <c r="I68" s="135">
        <f>H68/H69</f>
        <v>0.81923745688892546</v>
      </c>
    </row>
    <row r="69" spans="1:19" x14ac:dyDescent="0.6">
      <c r="G69" s="122" t="s">
        <v>157</v>
      </c>
      <c r="H69" s="123">
        <f>Gdm!S30</f>
        <v>1999.0422951965434</v>
      </c>
      <c r="I69" s="52"/>
    </row>
    <row r="70" spans="1:19" x14ac:dyDescent="0.6">
      <c r="A70" s="52" t="s">
        <v>49</v>
      </c>
      <c r="B70" s="52" t="s">
        <v>35</v>
      </c>
      <c r="C70" s="5">
        <f>SUM(E50:E54)</f>
        <v>123</v>
      </c>
    </row>
    <row r="71" spans="1:19" x14ac:dyDescent="0.6">
      <c r="B71" s="52" t="s">
        <v>36</v>
      </c>
      <c r="C71" s="5">
        <f>SUM(E55:E58)</f>
        <v>59</v>
      </c>
    </row>
    <row r="72" spans="1:19" x14ac:dyDescent="0.6">
      <c r="B72" s="52" t="s">
        <v>37</v>
      </c>
      <c r="C72" s="5">
        <f>SUM(E59:E62)</f>
        <v>62</v>
      </c>
    </row>
    <row r="73" spans="1:19" x14ac:dyDescent="0.6">
      <c r="B73" s="52" t="s">
        <v>38</v>
      </c>
      <c r="C73" s="5">
        <f>SUM(E63:E67)</f>
        <v>121</v>
      </c>
    </row>
    <row r="74" spans="1:19" x14ac:dyDescent="0.6">
      <c r="B74" s="52" t="s">
        <v>50</v>
      </c>
      <c r="C74" s="5">
        <f>C70+C71</f>
        <v>182</v>
      </c>
    </row>
    <row r="75" spans="1:19" x14ac:dyDescent="0.6">
      <c r="B75" s="52" t="s">
        <v>51</v>
      </c>
      <c r="C75" s="5">
        <f>C72+C73</f>
        <v>183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420"/>
  <sheetViews>
    <sheetView zoomScale="70" zoomScaleNormal="70" workbookViewId="0">
      <pane ySplit="1495" topLeftCell="A7"/>
      <selection activeCell="B6" sqref="B6"/>
      <selection pane="bottomLeft" activeCell="S3" sqref="S3"/>
    </sheetView>
  </sheetViews>
  <sheetFormatPr baseColWidth="10" defaultColWidth="11.40625" defaultRowHeight="13" x14ac:dyDescent="0.6"/>
  <cols>
    <col min="1" max="1" width="20" style="62" customWidth="1"/>
    <col min="2" max="2" width="9" style="61" customWidth="1"/>
    <col min="3" max="3" width="9.54296875" style="59" customWidth="1"/>
    <col min="4" max="4" width="10.7265625" style="59" customWidth="1"/>
    <col min="5" max="5" width="11" style="62" customWidth="1"/>
    <col min="6" max="6" width="10.1328125" style="59" customWidth="1"/>
    <col min="7" max="7" width="9.1328125" style="59" customWidth="1"/>
    <col min="8" max="8" width="11" style="62" customWidth="1"/>
    <col min="9" max="10" width="11.40625" style="59"/>
    <col min="11" max="11" width="11.40625" style="62"/>
    <col min="12" max="13" width="11.40625" style="59"/>
    <col min="14" max="14" width="11.40625" style="62"/>
    <col min="15" max="16" width="11.40625" style="59"/>
    <col min="17" max="17" width="11.40625" style="62"/>
    <col min="18" max="18" width="11.40625" style="59"/>
    <col min="19" max="19" width="11.40625" style="59" customWidth="1"/>
    <col min="20" max="20" width="11.40625" style="62"/>
    <col min="21" max="21" width="4" style="61" customWidth="1"/>
    <col min="22" max="22" width="11.40625" style="72"/>
    <col min="23" max="24" width="11.40625" style="59" customWidth="1"/>
    <col min="25" max="27" width="8.7265625" style="60" customWidth="1"/>
    <col min="28" max="43" width="8.7265625" style="59" customWidth="1"/>
    <col min="44" max="44" width="11.40625" style="59" customWidth="1"/>
    <col min="45" max="16384" width="11.40625" style="59"/>
  </cols>
  <sheetData>
    <row r="1" spans="1:47" x14ac:dyDescent="0.6">
      <c r="A1" s="46" t="s">
        <v>123</v>
      </c>
      <c r="B1" s="59"/>
      <c r="E1" s="59"/>
      <c r="H1" s="59"/>
      <c r="K1" s="59"/>
      <c r="N1" s="59"/>
      <c r="Q1" s="59"/>
      <c r="T1" s="59"/>
      <c r="U1" s="59"/>
      <c r="V1" s="64"/>
      <c r="AH1" s="59">
        <v>1</v>
      </c>
      <c r="AK1" s="59">
        <v>17</v>
      </c>
      <c r="AL1" s="82"/>
      <c r="AM1" s="59">
        <v>7</v>
      </c>
      <c r="AN1" s="59">
        <v>198</v>
      </c>
    </row>
    <row r="2" spans="1:47" x14ac:dyDescent="0.6">
      <c r="A2" s="46"/>
      <c r="B2" s="59"/>
      <c r="E2" s="59"/>
      <c r="H2" s="59"/>
      <c r="K2" s="59"/>
      <c r="N2" s="59"/>
      <c r="Q2" s="59"/>
      <c r="T2" s="59"/>
      <c r="U2" s="59"/>
      <c r="V2" s="64"/>
      <c r="AH2" s="59">
        <v>2</v>
      </c>
      <c r="AK2" s="59">
        <v>46</v>
      </c>
      <c r="AL2" s="82"/>
      <c r="AM2" s="59">
        <v>8</v>
      </c>
      <c r="AN2" s="59">
        <v>228</v>
      </c>
    </row>
    <row r="3" spans="1:47" x14ac:dyDescent="0.6">
      <c r="A3" s="46"/>
      <c r="C3" s="75" t="s">
        <v>174</v>
      </c>
      <c r="I3" s="84" t="s">
        <v>175</v>
      </c>
      <c r="O3" s="75" t="s">
        <v>177</v>
      </c>
      <c r="R3" s="192" t="s">
        <v>118</v>
      </c>
      <c r="S3" s="195">
        <v>37</v>
      </c>
      <c r="T3" s="59"/>
    </row>
    <row r="4" spans="1:47" x14ac:dyDescent="0.6">
      <c r="A4" s="46"/>
      <c r="C4" s="59" t="s">
        <v>4</v>
      </c>
      <c r="F4" s="85" t="s">
        <v>26</v>
      </c>
      <c r="G4" s="85" t="s">
        <v>4</v>
      </c>
      <c r="L4" s="85" t="s">
        <v>26</v>
      </c>
      <c r="M4" s="85" t="s">
        <v>4</v>
      </c>
      <c r="O4" s="85" t="s">
        <v>26</v>
      </c>
      <c r="P4" s="85" t="s">
        <v>4</v>
      </c>
      <c r="R4" s="85" t="s">
        <v>26</v>
      </c>
      <c r="S4" s="85" t="s">
        <v>4</v>
      </c>
      <c r="T4" s="59"/>
    </row>
    <row r="5" spans="1:47" x14ac:dyDescent="0.6">
      <c r="A5" s="62" t="s">
        <v>117</v>
      </c>
      <c r="B5" s="61">
        <v>23.45</v>
      </c>
      <c r="C5" s="59">
        <f>RADIANS(B5)</f>
        <v>0.40927970959267029</v>
      </c>
      <c r="F5" s="60">
        <f>B5/2</f>
        <v>11.725</v>
      </c>
      <c r="G5" s="59">
        <f>RADIANS(F5)</f>
        <v>0.20463985479633515</v>
      </c>
      <c r="I5" s="59">
        <v>0</v>
      </c>
      <c r="J5" s="59">
        <f>RADIANS(I5)</f>
        <v>0</v>
      </c>
      <c r="L5" s="60">
        <f>-F5</f>
        <v>-11.725</v>
      </c>
      <c r="M5" s="59">
        <f>RADIANS(L5)</f>
        <v>-0.20463985479633515</v>
      </c>
      <c r="O5" s="59">
        <f>-B5</f>
        <v>-23.45</v>
      </c>
      <c r="P5" s="59">
        <f>RADIANS(O5)</f>
        <v>-0.40927970959267029</v>
      </c>
      <c r="R5" s="60">
        <f>IF(S3&lt;&gt;"",23.45*SIN(RADIANS(360*(S3+284)/365)),"")</f>
        <v>-16.111387391395002</v>
      </c>
      <c r="S5" s="59">
        <f>RADIANS(R5)</f>
        <v>-0.2811967570441431</v>
      </c>
      <c r="U5" s="83"/>
      <c r="V5" s="389"/>
    </row>
    <row r="6" spans="1:47" x14ac:dyDescent="0.6">
      <c r="A6" s="62" t="s">
        <v>22</v>
      </c>
      <c r="B6" s="196">
        <f>Gdm!B7</f>
        <v>40.450000000000003</v>
      </c>
      <c r="C6" s="59">
        <f>RADIANS(B6)</f>
        <v>0.70598568243170634</v>
      </c>
      <c r="U6" s="81"/>
    </row>
    <row r="7" spans="1:47" ht="16.25" x14ac:dyDescent="0.85">
      <c r="A7" s="79"/>
      <c r="B7" s="76"/>
      <c r="C7" s="74"/>
      <c r="D7" s="75" t="s">
        <v>173</v>
      </c>
      <c r="E7" s="80"/>
      <c r="F7" s="74"/>
      <c r="G7" s="74"/>
      <c r="J7" s="75" t="s">
        <v>176</v>
      </c>
      <c r="P7" s="75" t="s">
        <v>199</v>
      </c>
      <c r="R7" s="93"/>
      <c r="U7" s="76"/>
      <c r="W7" s="422" t="s">
        <v>211</v>
      </c>
      <c r="X7" s="423"/>
      <c r="Y7" s="423"/>
      <c r="Z7" s="423"/>
      <c r="AA7" s="423"/>
      <c r="AB7" s="423"/>
      <c r="AC7" s="423"/>
      <c r="AD7" s="423"/>
      <c r="AE7" s="423"/>
      <c r="AF7" s="423"/>
      <c r="AG7" s="423"/>
      <c r="AH7" s="423"/>
      <c r="AI7" s="423"/>
      <c r="AJ7" s="423"/>
      <c r="AK7" s="423"/>
      <c r="AL7" s="423"/>
      <c r="AM7" s="423"/>
      <c r="AN7" s="423"/>
      <c r="AO7" s="423"/>
      <c r="AP7" s="423"/>
      <c r="AQ7" s="423"/>
      <c r="AR7" s="423"/>
      <c r="AS7" s="423"/>
      <c r="AT7" s="423"/>
      <c r="AU7" s="424"/>
    </row>
    <row r="8" spans="1:47" x14ac:dyDescent="0.6">
      <c r="D8" s="78" t="s">
        <v>3</v>
      </c>
      <c r="E8" s="77" t="s">
        <v>213</v>
      </c>
      <c r="I8" s="74"/>
      <c r="R8" s="93"/>
      <c r="W8" s="390">
        <f>A10</f>
        <v>-179.999</v>
      </c>
      <c r="X8" s="376">
        <f>A25</f>
        <v>-165</v>
      </c>
      <c r="Y8" s="391">
        <f>A40</f>
        <v>-150</v>
      </c>
      <c r="Z8" s="391">
        <f>A55</f>
        <v>-135</v>
      </c>
      <c r="AA8" s="391">
        <f>A70</f>
        <v>-120</v>
      </c>
      <c r="AB8" s="376">
        <f>A85</f>
        <v>-105</v>
      </c>
      <c r="AC8" s="376">
        <f>A100</f>
        <v>-90</v>
      </c>
      <c r="AD8" s="376">
        <f>A115</f>
        <v>-75</v>
      </c>
      <c r="AE8" s="376">
        <f>A130</f>
        <v>-60</v>
      </c>
      <c r="AF8" s="376">
        <f>A145</f>
        <v>-45</v>
      </c>
      <c r="AG8" s="376">
        <f>A160</f>
        <v>-30</v>
      </c>
      <c r="AH8" s="376">
        <f>A175</f>
        <v>-15</v>
      </c>
      <c r="AI8" s="376">
        <f>A191</f>
        <v>1E-3</v>
      </c>
      <c r="AJ8" s="376">
        <f>A206</f>
        <v>15</v>
      </c>
      <c r="AK8" s="376">
        <f>A221</f>
        <v>30</v>
      </c>
      <c r="AL8" s="376">
        <f>A236</f>
        <v>45</v>
      </c>
      <c r="AM8" s="376">
        <f>A251</f>
        <v>60</v>
      </c>
      <c r="AN8" s="376">
        <f>A266</f>
        <v>75</v>
      </c>
      <c r="AO8" s="376">
        <f>A281</f>
        <v>90</v>
      </c>
      <c r="AP8" s="376">
        <f>A296</f>
        <v>105</v>
      </c>
      <c r="AQ8" s="376">
        <f>A326</f>
        <v>135</v>
      </c>
      <c r="AR8" s="376">
        <f>A341</f>
        <v>150</v>
      </c>
      <c r="AS8" s="376">
        <f>A371</f>
        <v>179.999</v>
      </c>
      <c r="AT8" s="376">
        <f>A386</f>
        <v>0</v>
      </c>
      <c r="AU8" s="392">
        <f>A401</f>
        <v>0</v>
      </c>
    </row>
    <row r="9" spans="1:47" s="348" customFormat="1" ht="16.25" x14ac:dyDescent="0.85">
      <c r="A9" s="342" t="s">
        <v>208</v>
      </c>
      <c r="B9" s="360" t="s">
        <v>209</v>
      </c>
      <c r="C9" s="343" t="s">
        <v>210</v>
      </c>
      <c r="D9" s="343" t="s">
        <v>211</v>
      </c>
      <c r="E9" s="344" t="s">
        <v>212</v>
      </c>
      <c r="F9" s="343" t="s">
        <v>210</v>
      </c>
      <c r="G9" s="343" t="s">
        <v>211</v>
      </c>
      <c r="H9" s="344" t="s">
        <v>212</v>
      </c>
      <c r="I9" s="343" t="s">
        <v>210</v>
      </c>
      <c r="J9" s="343" t="s">
        <v>211</v>
      </c>
      <c r="K9" s="344" t="s">
        <v>212</v>
      </c>
      <c r="L9" s="343" t="s">
        <v>210</v>
      </c>
      <c r="M9" s="343" t="s">
        <v>211</v>
      </c>
      <c r="N9" s="344" t="s">
        <v>212</v>
      </c>
      <c r="O9" s="343" t="s">
        <v>210</v>
      </c>
      <c r="P9" s="343" t="s">
        <v>211</v>
      </c>
      <c r="Q9" s="344" t="s">
        <v>212</v>
      </c>
      <c r="R9" s="343" t="s">
        <v>210</v>
      </c>
      <c r="S9" s="345" t="s">
        <v>211</v>
      </c>
      <c r="T9" s="345" t="s">
        <v>212</v>
      </c>
      <c r="U9" s="346"/>
      <c r="V9" s="393" t="s">
        <v>212</v>
      </c>
      <c r="W9" s="347" t="s">
        <v>232</v>
      </c>
      <c r="X9" s="347" t="s">
        <v>233</v>
      </c>
      <c r="Y9" s="347" t="s">
        <v>229</v>
      </c>
      <c r="Z9" s="347" t="s">
        <v>228</v>
      </c>
      <c r="AA9" s="347" t="s">
        <v>58</v>
      </c>
      <c r="AB9" s="347" t="s">
        <v>59</v>
      </c>
      <c r="AC9" s="347" t="s">
        <v>60</v>
      </c>
      <c r="AD9" s="347" t="s">
        <v>61</v>
      </c>
      <c r="AE9" s="347" t="s">
        <v>62</v>
      </c>
      <c r="AF9" s="347" t="s">
        <v>63</v>
      </c>
      <c r="AG9" s="347" t="s">
        <v>64</v>
      </c>
      <c r="AH9" s="347" t="s">
        <v>65</v>
      </c>
      <c r="AI9" s="347" t="s">
        <v>66</v>
      </c>
      <c r="AJ9" s="347" t="s">
        <v>67</v>
      </c>
      <c r="AK9" s="347" t="s">
        <v>68</v>
      </c>
      <c r="AL9" s="347" t="s">
        <v>69</v>
      </c>
      <c r="AM9" s="347" t="s">
        <v>70</v>
      </c>
      <c r="AN9" s="347" t="s">
        <v>71</v>
      </c>
      <c r="AO9" s="347" t="s">
        <v>72</v>
      </c>
      <c r="AP9" s="347" t="s">
        <v>73</v>
      </c>
      <c r="AQ9" s="347" t="s">
        <v>74</v>
      </c>
      <c r="AR9" s="347" t="s">
        <v>230</v>
      </c>
      <c r="AS9" s="347" t="s">
        <v>231</v>
      </c>
      <c r="AT9" s="347" t="s">
        <v>234</v>
      </c>
      <c r="AU9" s="347" t="s">
        <v>235</v>
      </c>
    </row>
    <row r="10" spans="1:47" s="380" customFormat="1" x14ac:dyDescent="0.6">
      <c r="A10" s="377">
        <v>-179.999</v>
      </c>
      <c r="B10" s="378">
        <f>RADIANS(A10)</f>
        <v>-3.141575200297273</v>
      </c>
      <c r="C10" s="386">
        <f t="shared" ref="C10:C39" si="0">DEGREES(ACOS(SIN(C$5)*SIN($C$6)+COS(C$5)*COS($C$6)*COS($B10)))</f>
        <v>116.09999999321596</v>
      </c>
      <c r="D10" s="386">
        <f t="shared" ref="D10" si="1">90-C10</f>
        <v>-26.09999999321596</v>
      </c>
      <c r="E10" s="387">
        <f t="shared" ref="E10" si="2">DEGREES(-ACOS((SIN(RADIANS(D10))*SIN($C$6)-SIN(C$5))/(COS(RADIANS(D10))*COS($C$6))))</f>
        <v>-179.99897841996292</v>
      </c>
      <c r="F10" s="386">
        <f t="shared" ref="F10" si="3">DEGREES(ACOS(SIN(G$5)*SIN($C$6)+COS(G$5)*COS($C$6)*COS($B10)))</f>
        <v>127.82499999176822</v>
      </c>
      <c r="G10" s="386">
        <f t="shared" ref="G10" si="4">90-F10</f>
        <v>-37.824999991768223</v>
      </c>
      <c r="H10" s="387">
        <f t="shared" ref="H10" si="5">DEGREES(-ACOS((SIN(RADIANS(G10))*SIN($C$6)-SIN(G$5))/(COS(RADIANS(G10))*COS($C$6))))</f>
        <v>-179.99876041239676</v>
      </c>
      <c r="I10" s="386">
        <f t="shared" ref="I10" si="6">DEGREES(ACOS(SIN(J$5)*SIN($C$6)+COS(J$5)*COS($C$6)*COS($B10)))</f>
        <v>139.54999998976433</v>
      </c>
      <c r="J10" s="386">
        <f t="shared" ref="J10" si="7">90-I10</f>
        <v>-49.549999989764331</v>
      </c>
      <c r="K10" s="387">
        <f t="shared" ref="K10" si="8">DEGREES(-ACOS((SIN(RADIANS(J10))*SIN($C$6)-SIN(J$5))/(COS(RADIANS(J10))*COS($C$6))))</f>
        <v>-179.99845865502817</v>
      </c>
      <c r="L10" s="386">
        <f t="shared" ref="L10" si="9">DEGREES(ACOS(SIN(M$5)*SIN($C$6)+COS(M$5)*COS($C$6)*COS($B10)))</f>
        <v>151.27499998647087</v>
      </c>
      <c r="M10" s="386">
        <f t="shared" ref="M10" si="10">90-L10</f>
        <v>-61.274999986470874</v>
      </c>
      <c r="N10" s="387">
        <f t="shared" ref="N10" si="11">DEGREES(-ACOS((SIN(RADIANS(M10))*SIN($C$6)-SIN(M$5))/(COS(RADIANS(M10))*COS($C$6))))</f>
        <v>-179.99796270858758</v>
      </c>
      <c r="O10" s="386">
        <f t="shared" ref="O10" si="12">DEGREES(ACOS(SIN(P$5)*SIN($C$6)+COS(P$5)*COS($C$6)*COS($B10)))</f>
        <v>162.99999997916262</v>
      </c>
      <c r="P10" s="386">
        <f t="shared" ref="P10" si="13">90-O10</f>
        <v>-72.999999979162624</v>
      </c>
      <c r="Q10" s="387">
        <f t="shared" ref="Q10" si="14">DEGREES(-ACOS((SIN(RADIANS(P10))*SIN($C$6)-SIN(P$5))/(COS(RADIANS(P10))*COS($C$6))))</f>
        <v>-179.99686218821742</v>
      </c>
      <c r="R10" s="386">
        <f t="shared" ref="R10" si="15">DEGREES(ACOS(SIN(S$5)*SIN($C$6)+COS(S$5)*COS($C$6)*COS($B10)))</f>
        <v>155.66138737591459</v>
      </c>
      <c r="S10" s="366">
        <f t="shared" ref="S10" si="16">90-R10</f>
        <v>-65.661387375914586</v>
      </c>
      <c r="T10" s="366">
        <f t="shared" ref="T10" si="17">DEGREES(-ACOS((SIN(RADIANS(S10))*SIN($C$6)-SIN(S$5))/(COS(RADIANS(S10))*COS($C$6))))</f>
        <v>-179.99766887209577</v>
      </c>
      <c r="U10" s="379"/>
      <c r="V10" s="387">
        <f>E10</f>
        <v>-179.99897841996292</v>
      </c>
      <c r="W10" s="396">
        <f>D10</f>
        <v>-26.09999999321596</v>
      </c>
      <c r="X10" s="394"/>
      <c r="Y10" s="394"/>
      <c r="Z10" s="394"/>
      <c r="AA10" s="394"/>
      <c r="AB10" s="394"/>
      <c r="AC10" s="394"/>
      <c r="AD10" s="394"/>
      <c r="AE10" s="394"/>
      <c r="AF10" s="394"/>
      <c r="AG10" s="394"/>
      <c r="AH10" s="394"/>
      <c r="AI10" s="394"/>
      <c r="AJ10" s="394"/>
      <c r="AK10" s="394"/>
      <c r="AL10" s="394"/>
      <c r="AM10" s="394"/>
      <c r="AN10" s="394"/>
      <c r="AO10" s="394"/>
      <c r="AP10" s="394"/>
      <c r="AQ10" s="394"/>
      <c r="AR10" s="394"/>
      <c r="AS10" s="394"/>
    </row>
    <row r="11" spans="1:47" s="341" customFormat="1" x14ac:dyDescent="0.6">
      <c r="A11" s="381">
        <v>-179</v>
      </c>
      <c r="B11" s="382">
        <f t="shared" ref="B11:B39" si="18">RADIANS(A11)</f>
        <v>-3.12413936106985</v>
      </c>
      <c r="C11" s="236">
        <f t="shared" si="0"/>
        <v>116.09321631955093</v>
      </c>
      <c r="D11" s="236">
        <f t="shared" ref="D11:D39" si="19">90-C11</f>
        <v>-26.093216319550933</v>
      </c>
      <c r="E11" s="388">
        <f t="shared" ref="E11:E39" si="20">DEGREES(-ACOS((SIN(RADIANS(D11))*SIN($C$6)-SIN(C$5))/(COS(RADIANS(D11))*COS($C$6))))</f>
        <v>-178.97847622019333</v>
      </c>
      <c r="F11" s="236">
        <f t="shared" ref="F11:F39" si="21">DEGREES(ACOS(SIN(G$5)*SIN($C$6)+COS(G$5)*COS($C$6)*COS($B11)))</f>
        <v>127.81676889689389</v>
      </c>
      <c r="G11" s="236">
        <f t="shared" ref="G11:G39" si="22">90-F11</f>
        <v>-37.81676889689389</v>
      </c>
      <c r="H11" s="388">
        <f t="shared" ref="H11:H39" si="23">DEGREES(-ACOS((SIN(RADIANS(G11))*SIN($C$6)-SIN(G$5))/(COS(RADIANS(G11))*COS($C$6))))</f>
        <v>-178.76051754091057</v>
      </c>
      <c r="I11" s="236">
        <f t="shared" ref="I11:I39" si="24">DEGREES(ACOS(SIN(J$5)*SIN($C$6)+COS(J$5)*COS($C$6)*COS($B11)))</f>
        <v>139.53976566806355</v>
      </c>
      <c r="J11" s="236">
        <f t="shared" ref="J11:J39" si="25">90-I11</f>
        <v>-49.539765668063552</v>
      </c>
      <c r="K11" s="388">
        <f t="shared" ref="K11:K39" si="26">DEGREES(-ACOS((SIN(RADIANS(J11))*SIN($C$6)-SIN(J$5))/(COS(RADIANS(J11))*COS($C$6))))</f>
        <v>-178.4588707333327</v>
      </c>
      <c r="L11" s="236">
        <f t="shared" ref="L11:L39" si="27">DEGREES(ACOS(SIN(M$5)*SIN($C$6)+COS(M$5)*COS($C$6)*COS($B11)))</f>
        <v>151.26147414795761</v>
      </c>
      <c r="M11" s="236">
        <f t="shared" ref="M11:M39" si="28">90-L11</f>
        <v>-61.261474147957614</v>
      </c>
      <c r="N11" s="388">
        <f t="shared" ref="N11:N39" si="29">DEGREES(-ACOS((SIN(RADIANS(M11))*SIN($C$6)-SIN(M$5))/(COS(RADIANS(M11))*COS($C$6))))</f>
        <v>-177.96326142901609</v>
      </c>
      <c r="O11" s="236">
        <f t="shared" ref="O11:O39" si="30">DEGREES(ACOS(SIN(P$5)*SIN($C$6)+COS(P$5)*COS($C$6)*COS($B11)))</f>
        <v>162.97917551605326</v>
      </c>
      <c r="P11" s="236">
        <f t="shared" ref="P11:P39" si="31">90-O11</f>
        <v>-72.97917551605326</v>
      </c>
      <c r="Q11" s="388">
        <f t="shared" ref="Q11:Q39" si="32">DEGREES(-ACOS((SIN(RADIANS(P11))*SIN($C$6)-SIN(P$5))/(COS(RADIANS(P11))*COS($C$6))))</f>
        <v>-176.86450707773403</v>
      </c>
      <c r="R11" s="236">
        <f t="shared" ref="R11:R39" si="33">DEGREES(ACOS(SIN(S$5)*SIN($C$6)+COS(S$5)*COS($C$6)*COS($B11)))</f>
        <v>155.64591199952719</v>
      </c>
      <c r="S11" s="171">
        <f t="shared" ref="S11:S39" si="34">90-R11</f>
        <v>-65.645911999527186</v>
      </c>
      <c r="T11" s="171">
        <f t="shared" ref="T11:T39" si="35">DEGREES(-ACOS((SIN(RADIANS(S11))*SIN($C$6)-SIN(S$5))/(COS(RADIANS(S11))*COS($C$6))))</f>
        <v>-177.66973947856459</v>
      </c>
      <c r="U11" s="383"/>
      <c r="V11" s="388">
        <f>H10</f>
        <v>-179.99876041239676</v>
      </c>
      <c r="W11" s="397">
        <f>G10</f>
        <v>-37.824999991768223</v>
      </c>
      <c r="X11" s="395"/>
      <c r="Y11" s="395"/>
      <c r="Z11" s="395"/>
      <c r="AA11" s="395"/>
      <c r="AB11" s="395"/>
      <c r="AC11" s="395"/>
      <c r="AD11" s="395"/>
      <c r="AE11" s="395"/>
      <c r="AF11" s="395"/>
      <c r="AG11" s="395"/>
      <c r="AH11" s="395"/>
      <c r="AI11" s="395"/>
      <c r="AJ11" s="395"/>
      <c r="AK11" s="395"/>
      <c r="AL11" s="395"/>
      <c r="AM11" s="395"/>
      <c r="AN11" s="395"/>
      <c r="AO11" s="395"/>
      <c r="AP11" s="395"/>
      <c r="AQ11" s="395"/>
      <c r="AR11" s="395"/>
      <c r="AS11" s="395"/>
    </row>
    <row r="12" spans="1:47" s="341" customFormat="1" x14ac:dyDescent="0.6">
      <c r="A12" s="381">
        <v>-178</v>
      </c>
      <c r="B12" s="382">
        <f t="shared" si="18"/>
        <v>-3.1066860685499065</v>
      </c>
      <c r="C12" s="236">
        <f t="shared" si="0"/>
        <v>116.07286970347847</v>
      </c>
      <c r="D12" s="236">
        <f t="shared" si="19"/>
        <v>-26.072869703478474</v>
      </c>
      <c r="E12" s="388">
        <f t="shared" si="20"/>
        <v>-177.95729417706343</v>
      </c>
      <c r="F12" s="236">
        <f t="shared" si="21"/>
        <v>127.79208359802672</v>
      </c>
      <c r="G12" s="236">
        <f t="shared" si="22"/>
        <v>-37.792083598026721</v>
      </c>
      <c r="H12" s="388">
        <f t="shared" si="23"/>
        <v>-177.52166145771136</v>
      </c>
      <c r="I12" s="236">
        <f t="shared" si="24"/>
        <v>139.50907863860911</v>
      </c>
      <c r="J12" s="236">
        <f t="shared" si="25"/>
        <v>-49.509078638609111</v>
      </c>
      <c r="K12" s="388">
        <f t="shared" si="26"/>
        <v>-176.91903133071648</v>
      </c>
      <c r="L12" s="236">
        <f t="shared" si="27"/>
        <v>151.22093559532627</v>
      </c>
      <c r="M12" s="236">
        <f t="shared" si="28"/>
        <v>-61.220935595326267</v>
      </c>
      <c r="N12" s="388">
        <f t="shared" si="29"/>
        <v>-175.92982476747747</v>
      </c>
      <c r="O12" s="236">
        <f t="shared" si="30"/>
        <v>162.91685618989237</v>
      </c>
      <c r="P12" s="236">
        <f t="shared" si="31"/>
        <v>-72.916856189892371</v>
      </c>
      <c r="Q12" s="388">
        <f t="shared" si="32"/>
        <v>-173.74285215178844</v>
      </c>
      <c r="R12" s="236">
        <f t="shared" si="33"/>
        <v>155.59954582916257</v>
      </c>
      <c r="S12" s="171">
        <f t="shared" si="34"/>
        <v>-65.599545829162565</v>
      </c>
      <c r="T12" s="171">
        <f t="shared" si="35"/>
        <v>-175.3446647984895</v>
      </c>
      <c r="U12" s="383"/>
      <c r="V12" s="388">
        <f>K10</f>
        <v>-179.99845865502817</v>
      </c>
      <c r="W12" s="397">
        <f>J10</f>
        <v>-49.549999989764331</v>
      </c>
      <c r="X12" s="395"/>
      <c r="Y12" s="395"/>
      <c r="Z12" s="395"/>
      <c r="AA12" s="395"/>
      <c r="AB12" s="395"/>
      <c r="AC12" s="395"/>
      <c r="AD12" s="395"/>
      <c r="AE12" s="395"/>
      <c r="AF12" s="395"/>
      <c r="AG12" s="395"/>
      <c r="AH12" s="395"/>
      <c r="AI12" s="395"/>
      <c r="AJ12" s="395"/>
      <c r="AK12" s="395"/>
      <c r="AL12" s="395"/>
      <c r="AM12" s="395"/>
      <c r="AN12" s="395"/>
      <c r="AO12" s="395"/>
      <c r="AP12" s="395"/>
      <c r="AQ12" s="395"/>
      <c r="AR12" s="395"/>
      <c r="AS12" s="395"/>
    </row>
    <row r="13" spans="1:47" s="341" customFormat="1" x14ac:dyDescent="0.6">
      <c r="A13" s="381">
        <v>-177</v>
      </c>
      <c r="B13" s="382">
        <f t="shared" si="18"/>
        <v>-3.0892327760299634</v>
      </c>
      <c r="C13" s="236">
        <f t="shared" si="0"/>
        <v>116.03897341359195</v>
      </c>
      <c r="D13" s="236">
        <f t="shared" si="19"/>
        <v>-26.038973413591947</v>
      </c>
      <c r="E13" s="388">
        <f t="shared" si="20"/>
        <v>-176.93679468526622</v>
      </c>
      <c r="F13" s="236">
        <f t="shared" si="21"/>
        <v>127.75096809707173</v>
      </c>
      <c r="G13" s="236">
        <f t="shared" si="22"/>
        <v>-37.750968097071734</v>
      </c>
      <c r="H13" s="388">
        <f t="shared" si="23"/>
        <v>-176.28405565055289</v>
      </c>
      <c r="I13" s="236">
        <f t="shared" si="24"/>
        <v>139.45798669019578</v>
      </c>
      <c r="J13" s="236">
        <f t="shared" si="25"/>
        <v>-49.457986690195781</v>
      </c>
      <c r="K13" s="388">
        <f t="shared" si="26"/>
        <v>-175.38176362624074</v>
      </c>
      <c r="L13" s="236">
        <f t="shared" si="27"/>
        <v>151.15350080529197</v>
      </c>
      <c r="M13" s="236">
        <f t="shared" si="28"/>
        <v>-61.153500805291969</v>
      </c>
      <c r="N13" s="388">
        <f t="shared" si="29"/>
        <v>-173.90295430584456</v>
      </c>
      <c r="O13" s="236">
        <f t="shared" si="30"/>
        <v>162.8134988177863</v>
      </c>
      <c r="P13" s="236">
        <f t="shared" si="31"/>
        <v>-72.813498817786297</v>
      </c>
      <c r="Q13" s="388">
        <f t="shared" si="32"/>
        <v>-170.64847096291882</v>
      </c>
      <c r="R13" s="236">
        <f t="shared" si="33"/>
        <v>155.52246776080273</v>
      </c>
      <c r="S13" s="171">
        <f t="shared" si="34"/>
        <v>-65.522467760802726</v>
      </c>
      <c r="T13" s="171">
        <f t="shared" si="35"/>
        <v>-173.0298825177355</v>
      </c>
      <c r="U13" s="383"/>
      <c r="V13" s="388">
        <f>N10</f>
        <v>-179.99796270858758</v>
      </c>
      <c r="W13" s="397">
        <f>M10</f>
        <v>-61.274999986470874</v>
      </c>
      <c r="X13" s="395"/>
      <c r="Y13" s="395"/>
      <c r="Z13" s="395"/>
      <c r="AA13" s="395"/>
      <c r="AB13" s="395"/>
      <c r="AC13" s="395"/>
      <c r="AD13" s="395"/>
      <c r="AE13" s="395"/>
      <c r="AF13" s="395"/>
      <c r="AG13" s="395"/>
      <c r="AH13" s="395"/>
      <c r="AI13" s="395"/>
      <c r="AJ13" s="395"/>
      <c r="AK13" s="395"/>
      <c r="AL13" s="395"/>
      <c r="AM13" s="395"/>
      <c r="AN13" s="395"/>
      <c r="AO13" s="395"/>
      <c r="AP13" s="395"/>
      <c r="AQ13" s="395"/>
      <c r="AR13" s="395"/>
      <c r="AS13" s="395"/>
    </row>
    <row r="14" spans="1:47" s="341" customFormat="1" x14ac:dyDescent="0.6">
      <c r="A14" s="381">
        <v>-176</v>
      </c>
      <c r="B14" s="382">
        <f t="shared" si="18"/>
        <v>-3.0717794835100198</v>
      </c>
      <c r="C14" s="236">
        <f t="shared" si="0"/>
        <v>115.99154950629632</v>
      </c>
      <c r="D14" s="236">
        <f t="shared" si="19"/>
        <v>-25.991549506296323</v>
      </c>
      <c r="E14" s="388">
        <f t="shared" si="20"/>
        <v>-175.91731672127045</v>
      </c>
      <c r="F14" s="236">
        <f t="shared" si="21"/>
        <v>127.6934622583003</v>
      </c>
      <c r="G14" s="236">
        <f t="shared" si="22"/>
        <v>-37.693462258300301</v>
      </c>
      <c r="H14" s="388">
        <f t="shared" si="23"/>
        <v>-175.04831909146694</v>
      </c>
      <c r="I14" s="236">
        <f t="shared" si="24"/>
        <v>139.38656905420575</v>
      </c>
      <c r="J14" s="236">
        <f t="shared" si="25"/>
        <v>-49.386569054205751</v>
      </c>
      <c r="K14" s="388">
        <f t="shared" si="26"/>
        <v>-173.84833351580457</v>
      </c>
      <c r="L14" s="236">
        <f t="shared" si="27"/>
        <v>151.05936207674858</v>
      </c>
      <c r="M14" s="236">
        <f t="shared" si="28"/>
        <v>-61.059362076748585</v>
      </c>
      <c r="N14" s="388">
        <f t="shared" si="29"/>
        <v>-171.88584015185106</v>
      </c>
      <c r="O14" s="236">
        <f t="shared" si="30"/>
        <v>162.66984659026551</v>
      </c>
      <c r="P14" s="236">
        <f t="shared" si="31"/>
        <v>-72.669846590265507</v>
      </c>
      <c r="Q14" s="388">
        <f t="shared" si="32"/>
        <v>-167.59402346969077</v>
      </c>
      <c r="R14" s="236">
        <f t="shared" si="33"/>
        <v>155.41497219452788</v>
      </c>
      <c r="S14" s="171">
        <f t="shared" si="34"/>
        <v>-65.414972194527877</v>
      </c>
      <c r="T14" s="171">
        <f t="shared" si="35"/>
        <v>-170.73034361582975</v>
      </c>
      <c r="U14" s="383"/>
      <c r="V14" s="388">
        <f>Q10</f>
        <v>-179.99686218821742</v>
      </c>
      <c r="W14" s="397">
        <f>P10</f>
        <v>-72.999999979162624</v>
      </c>
      <c r="X14" s="395"/>
      <c r="Y14" s="395"/>
      <c r="Z14" s="395"/>
      <c r="AA14" s="395"/>
      <c r="AB14" s="395"/>
      <c r="AC14" s="395"/>
      <c r="AD14" s="395"/>
      <c r="AE14" s="395"/>
      <c r="AF14" s="395"/>
      <c r="AG14" s="395"/>
      <c r="AH14" s="395"/>
      <c r="AI14" s="395"/>
      <c r="AJ14" s="395"/>
      <c r="AK14" s="395"/>
      <c r="AL14" s="395"/>
      <c r="AM14" s="395"/>
      <c r="AN14" s="395"/>
      <c r="AO14" s="395"/>
      <c r="AP14" s="395"/>
      <c r="AQ14" s="395"/>
      <c r="AR14" s="395"/>
      <c r="AS14" s="395"/>
    </row>
    <row r="15" spans="1:47" s="341" customFormat="1" x14ac:dyDescent="0.6">
      <c r="A15" s="381">
        <v>-175</v>
      </c>
      <c r="B15" s="382">
        <f t="shared" si="18"/>
        <v>-3.0543261909900767</v>
      </c>
      <c r="C15" s="236">
        <f t="shared" si="0"/>
        <v>115.93062876304035</v>
      </c>
      <c r="D15" s="236">
        <f t="shared" si="19"/>
        <v>-25.930628763040346</v>
      </c>
      <c r="E15" s="388">
        <f t="shared" si="20"/>
        <v>-174.89919651875206</v>
      </c>
      <c r="F15" s="236">
        <f t="shared" si="21"/>
        <v>127.61962163025898</v>
      </c>
      <c r="G15" s="236">
        <f t="shared" si="22"/>
        <v>-37.619621630258976</v>
      </c>
      <c r="H15" s="388">
        <f t="shared" si="23"/>
        <v>-173.81506341835038</v>
      </c>
      <c r="I15" s="236">
        <f t="shared" si="24"/>
        <v>139.2949358229244</v>
      </c>
      <c r="J15" s="236">
        <f t="shared" si="25"/>
        <v>-49.294935822924401</v>
      </c>
      <c r="K15" s="388">
        <f t="shared" si="26"/>
        <v>-172.31998328889586</v>
      </c>
      <c r="L15" s="236">
        <f t="shared" si="27"/>
        <v>150.93878489635151</v>
      </c>
      <c r="M15" s="236">
        <f t="shared" si="28"/>
        <v>-60.938784896351507</v>
      </c>
      <c r="N15" s="388">
        <f t="shared" si="29"/>
        <v>-169.88156372242676</v>
      </c>
      <c r="O15" s="236">
        <f t="shared" si="30"/>
        <v>162.48690344943262</v>
      </c>
      <c r="P15" s="236">
        <f t="shared" si="31"/>
        <v>-72.486903449432617</v>
      </c>
      <c r="Q15" s="388">
        <f t="shared" si="32"/>
        <v>-164.59107402406201</v>
      </c>
      <c r="R15" s="236">
        <f t="shared" si="33"/>
        <v>155.27746361980442</v>
      </c>
      <c r="S15" s="171">
        <f t="shared" si="34"/>
        <v>-65.277463619804422</v>
      </c>
      <c r="T15" s="171">
        <f t="shared" si="35"/>
        <v>-168.45077296744165</v>
      </c>
      <c r="U15" s="383"/>
      <c r="V15" s="388"/>
      <c r="W15" s="395"/>
      <c r="X15" s="395"/>
      <c r="Y15" s="395"/>
      <c r="Z15" s="395"/>
      <c r="AA15" s="395"/>
      <c r="AB15" s="395"/>
      <c r="AC15" s="395"/>
      <c r="AD15" s="395"/>
      <c r="AE15" s="395"/>
      <c r="AF15" s="395"/>
      <c r="AG15" s="395"/>
      <c r="AH15" s="395"/>
      <c r="AI15" s="395"/>
      <c r="AJ15" s="395"/>
      <c r="AK15" s="395"/>
      <c r="AL15" s="395"/>
      <c r="AM15" s="395"/>
      <c r="AN15" s="395"/>
      <c r="AO15" s="395"/>
      <c r="AP15" s="395"/>
      <c r="AQ15" s="395"/>
      <c r="AR15" s="395"/>
      <c r="AS15" s="395"/>
    </row>
    <row r="16" spans="1:47" s="341" customFormat="1" x14ac:dyDescent="0.6">
      <c r="A16" s="381">
        <v>-174</v>
      </c>
      <c r="B16" s="382">
        <f t="shared" si="18"/>
        <v>-3.0368728984701332</v>
      </c>
      <c r="C16" s="236">
        <f t="shared" si="0"/>
        <v>115.85625059366878</v>
      </c>
      <c r="D16" s="236">
        <f t="shared" si="19"/>
        <v>-25.856250593668776</v>
      </c>
      <c r="E16" s="388">
        <f t="shared" si="20"/>
        <v>-173.88276668122515</v>
      </c>
      <c r="F16" s="236">
        <f t="shared" si="21"/>
        <v>127.52951718779369</v>
      </c>
      <c r="G16" s="236">
        <f t="shared" si="22"/>
        <v>-37.529517187793687</v>
      </c>
      <c r="H16" s="388">
        <f t="shared" si="23"/>
        <v>-172.5848905974355</v>
      </c>
      <c r="I16" s="236">
        <f t="shared" si="24"/>
        <v>139.18322713542102</v>
      </c>
      <c r="J16" s="236">
        <f t="shared" si="25"/>
        <v>-49.183227135421021</v>
      </c>
      <c r="K16" s="388">
        <f t="shared" si="26"/>
        <v>-170.79792431195281</v>
      </c>
      <c r="L16" s="236">
        <f t="shared" si="27"/>
        <v>150.79210435107015</v>
      </c>
      <c r="M16" s="236">
        <f t="shared" si="28"/>
        <v>-60.792104351070151</v>
      </c>
      <c r="N16" s="388">
        <f t="shared" si="29"/>
        <v>-167.89306618654422</v>
      </c>
      <c r="O16" s="236">
        <f t="shared" si="30"/>
        <v>162.26590108166337</v>
      </c>
      <c r="P16" s="236">
        <f t="shared" si="31"/>
        <v>-72.265901081663372</v>
      </c>
      <c r="Q16" s="388">
        <f t="shared" si="32"/>
        <v>-161.64984348135388</v>
      </c>
      <c r="R16" s="236">
        <f t="shared" si="33"/>
        <v>155.11044934146224</v>
      </c>
      <c r="S16" s="171">
        <f t="shared" si="34"/>
        <v>-65.110449341462243</v>
      </c>
      <c r="T16" s="171">
        <f t="shared" si="35"/>
        <v>-166.19560697156209</v>
      </c>
      <c r="U16" s="383"/>
      <c r="V16" s="388"/>
      <c r="W16" s="395"/>
      <c r="X16" s="395"/>
      <c r="Y16" s="395"/>
      <c r="Z16" s="395"/>
      <c r="AA16" s="395"/>
      <c r="AB16" s="395"/>
      <c r="AC16" s="395"/>
      <c r="AD16" s="395"/>
      <c r="AE16" s="395"/>
      <c r="AF16" s="395"/>
      <c r="AG16" s="395"/>
      <c r="AH16" s="395"/>
      <c r="AI16" s="395"/>
      <c r="AJ16" s="395"/>
      <c r="AK16" s="395"/>
      <c r="AL16" s="395"/>
      <c r="AM16" s="395"/>
      <c r="AN16" s="395"/>
      <c r="AO16" s="395"/>
      <c r="AP16" s="395"/>
      <c r="AQ16" s="395"/>
      <c r="AR16" s="395"/>
      <c r="AS16" s="395"/>
    </row>
    <row r="17" spans="1:45" s="341" customFormat="1" x14ac:dyDescent="0.6">
      <c r="A17" s="381">
        <v>-173</v>
      </c>
      <c r="B17" s="382">
        <f t="shared" si="18"/>
        <v>-3.0194196059501901</v>
      </c>
      <c r="C17" s="236">
        <f t="shared" si="0"/>
        <v>115.76846291339035</v>
      </c>
      <c r="D17" s="236">
        <f t="shared" si="19"/>
        <v>-25.768462913390351</v>
      </c>
      <c r="E17" s="388">
        <f t="shared" si="20"/>
        <v>-172.86835531729255</v>
      </c>
      <c r="F17" s="236">
        <f t="shared" si="21"/>
        <v>127.42323500522937</v>
      </c>
      <c r="G17" s="236">
        <f t="shared" si="22"/>
        <v>-37.423235005229373</v>
      </c>
      <c r="H17" s="388">
        <f t="shared" si="23"/>
        <v>-171.35839067521533</v>
      </c>
      <c r="I17" s="236">
        <f t="shared" si="24"/>
        <v>139.05161215525058</v>
      </c>
      <c r="J17" s="236">
        <f t="shared" si="25"/>
        <v>-49.051612155250581</v>
      </c>
      <c r="K17" s="388">
        <f t="shared" si="26"/>
        <v>-169.28333016520529</v>
      </c>
      <c r="L17" s="236">
        <f t="shared" si="27"/>
        <v>150.61972071266527</v>
      </c>
      <c r="M17" s="236">
        <f t="shared" si="28"/>
        <v>-60.61972071266527</v>
      </c>
      <c r="N17" s="388">
        <f t="shared" si="29"/>
        <v>-165.92312060728992</v>
      </c>
      <c r="O17" s="236">
        <f t="shared" si="30"/>
        <v>162.00826094919628</v>
      </c>
      <c r="P17" s="236">
        <f t="shared" si="31"/>
        <v>-72.008260949196284</v>
      </c>
      <c r="Q17" s="388">
        <f t="shared" si="32"/>
        <v>-158.77904306622582</v>
      </c>
      <c r="R17" s="236">
        <f t="shared" si="33"/>
        <v>154.9145306599483</v>
      </c>
      <c r="S17" s="171">
        <f t="shared" si="34"/>
        <v>-64.914530659948298</v>
      </c>
      <c r="T17" s="171">
        <f t="shared" si="35"/>
        <v>-163.96894118734656</v>
      </c>
      <c r="U17" s="383"/>
      <c r="V17" s="388"/>
      <c r="W17" s="395"/>
      <c r="X17" s="395"/>
      <c r="Y17" s="395"/>
      <c r="Z17" s="395"/>
      <c r="AA17" s="395"/>
      <c r="AB17" s="395"/>
      <c r="AC17" s="395"/>
      <c r="AD17" s="395"/>
      <c r="AE17" s="395"/>
      <c r="AF17" s="395"/>
      <c r="AG17" s="395"/>
      <c r="AH17" s="395"/>
      <c r="AI17" s="395"/>
      <c r="AJ17" s="395"/>
      <c r="AK17" s="395"/>
      <c r="AL17" s="395"/>
      <c r="AM17" s="395"/>
      <c r="AN17" s="395"/>
      <c r="AO17" s="395"/>
      <c r="AP17" s="395"/>
      <c r="AQ17" s="395"/>
      <c r="AR17" s="395"/>
      <c r="AS17" s="395"/>
    </row>
    <row r="18" spans="1:45" s="341" customFormat="1" x14ac:dyDescent="0.6">
      <c r="A18" s="381">
        <v>-172</v>
      </c>
      <c r="B18" s="382">
        <f t="shared" si="18"/>
        <v>-3.001966313430247</v>
      </c>
      <c r="C18" s="236">
        <f t="shared" si="0"/>
        <v>115.66732199426221</v>
      </c>
      <c r="D18" s="236">
        <f t="shared" si="19"/>
        <v>-25.66732199426221</v>
      </c>
      <c r="E18" s="388">
        <f t="shared" si="20"/>
        <v>-171.85628520369417</v>
      </c>
      <c r="F18" s="236">
        <f t="shared" si="21"/>
        <v>127.30087586422034</v>
      </c>
      <c r="G18" s="236">
        <f t="shared" si="22"/>
        <v>-37.300875864220345</v>
      </c>
      <c r="H18" s="388">
        <f t="shared" si="23"/>
        <v>-170.13613963923805</v>
      </c>
      <c r="I18" s="236">
        <f t="shared" si="24"/>
        <v>138.90028785724442</v>
      </c>
      <c r="J18" s="236">
        <f t="shared" si="25"/>
        <v>-48.900287857244422</v>
      </c>
      <c r="K18" s="388">
        <f t="shared" si="26"/>
        <v>-167.77733032258215</v>
      </c>
      <c r="L18" s="236">
        <f t="shared" si="27"/>
        <v>150.42209432639575</v>
      </c>
      <c r="M18" s="236">
        <f t="shared" si="28"/>
        <v>-60.422094326395751</v>
      </c>
      <c r="N18" s="388">
        <f t="shared" si="29"/>
        <v>-163.97430835431209</v>
      </c>
      <c r="O18" s="236">
        <f t="shared" si="30"/>
        <v>161.71555387004702</v>
      </c>
      <c r="P18" s="236">
        <f t="shared" si="31"/>
        <v>-71.715553870047017</v>
      </c>
      <c r="Q18" s="388">
        <f t="shared" si="32"/>
        <v>-155.98579123364038</v>
      </c>
      <c r="R18" s="236">
        <f t="shared" si="33"/>
        <v>154.69039285006909</v>
      </c>
      <c r="S18" s="171">
        <f t="shared" si="34"/>
        <v>-64.690392850069088</v>
      </c>
      <c r="T18" s="171">
        <f t="shared" si="35"/>
        <v>-161.77448920387317</v>
      </c>
      <c r="U18" s="383"/>
      <c r="V18" s="388"/>
      <c r="W18" s="395"/>
      <c r="X18" s="395"/>
      <c r="Y18" s="395"/>
      <c r="Z18" s="395"/>
      <c r="AA18" s="395"/>
      <c r="AB18" s="395"/>
      <c r="AC18" s="395"/>
      <c r="AD18" s="395"/>
      <c r="AE18" s="395"/>
      <c r="AF18" s="395"/>
      <c r="AG18" s="395"/>
      <c r="AH18" s="395"/>
      <c r="AI18" s="395"/>
      <c r="AJ18" s="395"/>
      <c r="AK18" s="395"/>
      <c r="AL18" s="395"/>
      <c r="AM18" s="395"/>
      <c r="AN18" s="395"/>
      <c r="AO18" s="395"/>
      <c r="AP18" s="395"/>
      <c r="AQ18" s="395"/>
      <c r="AR18" s="395"/>
      <c r="AS18" s="395"/>
    </row>
    <row r="19" spans="1:45" s="341" customFormat="1" x14ac:dyDescent="0.6">
      <c r="A19" s="381">
        <v>-171</v>
      </c>
      <c r="B19" s="382">
        <f t="shared" si="18"/>
        <v>-2.9845130209103035</v>
      </c>
      <c r="C19" s="236">
        <f t="shared" si="0"/>
        <v>115.55289229226577</v>
      </c>
      <c r="D19" s="236">
        <f t="shared" si="19"/>
        <v>-25.552892292265767</v>
      </c>
      <c r="E19" s="388">
        <f t="shared" si="20"/>
        <v>-170.84687298097109</v>
      </c>
      <c r="F19" s="236">
        <f t="shared" si="21"/>
        <v>127.16255480042734</v>
      </c>
      <c r="G19" s="236">
        <f t="shared" si="22"/>
        <v>-37.162554800427344</v>
      </c>
      <c r="H19" s="388">
        <f t="shared" si="23"/>
        <v>-168.91869740534943</v>
      </c>
      <c r="I19" s="236">
        <f t="shared" si="24"/>
        <v>138.72947764339708</v>
      </c>
      <c r="J19" s="236">
        <f t="shared" si="25"/>
        <v>-48.729477643397075</v>
      </c>
      <c r="K19" s="388">
        <f t="shared" si="26"/>
        <v>-166.28100445005563</v>
      </c>
      <c r="L19" s="236">
        <f t="shared" si="27"/>
        <v>150.19973995024623</v>
      </c>
      <c r="M19" s="236">
        <f t="shared" si="28"/>
        <v>-60.199739950246226</v>
      </c>
      <c r="N19" s="388">
        <f t="shared" si="29"/>
        <v>-162.04900016355725</v>
      </c>
      <c r="O19" s="236">
        <f t="shared" si="30"/>
        <v>161.38945949390984</v>
      </c>
      <c r="P19" s="236">
        <f t="shared" si="31"/>
        <v>-71.38945949390984</v>
      </c>
      <c r="Q19" s="388">
        <f t="shared" si="32"/>
        <v>-153.27560732148834</v>
      </c>
      <c r="R19" s="236">
        <f t="shared" si="33"/>
        <v>154.43879430552718</v>
      </c>
      <c r="S19" s="171">
        <f t="shared" si="34"/>
        <v>-64.438794305527182</v>
      </c>
      <c r="T19" s="171">
        <f t="shared" si="35"/>
        <v>-159.61555331956936</v>
      </c>
      <c r="U19" s="383"/>
      <c r="V19" s="388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5"/>
      <c r="AH19" s="395"/>
      <c r="AI19" s="395"/>
      <c r="AJ19" s="395"/>
      <c r="AK19" s="395"/>
      <c r="AL19" s="395"/>
      <c r="AM19" s="395"/>
      <c r="AN19" s="395"/>
      <c r="AO19" s="395"/>
      <c r="AP19" s="395"/>
      <c r="AQ19" s="395"/>
      <c r="AR19" s="395"/>
      <c r="AS19" s="395"/>
    </row>
    <row r="20" spans="1:45" s="341" customFormat="1" x14ac:dyDescent="0.6">
      <c r="A20" s="381">
        <v>-170</v>
      </c>
      <c r="B20" s="382">
        <f t="shared" si="18"/>
        <v>-2.9670597283903604</v>
      </c>
      <c r="C20" s="236">
        <f t="shared" si="0"/>
        <v>115.42524625121163</v>
      </c>
      <c r="D20" s="236">
        <f t="shared" si="19"/>
        <v>-25.425246251211632</v>
      </c>
      <c r="E20" s="388">
        <f t="shared" si="20"/>
        <v>-169.84042838621426</v>
      </c>
      <c r="F20" s="236">
        <f t="shared" si="21"/>
        <v>127.0084005937392</v>
      </c>
      <c r="G20" s="236">
        <f t="shared" si="22"/>
        <v>-37.008400593739196</v>
      </c>
      <c r="H20" s="388">
        <f t="shared" si="23"/>
        <v>-167.70660594686331</v>
      </c>
      <c r="I20" s="236">
        <f t="shared" si="24"/>
        <v>138.53942981000995</v>
      </c>
      <c r="J20" s="236">
        <f t="shared" si="25"/>
        <v>-48.539429810009949</v>
      </c>
      <c r="K20" s="388">
        <f t="shared" si="26"/>
        <v>-164.79537738201438</v>
      </c>
      <c r="L20" s="236">
        <f t="shared" si="27"/>
        <v>149.95322069780775</v>
      </c>
      <c r="M20" s="236">
        <f t="shared" si="28"/>
        <v>-59.953220697807751</v>
      </c>
      <c r="N20" s="388">
        <f t="shared" si="29"/>
        <v>-160.14934202349434</v>
      </c>
      <c r="O20" s="236">
        <f t="shared" si="30"/>
        <v>161.03172765878111</v>
      </c>
      <c r="P20" s="236">
        <f t="shared" si="31"/>
        <v>-71.031727658781108</v>
      </c>
      <c r="Q20" s="388">
        <f t="shared" si="32"/>
        <v>-150.65247035927621</v>
      </c>
      <c r="R20" s="236">
        <f t="shared" si="33"/>
        <v>154.16055521719329</v>
      </c>
      <c r="S20" s="171">
        <f t="shared" si="34"/>
        <v>-64.160555217193291</v>
      </c>
      <c r="T20" s="171">
        <f t="shared" si="35"/>
        <v>-157.49500698407277</v>
      </c>
      <c r="U20" s="383"/>
      <c r="V20" s="388"/>
      <c r="W20" s="395"/>
      <c r="X20" s="395"/>
      <c r="Y20" s="395"/>
      <c r="Z20" s="395"/>
      <c r="AA20" s="395"/>
      <c r="AB20" s="395"/>
      <c r="AC20" s="395"/>
      <c r="AD20" s="395"/>
      <c r="AE20" s="395"/>
      <c r="AF20" s="395"/>
      <c r="AG20" s="395"/>
      <c r="AH20" s="395"/>
      <c r="AI20" s="395"/>
      <c r="AJ20" s="395"/>
      <c r="AK20" s="395"/>
      <c r="AL20" s="395"/>
      <c r="AM20" s="395"/>
      <c r="AN20" s="395"/>
      <c r="AO20" s="395"/>
      <c r="AP20" s="395"/>
      <c r="AQ20" s="395"/>
      <c r="AR20" s="395"/>
      <c r="AS20" s="395"/>
    </row>
    <row r="21" spans="1:45" s="341" customFormat="1" x14ac:dyDescent="0.6">
      <c r="A21" s="381">
        <v>-169</v>
      </c>
      <c r="B21" s="382">
        <f t="shared" si="18"/>
        <v>-2.9496064358704168</v>
      </c>
      <c r="C21" s="236">
        <f t="shared" si="0"/>
        <v>115.28446408485664</v>
      </c>
      <c r="D21" s="236">
        <f t="shared" si="19"/>
        <v>-25.284464084856637</v>
      </c>
      <c r="E21" s="388">
        <f t="shared" si="20"/>
        <v>-168.83725352693554</v>
      </c>
      <c r="F21" s="236">
        <f t="shared" si="21"/>
        <v>126.83855520723228</v>
      </c>
      <c r="G21" s="236">
        <f t="shared" si="22"/>
        <v>-36.838555207232275</v>
      </c>
      <c r="H21" s="388">
        <f t="shared" si="23"/>
        <v>-166.50038757883999</v>
      </c>
      <c r="I21" s="236">
        <f t="shared" si="24"/>
        <v>138.33041588979665</v>
      </c>
      <c r="J21" s="236">
        <f t="shared" si="25"/>
        <v>-48.330415889796654</v>
      </c>
      <c r="K21" s="388">
        <f t="shared" si="26"/>
        <v>-163.32141481873359</v>
      </c>
      <c r="L21" s="236">
        <f t="shared" si="27"/>
        <v>149.68314173789116</v>
      </c>
      <c r="M21" s="236">
        <f t="shared" si="28"/>
        <v>-59.683141737891162</v>
      </c>
      <c r="N21" s="388">
        <f t="shared" si="29"/>
        <v>-158.27724587829297</v>
      </c>
      <c r="O21" s="236">
        <f t="shared" si="30"/>
        <v>160.64414313334549</v>
      </c>
      <c r="P21" s="236">
        <f t="shared" si="31"/>
        <v>-70.644143133345494</v>
      </c>
      <c r="Q21" s="388">
        <f t="shared" si="32"/>
        <v>-148.1189283117387</v>
      </c>
      <c r="R21" s="236">
        <f t="shared" si="33"/>
        <v>153.85654613377639</v>
      </c>
      <c r="S21" s="171">
        <f t="shared" si="34"/>
        <v>-63.856546133776391</v>
      </c>
      <c r="T21" s="171">
        <f t="shared" si="35"/>
        <v>-155.41528840776681</v>
      </c>
      <c r="U21" s="383"/>
      <c r="V21" s="388"/>
      <c r="W21" s="395"/>
      <c r="X21" s="395"/>
      <c r="Y21" s="395"/>
      <c r="Z21" s="395"/>
      <c r="AA21" s="395"/>
      <c r="AB21" s="395"/>
      <c r="AC21" s="395"/>
      <c r="AD21" s="395"/>
      <c r="AE21" s="395"/>
      <c r="AF21" s="395"/>
      <c r="AG21" s="395"/>
      <c r="AH21" s="395"/>
      <c r="AI21" s="395"/>
      <c r="AJ21" s="395"/>
      <c r="AK21" s="395"/>
      <c r="AL21" s="395"/>
      <c r="AM21" s="395"/>
      <c r="AN21" s="395"/>
      <c r="AO21" s="395"/>
      <c r="AP21" s="395"/>
      <c r="AQ21" s="395"/>
      <c r="AR21" s="395"/>
      <c r="AS21" s="395"/>
    </row>
    <row r="22" spans="1:45" s="341" customFormat="1" x14ac:dyDescent="0.6">
      <c r="A22" s="381">
        <v>-168</v>
      </c>
      <c r="B22" s="382">
        <f t="shared" si="18"/>
        <v>-2.9321531433504737</v>
      </c>
      <c r="C22" s="236">
        <f t="shared" si="0"/>
        <v>115.13063353874558</v>
      </c>
      <c r="D22" s="236">
        <f t="shared" si="19"/>
        <v>-25.130633538745585</v>
      </c>
      <c r="E22" s="388">
        <f t="shared" si="20"/>
        <v>-167.83764219965542</v>
      </c>
      <c r="F22" s="236">
        <f t="shared" si="21"/>
        <v>126.65317318044571</v>
      </c>
      <c r="G22" s="236">
        <f t="shared" si="22"/>
        <v>-36.653173180445705</v>
      </c>
      <c r="H22" s="388">
        <f t="shared" si="23"/>
        <v>-165.30054340822591</v>
      </c>
      <c r="I22" s="236">
        <f t="shared" si="24"/>
        <v>138.10272889356901</v>
      </c>
      <c r="J22" s="236">
        <f t="shared" si="25"/>
        <v>-48.102728893569008</v>
      </c>
      <c r="K22" s="388">
        <f t="shared" si="26"/>
        <v>-161.86001977125224</v>
      </c>
      <c r="L22" s="236">
        <f t="shared" si="27"/>
        <v>149.39014389770372</v>
      </c>
      <c r="M22" s="236">
        <f t="shared" si="28"/>
        <v>-59.390143897703723</v>
      </c>
      <c r="N22" s="388">
        <f t="shared" si="29"/>
        <v>-156.43438496918338</v>
      </c>
      <c r="O22" s="236">
        <f t="shared" si="30"/>
        <v>160.22849473611609</v>
      </c>
      <c r="P22" s="236">
        <f t="shared" si="31"/>
        <v>-70.22849473611609</v>
      </c>
      <c r="Q22" s="388">
        <f t="shared" si="32"/>
        <v>-145.67624216222393</v>
      </c>
      <c r="R22" s="236">
        <f t="shared" si="33"/>
        <v>153.52767671828218</v>
      </c>
      <c r="S22" s="171">
        <f t="shared" si="34"/>
        <v>-63.52767671828218</v>
      </c>
      <c r="T22" s="171">
        <f t="shared" si="35"/>
        <v>-153.37840430469402</v>
      </c>
      <c r="U22" s="383"/>
      <c r="V22" s="388"/>
      <c r="W22" s="395"/>
      <c r="X22" s="395"/>
      <c r="Y22" s="395"/>
      <c r="Z22" s="395"/>
      <c r="AA22" s="395"/>
      <c r="AB22" s="395"/>
      <c r="AC22" s="395"/>
      <c r="AD22" s="395"/>
      <c r="AE22" s="395"/>
      <c r="AF22" s="395"/>
      <c r="AG22" s="395"/>
      <c r="AH22" s="395"/>
      <c r="AI22" s="395"/>
      <c r="AJ22" s="395"/>
      <c r="AK22" s="395"/>
      <c r="AL22" s="395"/>
      <c r="AM22" s="395"/>
      <c r="AN22" s="395"/>
      <c r="AO22" s="395"/>
      <c r="AP22" s="395"/>
      <c r="AQ22" s="395"/>
      <c r="AR22" s="395"/>
      <c r="AS22" s="395"/>
    </row>
    <row r="23" spans="1:45" s="341" customFormat="1" x14ac:dyDescent="0.6">
      <c r="A23" s="381">
        <v>-167</v>
      </c>
      <c r="B23" s="382">
        <f t="shared" si="18"/>
        <v>-2.9146998508305302</v>
      </c>
      <c r="C23" s="236">
        <f t="shared" si="0"/>
        <v>114.96384963339996</v>
      </c>
      <c r="D23" s="236">
        <f t="shared" si="19"/>
        <v>-24.96384963339996</v>
      </c>
      <c r="E23" s="388">
        <f t="shared" si="20"/>
        <v>-166.84187925631085</v>
      </c>
      <c r="F23" s="236">
        <f t="shared" si="21"/>
        <v>126.45242098283651</v>
      </c>
      <c r="G23" s="236">
        <f t="shared" si="22"/>
        <v>-36.452420982836514</v>
      </c>
      <c r="H23" s="388">
        <f t="shared" si="23"/>
        <v>-164.10755195807826</v>
      </c>
      <c r="I23" s="236">
        <f t="shared" si="24"/>
        <v>137.8566814764238</v>
      </c>
      <c r="J23" s="236">
        <f t="shared" si="25"/>
        <v>-47.856681476423802</v>
      </c>
      <c r="K23" s="388">
        <f t="shared" si="26"/>
        <v>-160.41202976358784</v>
      </c>
      <c r="L23" s="236">
        <f t="shared" si="27"/>
        <v>149.07489730499805</v>
      </c>
      <c r="M23" s="236">
        <f t="shared" si="28"/>
        <v>-59.074897304998046</v>
      </c>
      <c r="N23" s="388">
        <f t="shared" si="29"/>
        <v>-154.6221934932029</v>
      </c>
      <c r="O23" s="236">
        <f t="shared" si="30"/>
        <v>159.78654934027242</v>
      </c>
      <c r="P23" s="236">
        <f t="shared" si="31"/>
        <v>-69.786549340272416</v>
      </c>
      <c r="Q23" s="388">
        <f t="shared" si="32"/>
        <v>-143.32455012607085</v>
      </c>
      <c r="R23" s="236">
        <f t="shared" si="33"/>
        <v>153.17488496709132</v>
      </c>
      <c r="S23" s="171">
        <f t="shared" si="34"/>
        <v>-63.174884967091316</v>
      </c>
      <c r="T23" s="171">
        <f t="shared" si="35"/>
        <v>-151.38594242021063</v>
      </c>
      <c r="U23" s="383"/>
      <c r="V23" s="388"/>
      <c r="W23" s="395"/>
      <c r="X23" s="395"/>
      <c r="Y23" s="395"/>
      <c r="Z23" s="395"/>
      <c r="AA23" s="395"/>
      <c r="AB23" s="395"/>
      <c r="AC23" s="395"/>
      <c r="AD23" s="395"/>
      <c r="AE23" s="395"/>
      <c r="AF23" s="395"/>
      <c r="AG23" s="395"/>
      <c r="AH23" s="395"/>
      <c r="AI23" s="395"/>
      <c r="AJ23" s="395"/>
      <c r="AK23" s="395"/>
      <c r="AL23" s="395"/>
      <c r="AM23" s="395"/>
      <c r="AN23" s="395"/>
      <c r="AO23" s="395"/>
      <c r="AP23" s="395"/>
      <c r="AQ23" s="395"/>
      <c r="AR23" s="395"/>
      <c r="AS23" s="395"/>
    </row>
    <row r="24" spans="1:45" s="341" customFormat="1" x14ac:dyDescent="0.6">
      <c r="A24" s="381">
        <v>-166</v>
      </c>
      <c r="B24" s="382">
        <f t="shared" si="18"/>
        <v>-2.8972465583105871</v>
      </c>
      <c r="C24" s="236">
        <f t="shared" si="0"/>
        <v>114.78421439056784</v>
      </c>
      <c r="D24" s="236">
        <f t="shared" si="19"/>
        <v>-24.78421439056784</v>
      </c>
      <c r="E24" s="388">
        <f t="shared" si="20"/>
        <v>-165.85024002108818</v>
      </c>
      <c r="F24" s="236">
        <f t="shared" si="21"/>
        <v>126.23647633347092</v>
      </c>
      <c r="G24" s="236">
        <f t="shared" si="22"/>
        <v>-36.236476333470918</v>
      </c>
      <c r="H24" s="388">
        <f t="shared" si="23"/>
        <v>-162.92186797156424</v>
      </c>
      <c r="I24" s="236">
        <f t="shared" si="24"/>
        <v>137.59260405307478</v>
      </c>
      <c r="J24" s="236">
        <f t="shared" si="25"/>
        <v>-47.59260405307478</v>
      </c>
      <c r="K24" s="388">
        <f t="shared" si="26"/>
        <v>-158.97821478675843</v>
      </c>
      <c r="L24" s="236">
        <f t="shared" si="27"/>
        <v>148.73809518922783</v>
      </c>
      <c r="M24" s="236">
        <f t="shared" si="28"/>
        <v>-58.738095189227835</v>
      </c>
      <c r="N24" s="388">
        <f t="shared" si="29"/>
        <v>-152.84187014839497</v>
      </c>
      <c r="O24" s="236">
        <f t="shared" si="30"/>
        <v>159.32003086676053</v>
      </c>
      <c r="P24" s="236">
        <f t="shared" si="31"/>
        <v>-69.320030866760533</v>
      </c>
      <c r="Q24" s="388">
        <f t="shared" si="32"/>
        <v>-141.06303933853658</v>
      </c>
      <c r="R24" s="236">
        <f t="shared" si="33"/>
        <v>152.79912710549644</v>
      </c>
      <c r="S24" s="171">
        <f t="shared" si="34"/>
        <v>-62.799127105496439</v>
      </c>
      <c r="T24" s="171">
        <f t="shared" si="35"/>
        <v>-149.4390913080336</v>
      </c>
      <c r="U24" s="383"/>
      <c r="V24" s="388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5"/>
      <c r="AH24" s="395"/>
      <c r="AI24" s="395"/>
      <c r="AJ24" s="395"/>
      <c r="AK24" s="395"/>
      <c r="AL24" s="395"/>
      <c r="AM24" s="395"/>
      <c r="AN24" s="395"/>
      <c r="AO24" s="395"/>
      <c r="AP24" s="395"/>
      <c r="AQ24" s="395"/>
      <c r="AR24" s="395"/>
      <c r="AS24" s="395"/>
    </row>
    <row r="25" spans="1:45" s="380" customFormat="1" x14ac:dyDescent="0.6">
      <c r="A25" s="377">
        <v>-165</v>
      </c>
      <c r="B25" s="378">
        <f t="shared" si="18"/>
        <v>-2.8797932657906435</v>
      </c>
      <c r="C25" s="386">
        <f t="shared" si="0"/>
        <v>114.59183654432009</v>
      </c>
      <c r="D25" s="386">
        <f t="shared" si="19"/>
        <v>-24.591836544320088</v>
      </c>
      <c r="E25" s="387">
        <f t="shared" si="20"/>
        <v>-164.86298975976919</v>
      </c>
      <c r="F25" s="386">
        <f t="shared" si="21"/>
        <v>126.00552749310205</v>
      </c>
      <c r="G25" s="386">
        <f t="shared" si="22"/>
        <v>-36.005527493102051</v>
      </c>
      <c r="H25" s="387">
        <f t="shared" si="23"/>
        <v>-161.74392139890696</v>
      </c>
      <c r="I25" s="386">
        <f t="shared" si="24"/>
        <v>137.31084288616989</v>
      </c>
      <c r="J25" s="386">
        <f t="shared" si="25"/>
        <v>-47.310842886169894</v>
      </c>
      <c r="K25" s="387">
        <f t="shared" si="26"/>
        <v>-157.55927598493125</v>
      </c>
      <c r="L25" s="386">
        <f t="shared" si="27"/>
        <v>148.38044794372445</v>
      </c>
      <c r="M25" s="386">
        <f t="shared" si="28"/>
        <v>-58.380447943724448</v>
      </c>
      <c r="N25" s="387">
        <f t="shared" si="29"/>
        <v>-151.0943850580455</v>
      </c>
      <c r="O25" s="386">
        <f t="shared" si="30"/>
        <v>158.83060405839316</v>
      </c>
      <c r="P25" s="386">
        <f t="shared" si="31"/>
        <v>-68.830604058393163</v>
      </c>
      <c r="Q25" s="387">
        <f t="shared" si="32"/>
        <v>-138.89011500559741</v>
      </c>
      <c r="R25" s="386">
        <f t="shared" si="33"/>
        <v>152.40136831859601</v>
      </c>
      <c r="S25" s="366">
        <f t="shared" si="34"/>
        <v>-62.401368318596013</v>
      </c>
      <c r="T25" s="366">
        <f t="shared" si="35"/>
        <v>-147.53866575268003</v>
      </c>
      <c r="U25" s="379"/>
      <c r="V25" s="387">
        <f>E25</f>
        <v>-164.86298975976919</v>
      </c>
      <c r="W25" s="394"/>
      <c r="X25" s="396">
        <f>D25</f>
        <v>-24.591836544320088</v>
      </c>
      <c r="Y25" s="394"/>
      <c r="Z25" s="394"/>
      <c r="AA25" s="394"/>
      <c r="AB25" s="394"/>
      <c r="AC25" s="394"/>
      <c r="AD25" s="394"/>
      <c r="AE25" s="394"/>
      <c r="AF25" s="394"/>
      <c r="AG25" s="394"/>
      <c r="AH25" s="394"/>
      <c r="AI25" s="394"/>
      <c r="AJ25" s="394"/>
      <c r="AK25" s="394"/>
      <c r="AL25" s="394"/>
      <c r="AM25" s="394"/>
      <c r="AN25" s="394"/>
      <c r="AO25" s="394"/>
      <c r="AP25" s="394"/>
      <c r="AQ25" s="394"/>
      <c r="AR25" s="394"/>
      <c r="AS25" s="394"/>
    </row>
    <row r="26" spans="1:45" s="341" customFormat="1" x14ac:dyDescent="0.6">
      <c r="A26" s="381">
        <v>-164</v>
      </c>
      <c r="B26" s="382">
        <f t="shared" si="18"/>
        <v>-2.8623399732707004</v>
      </c>
      <c r="C26" s="236">
        <f t="shared" si="0"/>
        <v>114.38683123883011</v>
      </c>
      <c r="D26" s="236">
        <f t="shared" si="19"/>
        <v>-24.386831238830112</v>
      </c>
      <c r="E26" s="388">
        <f t="shared" si="20"/>
        <v>-163.8803832031569</v>
      </c>
      <c r="F26" s="236">
        <f t="shared" si="21"/>
        <v>125.75977253478811</v>
      </c>
      <c r="G26" s="236">
        <f t="shared" si="22"/>
        <v>-35.759772534788112</v>
      </c>
      <c r="H26" s="388">
        <f t="shared" si="23"/>
        <v>-160.57411656802833</v>
      </c>
      <c r="I26" s="236">
        <f t="shared" si="24"/>
        <v>137.01175817017523</v>
      </c>
      <c r="J26" s="236">
        <f t="shared" si="25"/>
        <v>-47.011758170175227</v>
      </c>
      <c r="K26" s="388">
        <f t="shared" si="26"/>
        <v>-156.15584504156837</v>
      </c>
      <c r="L26" s="236">
        <f t="shared" si="27"/>
        <v>148.00267753150109</v>
      </c>
      <c r="M26" s="236">
        <f t="shared" si="28"/>
        <v>-58.002677531501092</v>
      </c>
      <c r="N26" s="388">
        <f t="shared" si="29"/>
        <v>-149.38048952280437</v>
      </c>
      <c r="O26" s="236">
        <f t="shared" si="30"/>
        <v>158.31986261675769</v>
      </c>
      <c r="P26" s="236">
        <f t="shared" si="31"/>
        <v>-68.319862616757689</v>
      </c>
      <c r="Q26" s="388">
        <f t="shared" si="32"/>
        <v>-136.80355976533534</v>
      </c>
      <c r="R26" s="236">
        <f t="shared" si="33"/>
        <v>151.98257442331962</v>
      </c>
      <c r="S26" s="171">
        <f t="shared" si="34"/>
        <v>-61.982574423319619</v>
      </c>
      <c r="T26" s="171">
        <f t="shared" si="35"/>
        <v>-145.68513626473441</v>
      </c>
      <c r="U26" s="383"/>
      <c r="V26" s="388">
        <f>H25</f>
        <v>-161.74392139890696</v>
      </c>
      <c r="W26" s="395"/>
      <c r="X26" s="397">
        <f>G25</f>
        <v>-36.005527493102051</v>
      </c>
      <c r="Y26" s="395"/>
      <c r="Z26" s="395"/>
      <c r="AA26" s="395"/>
      <c r="AB26" s="395"/>
      <c r="AC26" s="395"/>
      <c r="AD26" s="395"/>
      <c r="AE26" s="395"/>
      <c r="AF26" s="395"/>
      <c r="AG26" s="395"/>
      <c r="AH26" s="395"/>
      <c r="AI26" s="395"/>
      <c r="AJ26" s="395"/>
      <c r="AK26" s="395"/>
      <c r="AL26" s="395"/>
      <c r="AM26" s="395"/>
      <c r="AN26" s="395"/>
      <c r="AO26" s="395"/>
      <c r="AP26" s="395"/>
      <c r="AQ26" s="395"/>
      <c r="AR26" s="395"/>
      <c r="AS26" s="395"/>
    </row>
    <row r="27" spans="1:45" s="341" customFormat="1" x14ac:dyDescent="0.6">
      <c r="A27" s="381">
        <v>-163</v>
      </c>
      <c r="B27" s="382">
        <f t="shared" si="18"/>
        <v>-2.8448866807507573</v>
      </c>
      <c r="C27" s="236">
        <f t="shared" si="0"/>
        <v>114.16931971470569</v>
      </c>
      <c r="D27" s="236">
        <f t="shared" si="19"/>
        <v>-24.169319714705694</v>
      </c>
      <c r="E27" s="388">
        <f t="shared" si="20"/>
        <v>-162.90266412563068</v>
      </c>
      <c r="F27" s="236">
        <f t="shared" si="21"/>
        <v>125.49941859912144</v>
      </c>
      <c r="G27" s="236">
        <f t="shared" si="22"/>
        <v>-35.499418599121441</v>
      </c>
      <c r="H27" s="388">
        <f t="shared" si="23"/>
        <v>-159.41283153733897</v>
      </c>
      <c r="I27" s="236">
        <f t="shared" si="24"/>
        <v>136.69572213176696</v>
      </c>
      <c r="J27" s="236">
        <f t="shared" si="25"/>
        <v>-46.695722131766956</v>
      </c>
      <c r="K27" s="388">
        <f t="shared" si="26"/>
        <v>-154.76848422290277</v>
      </c>
      <c r="L27" s="236">
        <f t="shared" si="27"/>
        <v>147.60551229763553</v>
      </c>
      <c r="M27" s="236">
        <f t="shared" si="28"/>
        <v>-57.605512297635528</v>
      </c>
      <c r="N27" s="388">
        <f t="shared" si="29"/>
        <v>-147.7007280355937</v>
      </c>
      <c r="O27" s="236">
        <f t="shared" si="30"/>
        <v>157.78932116150509</v>
      </c>
      <c r="P27" s="236">
        <f t="shared" si="31"/>
        <v>-67.789321161505086</v>
      </c>
      <c r="Q27" s="388">
        <f t="shared" si="32"/>
        <v>-134.80067855355327</v>
      </c>
      <c r="R27" s="236">
        <f t="shared" si="33"/>
        <v>151.54370453888717</v>
      </c>
      <c r="S27" s="171">
        <f t="shared" si="34"/>
        <v>-61.54370453888717</v>
      </c>
      <c r="T27" s="171">
        <f t="shared" si="35"/>
        <v>-143.87866118527657</v>
      </c>
      <c r="U27" s="383"/>
      <c r="V27" s="388">
        <f>K25</f>
        <v>-157.55927598493125</v>
      </c>
      <c r="W27" s="395"/>
      <c r="X27" s="397">
        <f>J25</f>
        <v>-47.310842886169894</v>
      </c>
      <c r="Y27" s="395"/>
      <c r="Z27" s="395"/>
      <c r="AA27" s="395"/>
      <c r="AB27" s="395"/>
      <c r="AC27" s="395"/>
      <c r="AD27" s="395"/>
      <c r="AE27" s="395"/>
      <c r="AF27" s="395"/>
      <c r="AG27" s="395"/>
      <c r="AH27" s="395"/>
      <c r="AI27" s="395"/>
      <c r="AJ27" s="395"/>
      <c r="AK27" s="395"/>
      <c r="AL27" s="395"/>
      <c r="AM27" s="395"/>
      <c r="AN27" s="395"/>
      <c r="AO27" s="395"/>
      <c r="AP27" s="395"/>
      <c r="AQ27" s="395"/>
      <c r="AR27" s="395"/>
      <c r="AS27" s="395"/>
    </row>
    <row r="28" spans="1:45" s="341" customFormat="1" x14ac:dyDescent="0.6">
      <c r="A28" s="381">
        <v>-162</v>
      </c>
      <c r="B28" s="382">
        <f t="shared" si="18"/>
        <v>-2.8274333882308138</v>
      </c>
      <c r="C28" s="236">
        <f t="shared" si="0"/>
        <v>113.93942898575426</v>
      </c>
      <c r="D28" s="236">
        <f t="shared" si="19"/>
        <v>-23.939428985754262</v>
      </c>
      <c r="E28" s="388">
        <f t="shared" si="20"/>
        <v>-161.9300649793735</v>
      </c>
      <c r="F28" s="236">
        <f t="shared" si="21"/>
        <v>125.22468113997601</v>
      </c>
      <c r="G28" s="236">
        <f t="shared" si="22"/>
        <v>-35.224681139976013</v>
      </c>
      <c r="H28" s="388">
        <f t="shared" si="23"/>
        <v>-158.26041762699799</v>
      </c>
      <c r="I28" s="236">
        <f t="shared" si="24"/>
        <v>136.36311716573428</v>
      </c>
      <c r="J28" s="236">
        <f t="shared" si="25"/>
        <v>-46.36311716573428</v>
      </c>
      <c r="K28" s="388">
        <f t="shared" si="26"/>
        <v>-153.39768702758556</v>
      </c>
      <c r="L28" s="236">
        <f t="shared" si="27"/>
        <v>147.18968223223658</v>
      </c>
      <c r="M28" s="236">
        <f t="shared" si="28"/>
        <v>-57.189682232236578</v>
      </c>
      <c r="N28" s="388">
        <f t="shared" si="29"/>
        <v>-146.05545200570472</v>
      </c>
      <c r="O28" s="236">
        <f t="shared" si="30"/>
        <v>157.24041042122286</v>
      </c>
      <c r="P28" s="236">
        <f t="shared" si="31"/>
        <v>-67.240410421222862</v>
      </c>
      <c r="Q28" s="388">
        <f t="shared" si="32"/>
        <v>-132.87842641271089</v>
      </c>
      <c r="R28" s="236">
        <f t="shared" si="33"/>
        <v>151.08570477106403</v>
      </c>
      <c r="S28" s="171">
        <f t="shared" si="34"/>
        <v>-61.08570477106403</v>
      </c>
      <c r="T28" s="171">
        <f t="shared" si="35"/>
        <v>-142.11912009837445</v>
      </c>
      <c r="U28" s="383"/>
      <c r="V28" s="388">
        <f>N25</f>
        <v>-151.0943850580455</v>
      </c>
      <c r="W28" s="395"/>
      <c r="X28" s="397">
        <f>M25</f>
        <v>-58.380447943724448</v>
      </c>
      <c r="Y28" s="395"/>
      <c r="Z28" s="395"/>
      <c r="AA28" s="395"/>
      <c r="AB28" s="395"/>
      <c r="AC28" s="395"/>
      <c r="AD28" s="395"/>
      <c r="AE28" s="395"/>
      <c r="AF28" s="395"/>
      <c r="AG28" s="395"/>
      <c r="AH28" s="395"/>
      <c r="AI28" s="395"/>
      <c r="AJ28" s="395"/>
      <c r="AK28" s="395"/>
      <c r="AL28" s="395"/>
      <c r="AM28" s="395"/>
      <c r="AN28" s="395"/>
      <c r="AO28" s="395"/>
      <c r="AP28" s="395"/>
      <c r="AQ28" s="395"/>
      <c r="AR28" s="395"/>
      <c r="AS28" s="395"/>
    </row>
    <row r="29" spans="1:45" s="341" customFormat="1" x14ac:dyDescent="0.6">
      <c r="A29" s="381">
        <v>-161</v>
      </c>
      <c r="B29" s="382">
        <f t="shared" si="18"/>
        <v>-2.8099800957108707</v>
      </c>
      <c r="C29" s="236">
        <f t="shared" si="0"/>
        <v>113.69729150805706</v>
      </c>
      <c r="D29" s="236">
        <f t="shared" si="19"/>
        <v>-23.697291508057063</v>
      </c>
      <c r="E29" s="388">
        <f t="shared" si="20"/>
        <v>-160.96280658432303</v>
      </c>
      <c r="F29" s="236">
        <f t="shared" si="21"/>
        <v>124.9357831664462</v>
      </c>
      <c r="G29" s="236">
        <f t="shared" si="22"/>
        <v>-34.9357831664462</v>
      </c>
      <c r="H29" s="388">
        <f t="shared" si="23"/>
        <v>-157.11719912303369</v>
      </c>
      <c r="I29" s="236">
        <f t="shared" si="24"/>
        <v>136.01433402324702</v>
      </c>
      <c r="J29" s="236">
        <f t="shared" si="25"/>
        <v>-46.014334023247017</v>
      </c>
      <c r="K29" s="388">
        <f t="shared" si="26"/>
        <v>-152.04387938496717</v>
      </c>
      <c r="L29" s="236">
        <f t="shared" si="27"/>
        <v>146.75591471049461</v>
      </c>
      <c r="M29" s="236">
        <f t="shared" si="28"/>
        <v>-56.755914710494608</v>
      </c>
      <c r="N29" s="388">
        <f t="shared" si="29"/>
        <v>-144.44483467021672</v>
      </c>
      <c r="O29" s="236">
        <f t="shared" si="30"/>
        <v>156.67447506781039</v>
      </c>
      <c r="P29" s="236">
        <f t="shared" si="31"/>
        <v>-66.674475067810391</v>
      </c>
      <c r="Q29" s="388">
        <f t="shared" si="32"/>
        <v>-131.03351835659254</v>
      </c>
      <c r="R29" s="236">
        <f t="shared" si="33"/>
        <v>150.60950289113526</v>
      </c>
      <c r="S29" s="171">
        <f t="shared" si="34"/>
        <v>-60.609502891135264</v>
      </c>
      <c r="T29" s="171">
        <f t="shared" si="35"/>
        <v>-140.40614744436306</v>
      </c>
      <c r="U29" s="383"/>
      <c r="V29" s="388">
        <f>Q25</f>
        <v>-138.89011500559741</v>
      </c>
      <c r="W29" s="395"/>
      <c r="X29" s="397">
        <f>P25</f>
        <v>-68.830604058393163</v>
      </c>
      <c r="Y29" s="395"/>
      <c r="Z29" s="395"/>
      <c r="AA29" s="395"/>
      <c r="AB29" s="395"/>
      <c r="AC29" s="395"/>
      <c r="AD29" s="395"/>
      <c r="AE29" s="395"/>
      <c r="AF29" s="395"/>
      <c r="AG29" s="395"/>
      <c r="AH29" s="395"/>
      <c r="AI29" s="395"/>
      <c r="AJ29" s="395"/>
      <c r="AK29" s="395"/>
      <c r="AL29" s="395"/>
      <c r="AM29" s="395"/>
      <c r="AN29" s="395"/>
      <c r="AO29" s="395"/>
      <c r="AP29" s="395"/>
      <c r="AQ29" s="395"/>
      <c r="AR29" s="395"/>
      <c r="AS29" s="395"/>
    </row>
    <row r="30" spans="1:45" s="341" customFormat="1" x14ac:dyDescent="0.6">
      <c r="A30" s="381">
        <v>-160</v>
      </c>
      <c r="B30" s="382">
        <f t="shared" si="18"/>
        <v>-2.7925268031909272</v>
      </c>
      <c r="C30" s="236">
        <f t="shared" si="0"/>
        <v>113.44304484320367</v>
      </c>
      <c r="D30" s="236">
        <f t="shared" si="19"/>
        <v>-23.443044843203666</v>
      </c>
      <c r="E30" s="388">
        <f t="shared" si="20"/>
        <v>-160.0010978734332</v>
      </c>
      <c r="F30" s="236">
        <f t="shared" si="21"/>
        <v>124.63295448635409</v>
      </c>
      <c r="G30" s="236">
        <f t="shared" si="22"/>
        <v>-34.632954486354095</v>
      </c>
      <c r="H30" s="388">
        <f t="shared" si="23"/>
        <v>-155.98347314701255</v>
      </c>
      <c r="I30" s="236">
        <f t="shared" si="24"/>
        <v>135.64977006705737</v>
      </c>
      <c r="J30" s="236">
        <f t="shared" si="25"/>
        <v>-45.649770067057375</v>
      </c>
      <c r="K30" s="388">
        <f t="shared" si="26"/>
        <v>-150.70742134012724</v>
      </c>
      <c r="L30" s="236">
        <f t="shared" si="27"/>
        <v>146.30493072077206</v>
      </c>
      <c r="M30" s="236">
        <f t="shared" si="28"/>
        <v>-56.304930720772063</v>
      </c>
      <c r="N30" s="388">
        <f t="shared" si="29"/>
        <v>-142.86888671748815</v>
      </c>
      <c r="O30" s="236">
        <f t="shared" si="30"/>
        <v>156.0927736444803</v>
      </c>
      <c r="P30" s="236">
        <f t="shared" si="31"/>
        <v>-66.092773644480303</v>
      </c>
      <c r="Q30" s="388">
        <f t="shared" si="32"/>
        <v>-129.26252161299379</v>
      </c>
      <c r="R30" s="236">
        <f t="shared" si="33"/>
        <v>150.11600396380805</v>
      </c>
      <c r="S30" s="171">
        <f t="shared" si="34"/>
        <v>-60.116003963808055</v>
      </c>
      <c r="T30" s="171">
        <f t="shared" si="35"/>
        <v>-138.73916543245184</v>
      </c>
      <c r="U30" s="383"/>
      <c r="V30" s="388"/>
      <c r="W30" s="395"/>
      <c r="X30" s="395"/>
      <c r="Y30" s="395"/>
      <c r="Z30" s="395"/>
      <c r="AA30" s="395"/>
      <c r="AB30" s="395"/>
      <c r="AC30" s="395"/>
      <c r="AD30" s="395"/>
      <c r="AE30" s="395"/>
      <c r="AF30" s="395"/>
      <c r="AG30" s="395"/>
      <c r="AH30" s="395"/>
      <c r="AI30" s="395"/>
      <c r="AJ30" s="395"/>
      <c r="AK30" s="395"/>
      <c r="AL30" s="395"/>
      <c r="AM30" s="395"/>
      <c r="AN30" s="395"/>
      <c r="AO30" s="395"/>
      <c r="AP30" s="395"/>
      <c r="AQ30" s="395"/>
      <c r="AR30" s="395"/>
      <c r="AS30" s="395"/>
    </row>
    <row r="31" spans="1:45" s="341" customFormat="1" x14ac:dyDescent="0.6">
      <c r="A31" s="381">
        <v>-159</v>
      </c>
      <c r="B31" s="382">
        <f t="shared" si="18"/>
        <v>-2.7750735106709841</v>
      </c>
      <c r="C31" s="236">
        <f t="shared" si="0"/>
        <v>113.17683131749955</v>
      </c>
      <c r="D31" s="236">
        <f t="shared" si="19"/>
        <v>-23.176831317499548</v>
      </c>
      <c r="E31" s="388">
        <f t="shared" si="20"/>
        <v>-159.04513569239495</v>
      </c>
      <c r="F31" s="236">
        <f t="shared" si="21"/>
        <v>124.31643095635522</v>
      </c>
      <c r="G31" s="236">
        <f t="shared" si="22"/>
        <v>-34.316430956355219</v>
      </c>
      <c r="H31" s="388">
        <f t="shared" si="23"/>
        <v>-154.85950968248216</v>
      </c>
      <c r="I31" s="236">
        <f t="shared" si="24"/>
        <v>135.26982760586711</v>
      </c>
      <c r="J31" s="236">
        <f t="shared" si="25"/>
        <v>-45.269827605867107</v>
      </c>
      <c r="K31" s="388">
        <f t="shared" si="26"/>
        <v>-149.38860916137062</v>
      </c>
      <c r="L31" s="236">
        <f t="shared" si="27"/>
        <v>145.83744157840871</v>
      </c>
      <c r="M31" s="236">
        <f t="shared" si="28"/>
        <v>-55.837441578408715</v>
      </c>
      <c r="N31" s="388">
        <f t="shared" si="29"/>
        <v>-141.32747220376697</v>
      </c>
      <c r="O31" s="236">
        <f t="shared" si="30"/>
        <v>155.49648009645816</v>
      </c>
      <c r="P31" s="236">
        <f t="shared" si="31"/>
        <v>-65.496480096458157</v>
      </c>
      <c r="Q31" s="388">
        <f t="shared" si="32"/>
        <v>-127.56193136898094</v>
      </c>
      <c r="R31" s="236">
        <f t="shared" si="33"/>
        <v>149.60608685892055</v>
      </c>
      <c r="S31" s="171">
        <f t="shared" si="34"/>
        <v>-59.606086858920548</v>
      </c>
      <c r="T31" s="171">
        <f t="shared" si="35"/>
        <v>-137.11741555387491</v>
      </c>
      <c r="U31" s="383"/>
      <c r="V31" s="388"/>
      <c r="W31" s="395"/>
      <c r="X31" s="395"/>
      <c r="Y31" s="395"/>
      <c r="Z31" s="395"/>
      <c r="AA31" s="395"/>
      <c r="AB31" s="395"/>
      <c r="AC31" s="395"/>
      <c r="AD31" s="395"/>
      <c r="AE31" s="395"/>
      <c r="AF31" s="395"/>
      <c r="AG31" s="395"/>
      <c r="AH31" s="395"/>
      <c r="AI31" s="395"/>
      <c r="AJ31" s="395"/>
      <c r="AK31" s="395"/>
      <c r="AL31" s="395"/>
      <c r="AM31" s="395"/>
      <c r="AN31" s="395"/>
      <c r="AO31" s="395"/>
      <c r="AP31" s="395"/>
      <c r="AQ31" s="395"/>
      <c r="AR31" s="395"/>
      <c r="AS31" s="395"/>
    </row>
    <row r="32" spans="1:45" s="341" customFormat="1" x14ac:dyDescent="0.6">
      <c r="A32" s="381">
        <v>-158</v>
      </c>
      <c r="B32" s="382">
        <f t="shared" si="18"/>
        <v>-2.7576202181510405</v>
      </c>
      <c r="C32" s="236">
        <f t="shared" si="0"/>
        <v>112.89879767890349</v>
      </c>
      <c r="D32" s="236">
        <f t="shared" si="19"/>
        <v>-22.898797678903492</v>
      </c>
      <c r="E32" s="388">
        <f t="shared" si="20"/>
        <v>-158.09510465255639</v>
      </c>
      <c r="F32" s="236">
        <f t="shared" si="21"/>
        <v>123.98645374328214</v>
      </c>
      <c r="G32" s="236">
        <f t="shared" si="22"/>
        <v>-33.986453743282141</v>
      </c>
      <c r="H32" s="388">
        <f t="shared" si="23"/>
        <v>-153.74555174819429</v>
      </c>
      <c r="I32" s="236">
        <f t="shared" si="24"/>
        <v>134.87491231776337</v>
      </c>
      <c r="J32" s="236">
        <f t="shared" si="25"/>
        <v>-44.874912317763375</v>
      </c>
      <c r="K32" s="388">
        <f t="shared" si="26"/>
        <v>-148.08767780525878</v>
      </c>
      <c r="L32" s="236">
        <f t="shared" si="27"/>
        <v>145.35414611201813</v>
      </c>
      <c r="M32" s="236">
        <f t="shared" si="28"/>
        <v>-55.354146112018128</v>
      </c>
      <c r="N32" s="388">
        <f t="shared" si="29"/>
        <v>-139.82032440534303</v>
      </c>
      <c r="O32" s="236">
        <f t="shared" si="30"/>
        <v>154.88668648184682</v>
      </c>
      <c r="P32" s="236">
        <f t="shared" si="31"/>
        <v>-64.886686481846823</v>
      </c>
      <c r="Q32" s="388">
        <f t="shared" si="32"/>
        <v>-125.92823161483791</v>
      </c>
      <c r="R32" s="236">
        <f t="shared" si="33"/>
        <v>149.08060156913453</v>
      </c>
      <c r="S32" s="171">
        <f t="shared" si="34"/>
        <v>-59.080601569134529</v>
      </c>
      <c r="T32" s="171">
        <f t="shared" si="35"/>
        <v>-135.53998818532381</v>
      </c>
      <c r="U32" s="383"/>
      <c r="V32" s="388"/>
      <c r="W32" s="395"/>
      <c r="X32" s="395"/>
      <c r="Y32" s="395"/>
      <c r="Z32" s="395"/>
      <c r="AA32" s="395"/>
      <c r="AB32" s="395"/>
      <c r="AC32" s="395"/>
      <c r="AD32" s="395"/>
      <c r="AE32" s="395"/>
      <c r="AF32" s="395"/>
      <c r="AG32" s="395"/>
      <c r="AH32" s="395"/>
      <c r="AI32" s="395"/>
      <c r="AJ32" s="395"/>
      <c r="AK32" s="395"/>
      <c r="AL32" s="395"/>
      <c r="AM32" s="395"/>
      <c r="AN32" s="395"/>
      <c r="AO32" s="395"/>
      <c r="AP32" s="395"/>
      <c r="AQ32" s="395"/>
      <c r="AR32" s="395"/>
      <c r="AS32" s="395"/>
    </row>
    <row r="33" spans="1:50" s="341" customFormat="1" x14ac:dyDescent="0.6">
      <c r="A33" s="381">
        <v>-157</v>
      </c>
      <c r="B33" s="382">
        <f t="shared" si="18"/>
        <v>-2.7401669256310974</v>
      </c>
      <c r="C33" s="236">
        <f t="shared" si="0"/>
        <v>112.60909475338501</v>
      </c>
      <c r="D33" s="236">
        <f t="shared" si="19"/>
        <v>-22.609094753385008</v>
      </c>
      <c r="E33" s="388">
        <f t="shared" si="20"/>
        <v>-157.15117703542023</v>
      </c>
      <c r="F33" s="236">
        <f t="shared" si="21"/>
        <v>123.64326860094533</v>
      </c>
      <c r="G33" s="236">
        <f t="shared" si="22"/>
        <v>-33.643268600945333</v>
      </c>
      <c r="H33" s="388">
        <f t="shared" si="23"/>
        <v>-152.6418157071528</v>
      </c>
      <c r="I33" s="236">
        <f t="shared" si="24"/>
        <v>134.46543177036762</v>
      </c>
      <c r="J33" s="236">
        <f t="shared" si="25"/>
        <v>-44.465431770367616</v>
      </c>
      <c r="K33" s="388">
        <f t="shared" si="26"/>
        <v>-146.80480367515327</v>
      </c>
      <c r="L33" s="236">
        <f t="shared" si="27"/>
        <v>144.8557283005124</v>
      </c>
      <c r="M33" s="236">
        <f t="shared" si="28"/>
        <v>-54.855728300512396</v>
      </c>
      <c r="N33" s="388">
        <f t="shared" si="29"/>
        <v>-138.34706131123542</v>
      </c>
      <c r="O33" s="236">
        <f t="shared" si="30"/>
        <v>154.26440650998401</v>
      </c>
      <c r="P33" s="236">
        <f t="shared" si="31"/>
        <v>-64.264406509984013</v>
      </c>
      <c r="Q33" s="388">
        <f t="shared" si="32"/>
        <v>-124.35794290371732</v>
      </c>
      <c r="R33" s="236">
        <f t="shared" si="33"/>
        <v>148.54036724877295</v>
      </c>
      <c r="S33" s="171">
        <f t="shared" si="34"/>
        <v>-58.540367248772952</v>
      </c>
      <c r="T33" s="171">
        <f t="shared" si="35"/>
        <v>-134.00584993986359</v>
      </c>
      <c r="U33" s="383"/>
      <c r="V33" s="388"/>
      <c r="W33" s="395"/>
      <c r="X33" s="395"/>
      <c r="Y33" s="395"/>
      <c r="Z33" s="395"/>
      <c r="AA33" s="395"/>
      <c r="AB33" s="395"/>
      <c r="AC33" s="395"/>
      <c r="AD33" s="395"/>
      <c r="AE33" s="395"/>
      <c r="AF33" s="395"/>
      <c r="AG33" s="395"/>
      <c r="AH33" s="395"/>
      <c r="AI33" s="395"/>
      <c r="AJ33" s="395"/>
      <c r="AK33" s="395"/>
      <c r="AL33" s="395"/>
      <c r="AM33" s="395"/>
      <c r="AN33" s="395"/>
      <c r="AO33" s="395"/>
      <c r="AP33" s="395"/>
      <c r="AQ33" s="395"/>
      <c r="AR33" s="395"/>
      <c r="AS33" s="395"/>
    </row>
    <row r="34" spans="1:50" s="341" customFormat="1" x14ac:dyDescent="0.6">
      <c r="A34" s="381">
        <v>-156</v>
      </c>
      <c r="B34" s="382">
        <f t="shared" si="18"/>
        <v>-2.7227136331111539</v>
      </c>
      <c r="C34" s="236">
        <f t="shared" si="0"/>
        <v>112.30787710231075</v>
      </c>
      <c r="D34" s="236">
        <f t="shared" si="19"/>
        <v>-22.307877102310755</v>
      </c>
      <c r="E34" s="388">
        <f t="shared" si="20"/>
        <v>-156.21351274675789</v>
      </c>
      <c r="F34" s="236">
        <f t="shared" si="21"/>
        <v>123.28712516616861</v>
      </c>
      <c r="G34" s="236">
        <f t="shared" si="22"/>
        <v>-33.287125166168607</v>
      </c>
      <c r="H34" s="388">
        <f t="shared" si="23"/>
        <v>-151.54849169981534</v>
      </c>
      <c r="I34" s="236">
        <f t="shared" si="24"/>
        <v>134.04179404320124</v>
      </c>
      <c r="J34" s="236">
        <f t="shared" si="25"/>
        <v>-44.041794043201236</v>
      </c>
      <c r="K34" s="388">
        <f t="shared" si="26"/>
        <v>-145.54010761146395</v>
      </c>
      <c r="L34" s="236">
        <f t="shared" si="27"/>
        <v>144.34285533276739</v>
      </c>
      <c r="M34" s="236">
        <f t="shared" si="28"/>
        <v>-54.342855332767385</v>
      </c>
      <c r="N34" s="388">
        <f t="shared" si="29"/>
        <v>-136.90720052211444</v>
      </c>
      <c r="O34" s="236">
        <f t="shared" si="30"/>
        <v>153.63057962080035</v>
      </c>
      <c r="P34" s="236">
        <f t="shared" si="31"/>
        <v>-63.630579620800347</v>
      </c>
      <c r="Q34" s="388">
        <f t="shared" si="32"/>
        <v>-122.84765888696609</v>
      </c>
      <c r="R34" s="236">
        <f t="shared" si="33"/>
        <v>147.98617088656732</v>
      </c>
      <c r="S34" s="171">
        <f t="shared" si="34"/>
        <v>-57.986170886567322</v>
      </c>
      <c r="T34" s="171">
        <f t="shared" si="35"/>
        <v>-132.51386856523999</v>
      </c>
      <c r="U34" s="383"/>
      <c r="V34" s="388"/>
      <c r="W34" s="395"/>
      <c r="X34" s="395"/>
      <c r="Y34" s="395"/>
      <c r="Z34" s="395"/>
      <c r="AA34" s="395"/>
      <c r="AB34" s="395"/>
      <c r="AC34" s="395"/>
      <c r="AD34" s="395"/>
      <c r="AE34" s="395"/>
      <c r="AF34" s="395"/>
      <c r="AG34" s="395"/>
      <c r="AH34" s="395"/>
      <c r="AI34" s="395"/>
      <c r="AJ34" s="395"/>
      <c r="AK34" s="395"/>
      <c r="AL34" s="395"/>
      <c r="AM34" s="395"/>
      <c r="AN34" s="395"/>
      <c r="AO34" s="395"/>
      <c r="AP34" s="395"/>
      <c r="AQ34" s="395"/>
      <c r="AR34" s="395"/>
      <c r="AS34" s="395"/>
    </row>
    <row r="35" spans="1:50" s="341" customFormat="1" x14ac:dyDescent="0.6">
      <c r="A35" s="381">
        <v>-155</v>
      </c>
      <c r="B35" s="382">
        <f t="shared" si="18"/>
        <v>-2.7052603405912108</v>
      </c>
      <c r="C35" s="236">
        <f t="shared" si="0"/>
        <v>111.99530268238115</v>
      </c>
      <c r="D35" s="236">
        <f t="shared" si="19"/>
        <v>-21.995302682381151</v>
      </c>
      <c r="E35" s="388">
        <f t="shared" si="20"/>
        <v>-155.28225931810096</v>
      </c>
      <c r="F35" s="236">
        <f t="shared" si="21"/>
        <v>122.91827627738141</v>
      </c>
      <c r="G35" s="236">
        <f t="shared" si="22"/>
        <v>-32.918276277381409</v>
      </c>
      <c r="H35" s="388">
        <f t="shared" si="23"/>
        <v>-150.46574418929322</v>
      </c>
      <c r="I35" s="236">
        <f t="shared" si="24"/>
        <v>133.60440645578603</v>
      </c>
      <c r="J35" s="236">
        <f t="shared" si="25"/>
        <v>-43.604406455786034</v>
      </c>
      <c r="K35" s="388">
        <f t="shared" si="26"/>
        <v>-144.29365805508192</v>
      </c>
      <c r="L35" s="236">
        <f t="shared" si="27"/>
        <v>143.81617605752072</v>
      </c>
      <c r="M35" s="236">
        <f t="shared" si="28"/>
        <v>-53.816176057520721</v>
      </c>
      <c r="N35" s="388">
        <f t="shared" si="29"/>
        <v>-135.50017337777768</v>
      </c>
      <c r="O35" s="236">
        <f t="shared" si="30"/>
        <v>152.98607537825237</v>
      </c>
      <c r="P35" s="236">
        <f t="shared" si="31"/>
        <v>-62.986075378252366</v>
      </c>
      <c r="Q35" s="388">
        <f t="shared" si="32"/>
        <v>-121.39407341061546</v>
      </c>
      <c r="R35" s="236">
        <f t="shared" si="33"/>
        <v>147.41876652627781</v>
      </c>
      <c r="S35" s="171">
        <f t="shared" si="34"/>
        <v>-57.418766526277807</v>
      </c>
      <c r="T35" s="171">
        <f t="shared" si="35"/>
        <v>-131.062835306485</v>
      </c>
      <c r="U35" s="383"/>
      <c r="V35" s="388"/>
      <c r="W35" s="395"/>
      <c r="X35" s="395"/>
      <c r="Y35" s="395"/>
      <c r="Z35" s="395"/>
      <c r="AA35" s="395"/>
      <c r="AB35" s="395"/>
      <c r="AC35" s="395"/>
      <c r="AD35" s="395"/>
      <c r="AE35" s="395"/>
      <c r="AF35" s="395"/>
      <c r="AG35" s="395"/>
      <c r="AH35" s="395"/>
      <c r="AI35" s="395"/>
      <c r="AJ35" s="395"/>
      <c r="AK35" s="395"/>
      <c r="AL35" s="395"/>
      <c r="AM35" s="395"/>
      <c r="AN35" s="395"/>
      <c r="AO35" s="395"/>
      <c r="AP35" s="395"/>
      <c r="AQ35" s="395"/>
      <c r="AR35" s="395"/>
      <c r="AS35" s="395"/>
    </row>
    <row r="36" spans="1:50" s="341" customFormat="1" x14ac:dyDescent="0.6">
      <c r="A36" s="381">
        <v>-154</v>
      </c>
      <c r="B36" s="382">
        <f t="shared" si="18"/>
        <v>-2.6878070480712677</v>
      </c>
      <c r="C36" s="236">
        <f t="shared" si="0"/>
        <v>111.67153250953859</v>
      </c>
      <c r="D36" s="236">
        <f t="shared" si="19"/>
        <v>-21.671532509538594</v>
      </c>
      <c r="E36" s="388">
        <f t="shared" si="20"/>
        <v>-154.35755195311563</v>
      </c>
      <c r="F36" s="236">
        <f t="shared" si="21"/>
        <v>122.53697731863328</v>
      </c>
      <c r="G36" s="236">
        <f t="shared" si="22"/>
        <v>-32.536977318633276</v>
      </c>
      <c r="H36" s="388">
        <f t="shared" si="23"/>
        <v>-149.39371260613922</v>
      </c>
      <c r="I36" s="236">
        <f t="shared" si="24"/>
        <v>133.15367440319102</v>
      </c>
      <c r="J36" s="236">
        <f t="shared" si="25"/>
        <v>-43.153674403191019</v>
      </c>
      <c r="K36" s="388">
        <f t="shared" si="26"/>
        <v>-143.06547432957854</v>
      </c>
      <c r="L36" s="236">
        <f t="shared" si="27"/>
        <v>143.27631978851133</v>
      </c>
      <c r="M36" s="236">
        <f t="shared" si="28"/>
        <v>-53.27631978851133</v>
      </c>
      <c r="N36" s="388">
        <f t="shared" si="29"/>
        <v>-134.12533818653253</v>
      </c>
      <c r="O36" s="236">
        <f t="shared" si="30"/>
        <v>152.33169800251699</v>
      </c>
      <c r="P36" s="236">
        <f t="shared" si="31"/>
        <v>-62.331698002516987</v>
      </c>
      <c r="Q36" s="388">
        <f t="shared" si="32"/>
        <v>-119.99399981363393</v>
      </c>
      <c r="R36" s="236">
        <f t="shared" si="33"/>
        <v>146.83887495297898</v>
      </c>
      <c r="S36" s="171">
        <f t="shared" si="34"/>
        <v>-56.838874952978983</v>
      </c>
      <c r="T36" s="171">
        <f t="shared" si="35"/>
        <v>-129.65148474189431</v>
      </c>
      <c r="U36" s="383"/>
      <c r="V36" s="388"/>
      <c r="W36" s="395"/>
      <c r="X36" s="395"/>
      <c r="Y36" s="395"/>
      <c r="Z36" s="395"/>
      <c r="AA36" s="395"/>
      <c r="AB36" s="395"/>
      <c r="AC36" s="395"/>
      <c r="AD36" s="395"/>
      <c r="AE36" s="395"/>
      <c r="AF36" s="395"/>
      <c r="AG36" s="395"/>
      <c r="AH36" s="395"/>
      <c r="AI36" s="395"/>
      <c r="AJ36" s="395"/>
      <c r="AK36" s="395"/>
      <c r="AL36" s="395"/>
      <c r="AM36" s="395"/>
      <c r="AN36" s="395"/>
      <c r="AO36" s="395"/>
      <c r="AP36" s="395"/>
      <c r="AQ36" s="395"/>
      <c r="AR36" s="395"/>
      <c r="AS36" s="395"/>
    </row>
    <row r="37" spans="1:50" s="341" customFormat="1" x14ac:dyDescent="0.6">
      <c r="A37" s="381">
        <v>-153</v>
      </c>
      <c r="B37" s="382">
        <f t="shared" si="18"/>
        <v>-2.6703537555513241</v>
      </c>
      <c r="C37" s="236">
        <f t="shared" si="0"/>
        <v>111.33673032816579</v>
      </c>
      <c r="D37" s="236">
        <f t="shared" si="19"/>
        <v>-21.336730328165785</v>
      </c>
      <c r="E37" s="388">
        <f t="shared" si="20"/>
        <v>-153.43951361616664</v>
      </c>
      <c r="F37" s="236">
        <f t="shared" si="21"/>
        <v>122.14348559144261</v>
      </c>
      <c r="G37" s="236">
        <f t="shared" si="22"/>
        <v>-32.143485591442612</v>
      </c>
      <c r="H37" s="388">
        <f t="shared" si="23"/>
        <v>-148.33251208025845</v>
      </c>
      <c r="I37" s="236">
        <f t="shared" si="24"/>
        <v>132.69000029913272</v>
      </c>
      <c r="J37" s="236">
        <f t="shared" si="25"/>
        <v>-42.69000029913272</v>
      </c>
      <c r="K37" s="388">
        <f t="shared" si="26"/>
        <v>-141.85552999244962</v>
      </c>
      <c r="L37" s="236">
        <f t="shared" si="27"/>
        <v>142.72389542875035</v>
      </c>
      <c r="M37" s="236">
        <f t="shared" si="28"/>
        <v>-52.723895428750353</v>
      </c>
      <c r="N37" s="388">
        <f t="shared" si="29"/>
        <v>-132.78199247446835</v>
      </c>
      <c r="O37" s="236">
        <f t="shared" si="30"/>
        <v>151.66819090904343</v>
      </c>
      <c r="P37" s="236">
        <f t="shared" si="31"/>
        <v>-61.668190909043432</v>
      </c>
      <c r="Q37" s="388">
        <f t="shared" si="32"/>
        <v>-118.6443838878016</v>
      </c>
      <c r="R37" s="236">
        <f t="shared" si="33"/>
        <v>146.24718376844049</v>
      </c>
      <c r="S37" s="171">
        <f t="shared" si="34"/>
        <v>-56.247183768440493</v>
      </c>
      <c r="T37" s="171">
        <f t="shared" si="35"/>
        <v>-128.27851217094934</v>
      </c>
      <c r="U37" s="383"/>
      <c r="V37" s="388"/>
      <c r="W37" s="395"/>
      <c r="X37" s="395"/>
      <c r="Y37" s="395"/>
      <c r="Z37" s="395"/>
      <c r="AA37" s="395"/>
      <c r="AB37" s="395"/>
      <c r="AC37" s="395"/>
      <c r="AD37" s="395"/>
      <c r="AE37" s="395"/>
      <c r="AF37" s="395"/>
      <c r="AG37" s="395"/>
      <c r="AH37" s="395"/>
      <c r="AI37" s="395"/>
      <c r="AJ37" s="395"/>
      <c r="AK37" s="395"/>
      <c r="AL37" s="395"/>
      <c r="AM37" s="395"/>
      <c r="AN37" s="395"/>
      <c r="AO37" s="395"/>
      <c r="AP37" s="395"/>
      <c r="AQ37" s="395"/>
      <c r="AR37" s="395"/>
      <c r="AS37" s="395"/>
    </row>
    <row r="38" spans="1:50" s="341" customFormat="1" x14ac:dyDescent="0.6">
      <c r="A38" s="381">
        <v>-152</v>
      </c>
      <c r="B38" s="382">
        <f t="shared" si="18"/>
        <v>-2.6529004630313811</v>
      </c>
      <c r="C38" s="236">
        <f t="shared" si="0"/>
        <v>110.99106228678271</v>
      </c>
      <c r="D38" s="236">
        <f t="shared" si="19"/>
        <v>-20.991062286782707</v>
      </c>
      <c r="E38" s="388">
        <f t="shared" si="20"/>
        <v>-152.52825516021201</v>
      </c>
      <c r="F38" s="236">
        <f t="shared" si="21"/>
        <v>121.73805971644985</v>
      </c>
      <c r="G38" s="236">
        <f t="shared" si="22"/>
        <v>-31.738059716449854</v>
      </c>
      <c r="H38" s="388">
        <f t="shared" si="23"/>
        <v>-147.28223424760574</v>
      </c>
      <c r="I38" s="236">
        <f t="shared" si="24"/>
        <v>132.21378262533599</v>
      </c>
      <c r="J38" s="236">
        <f t="shared" si="25"/>
        <v>-42.213782625335995</v>
      </c>
      <c r="K38" s="388">
        <f t="shared" si="26"/>
        <v>-140.66375621074906</v>
      </c>
      <c r="L38" s="236">
        <f t="shared" si="27"/>
        <v>142.15949087787541</v>
      </c>
      <c r="M38" s="236">
        <f t="shared" si="28"/>
        <v>-52.159490877875413</v>
      </c>
      <c r="N38" s="388">
        <f t="shared" si="29"/>
        <v>-131.46938421050857</v>
      </c>
      <c r="O38" s="236">
        <f t="shared" si="30"/>
        <v>150.99624115816471</v>
      </c>
      <c r="P38" s="236">
        <f t="shared" si="31"/>
        <v>-60.996241158164707</v>
      </c>
      <c r="Q38" s="388">
        <f t="shared" si="32"/>
        <v>-117.34231176639956</v>
      </c>
      <c r="R38" s="236">
        <f t="shared" si="33"/>
        <v>145.64434778577152</v>
      </c>
      <c r="S38" s="171">
        <f t="shared" si="34"/>
        <v>-55.644347785771515</v>
      </c>
      <c r="T38" s="171">
        <f t="shared" si="35"/>
        <v>-126.94258868241609</v>
      </c>
      <c r="U38" s="383"/>
      <c r="V38" s="388"/>
      <c r="W38" s="395"/>
      <c r="X38" s="395"/>
      <c r="Y38" s="395"/>
      <c r="Z38" s="395"/>
      <c r="AA38" s="395"/>
      <c r="AB38" s="395"/>
      <c r="AC38" s="395"/>
      <c r="AD38" s="395"/>
      <c r="AE38" s="395"/>
      <c r="AF38" s="395"/>
      <c r="AG38" s="395"/>
      <c r="AH38" s="395"/>
      <c r="AI38" s="395"/>
      <c r="AJ38" s="395"/>
      <c r="AK38" s="395"/>
      <c r="AL38" s="395"/>
      <c r="AM38" s="395"/>
      <c r="AN38" s="395"/>
      <c r="AO38" s="395"/>
      <c r="AP38" s="395"/>
      <c r="AQ38" s="395"/>
      <c r="AR38" s="395"/>
      <c r="AS38" s="395"/>
    </row>
    <row r="39" spans="1:50" s="341" customFormat="1" x14ac:dyDescent="0.6">
      <c r="A39" s="381">
        <v>-151</v>
      </c>
      <c r="B39" s="382">
        <f t="shared" si="18"/>
        <v>-2.6354471705114375</v>
      </c>
      <c r="C39" s="236">
        <f t="shared" si="0"/>
        <v>110.63469662133816</v>
      </c>
      <c r="D39" s="236">
        <f t="shared" si="19"/>
        <v>-20.634696621338165</v>
      </c>
      <c r="E39" s="388">
        <f t="shared" si="20"/>
        <v>-151.62387549104767</v>
      </c>
      <c r="F39" s="236">
        <f t="shared" si="21"/>
        <v>121.32095906642081</v>
      </c>
      <c r="G39" s="236">
        <f t="shared" si="22"/>
        <v>-31.320959066420812</v>
      </c>
      <c r="H39" s="388">
        <f t="shared" si="23"/>
        <v>-146.24294811962451</v>
      </c>
      <c r="I39" s="236">
        <f t="shared" si="24"/>
        <v>131.72541508467302</v>
      </c>
      <c r="J39" s="236">
        <f t="shared" si="25"/>
        <v>-41.725415084673017</v>
      </c>
      <c r="K39" s="388">
        <f t="shared" si="26"/>
        <v>-139.49004512171282</v>
      </c>
      <c r="L39" s="236">
        <f t="shared" si="27"/>
        <v>141.58367268752241</v>
      </c>
      <c r="M39" s="236">
        <f t="shared" si="28"/>
        <v>-51.583672687522409</v>
      </c>
      <c r="N39" s="388">
        <f t="shared" si="29"/>
        <v>-130.18672199440829</v>
      </c>
      <c r="O39" s="236">
        <f t="shared" si="30"/>
        <v>150.31648374756199</v>
      </c>
      <c r="P39" s="236">
        <f t="shared" si="31"/>
        <v>-60.316483747561989</v>
      </c>
      <c r="Q39" s="388">
        <f t="shared" si="32"/>
        <v>-116.08501381995345</v>
      </c>
      <c r="R39" s="236">
        <f t="shared" si="33"/>
        <v>145.03098968079476</v>
      </c>
      <c r="S39" s="171">
        <f t="shared" si="34"/>
        <v>-55.030989680794761</v>
      </c>
      <c r="T39" s="171">
        <f t="shared" si="35"/>
        <v>-125.64237406381557</v>
      </c>
      <c r="U39" s="383"/>
      <c r="V39" s="388"/>
      <c r="W39" s="395"/>
      <c r="X39" s="395"/>
      <c r="Y39" s="395"/>
      <c r="Z39" s="395"/>
      <c r="AA39" s="395"/>
      <c r="AB39" s="395"/>
      <c r="AC39" s="395"/>
      <c r="AD39" s="395"/>
      <c r="AE39" s="395"/>
      <c r="AF39" s="395"/>
      <c r="AG39" s="395"/>
      <c r="AH39" s="395"/>
      <c r="AI39" s="395"/>
      <c r="AJ39" s="395"/>
      <c r="AK39" s="395"/>
      <c r="AL39" s="395"/>
      <c r="AM39" s="395"/>
      <c r="AN39" s="395"/>
      <c r="AO39" s="395"/>
      <c r="AP39" s="395"/>
      <c r="AQ39" s="395"/>
      <c r="AR39" s="395"/>
      <c r="AS39" s="395"/>
    </row>
    <row r="40" spans="1:50" s="370" customFormat="1" x14ac:dyDescent="0.6">
      <c r="A40" s="362">
        <v>-150</v>
      </c>
      <c r="B40" s="363">
        <f>RADIANS(A40)</f>
        <v>-2.6179938779914944</v>
      </c>
      <c r="C40" s="364">
        <f t="shared" ref="C40:C133" si="36">DEGREES(ACOS(SIN(C$5)*SIN($C$6)+COS(C$5)*COS($C$6)*COS($B40)))</f>
        <v>110.26780334707848</v>
      </c>
      <c r="D40" s="364">
        <f t="shared" ref="D40:D133" si="37">90-C40</f>
        <v>-20.267803347078484</v>
      </c>
      <c r="E40" s="365">
        <f t="shared" ref="E40:E101" si="38">DEGREES(-ACOS((SIN(RADIANS(D40))*SIN($C$6)-SIN(C$5))/(COS(RADIANS(D40))*COS($C$6))))</f>
        <v>-150.72646176483875</v>
      </c>
      <c r="F40" s="364">
        <f t="shared" ref="F40:F133" si="39">DEGREES(ACOS(SIN(G$5)*SIN($C$6)+COS(G$5)*COS($C$6)*COS($B40)))</f>
        <v>120.89244323174374</v>
      </c>
      <c r="G40" s="364">
        <f t="shared" ref="G40:G133" si="40">90-F40</f>
        <v>-30.892443231743741</v>
      </c>
      <c r="H40" s="365">
        <f t="shared" ref="H40:H101" si="41">DEGREES(-ACOS((SIN(RADIANS(G40))*SIN($C$6)-SIN(G$5))/(COS(RADIANS(G40))*COS($C$6))))</f>
        <v>-145.21470100381231</v>
      </c>
      <c r="I40" s="364">
        <f t="shared" ref="I40:I133" si="42">DEGREES(ACOS(SIN(J$5)*SIN($C$6)+COS(J$5)*COS($C$6)*COS($B40)))</f>
        <v>131.22528585461177</v>
      </c>
      <c r="J40" s="364">
        <f t="shared" ref="J40:J133" si="43">90-I40</f>
        <v>-41.225285854611769</v>
      </c>
      <c r="K40" s="365">
        <f t="shared" ref="K40:K101" si="44">DEGREES(-ACOS((SIN(RADIANS(J40))*SIN($C$6)-SIN(J$5))/(COS(RADIANS(J40))*COS($C$6))))</f>
        <v>-138.33425314424704</v>
      </c>
      <c r="L40" s="364">
        <f t="shared" ref="L40:L133" si="45">DEGREES(ACOS(SIN(M$5)*SIN($C$6)+COS(M$5)*COS($C$6)*COS($B40)))</f>
        <v>140.9969859313174</v>
      </c>
      <c r="M40" s="364">
        <f t="shared" ref="M40:M133" si="46">90-L40</f>
        <v>-50.996985931317397</v>
      </c>
      <c r="N40" s="365">
        <f t="shared" ref="N40:N101" si="47">DEGREES(-ACOS((SIN(RADIANS(M40))*SIN($C$6)-SIN(M$5))/(COS(RADIANS(M40))*COS($C$6))))</f>
        <v>-128.93318421989724</v>
      </c>
      <c r="O40" s="364">
        <f t="shared" ref="O40:O133" si="48">DEGREES(ACOS(SIN(P$5)*SIN($C$6)+COS(P$5)*COS($C$6)*COS($B40)))</f>
        <v>149.62950570237655</v>
      </c>
      <c r="P40" s="364">
        <f t="shared" ref="P40:P133" si="49">90-O40</f>
        <v>-59.629505702376548</v>
      </c>
      <c r="Q40" s="365">
        <f t="shared" ref="Q40:Q101" si="50">DEGREES(-ACOS((SIN(RADIANS(P40))*SIN($C$6)-SIN(P$5))/(COS(RADIANS(P40))*COS($C$6))))</f>
        <v>-114.86986546135728</v>
      </c>
      <c r="R40" s="364">
        <f t="shared" ref="R40:R133" si="51">DEGREES(ACOS(SIN(S$5)*SIN($C$6)+COS(S$5)*COS($C$6)*COS($B40)))</f>
        <v>144.40770084504055</v>
      </c>
      <c r="S40" s="171">
        <f t="shared" ref="S40:S133" si="52">90-R40</f>
        <v>-54.407700845040551</v>
      </c>
      <c r="T40" s="197">
        <f t="shared" ref="T40:T101" si="53">DEGREES(-ACOS((SIN(RADIANS(S40))*SIN($C$6)-SIN(S$5))/(COS(RADIANS(S40))*COS($C$6))))</f>
        <v>-124.37652773282451</v>
      </c>
      <c r="U40" s="368"/>
      <c r="V40" s="369">
        <f>E40</f>
        <v>-150.72646176483875</v>
      </c>
      <c r="W40" s="396"/>
      <c r="X40" s="396"/>
      <c r="Y40" s="399">
        <f>D40</f>
        <v>-20.267803347078484</v>
      </c>
      <c r="Z40" s="399"/>
      <c r="AA40" s="399"/>
      <c r="AB40" s="380"/>
      <c r="AC40" s="380"/>
      <c r="AD40" s="380"/>
      <c r="AE40" s="380"/>
      <c r="AF40" s="380"/>
      <c r="AG40" s="380"/>
      <c r="AH40" s="380"/>
      <c r="AI40" s="380"/>
      <c r="AJ40" s="380"/>
      <c r="AK40" s="380"/>
      <c r="AL40" s="380"/>
      <c r="AM40" s="380"/>
      <c r="AN40" s="380"/>
      <c r="AO40" s="380"/>
      <c r="AP40" s="380"/>
      <c r="AQ40" s="380"/>
      <c r="AR40" s="380"/>
      <c r="AS40" s="380"/>
      <c r="AT40" s="380"/>
      <c r="AU40" s="380"/>
      <c r="AV40" s="380"/>
      <c r="AW40" s="380"/>
      <c r="AX40" s="380"/>
    </row>
    <row r="41" spans="1:50" x14ac:dyDescent="0.6">
      <c r="A41" s="66">
        <v>-149</v>
      </c>
      <c r="B41" s="361">
        <f>RADIANS(A41)</f>
        <v>-2.6005405854715509</v>
      </c>
      <c r="C41" s="64">
        <f t="shared" si="36"/>
        <v>109.89055395986023</v>
      </c>
      <c r="D41" s="64">
        <f t="shared" ref="D41" si="54">90-C41</f>
        <v>-19.890553959860227</v>
      </c>
      <c r="E41" s="63">
        <f t="shared" ref="E41" si="55">DEGREES(-ACOS((SIN(RADIANS(D41))*SIN($C$6)-SIN(C$5))/(COS(RADIANS(D41))*COS($C$6))))</f>
        <v>-149.83608961582513</v>
      </c>
      <c r="F41" s="64">
        <f t="shared" ref="F41" si="56">DEGREES(ACOS(SIN(G$5)*SIN($C$6)+COS(G$5)*COS($C$6)*COS($B41)))</f>
        <v>120.45277151918704</v>
      </c>
      <c r="G41" s="64">
        <f t="shared" ref="G41" si="57">90-F41</f>
        <v>-30.452771519187039</v>
      </c>
      <c r="H41" s="63">
        <f t="shared" ref="H41" si="58">DEGREES(-ACOS((SIN(RADIANS(G41))*SIN($C$6)-SIN(G$5))/(COS(RADIANS(G41))*COS($C$6))))</f>
        <v>-144.19751946433951</v>
      </c>
      <c r="I41" s="64">
        <f t="shared" ref="I41" si="59">DEGREES(ACOS(SIN(J$5)*SIN($C$6)+COS(J$5)*COS($C$6)*COS($B41)))</f>
        <v>130.71377693671317</v>
      </c>
      <c r="J41" s="64">
        <f t="shared" ref="J41" si="60">90-I41</f>
        <v>-40.713776936713174</v>
      </c>
      <c r="K41" s="63">
        <f t="shared" ref="K41" si="61">DEGREES(-ACOS((SIN(RADIANS(J41))*SIN($C$6)-SIN(J$5))/(COS(RADIANS(J41))*COS($C$6))))</f>
        <v>-137.19620421231971</v>
      </c>
      <c r="L41" s="64">
        <f t="shared" ref="L41" si="62">DEGREES(ACOS(SIN(M$5)*SIN($C$6)+COS(M$5)*COS($C$6)*COS($B41)))</f>
        <v>140.39995425823344</v>
      </c>
      <c r="M41" s="64">
        <f t="shared" ref="M41" si="63">90-L41</f>
        <v>-50.399954258233436</v>
      </c>
      <c r="N41" s="63">
        <f t="shared" ref="N41" si="64">DEGREES(-ACOS((SIN(RADIANS(M41))*SIN($C$6)-SIN(M$5))/(COS(RADIANS(M41))*COS($C$6))))</f>
        <v>-127.70792724450818</v>
      </c>
      <c r="O41" s="64">
        <f t="shared" ref="O41" si="65">DEGREES(ACOS(SIN(P$5)*SIN($C$6)+COS(P$5)*COS($C$6)*COS($B41)))</f>
        <v>148.93584993514239</v>
      </c>
      <c r="P41" s="64">
        <f t="shared" ref="P41" si="66">90-O41</f>
        <v>-58.935849935142386</v>
      </c>
      <c r="Q41" s="63">
        <f t="shared" ref="Q41" si="67">DEGREES(-ACOS((SIN(RADIANS(P41))*SIN($C$6)-SIN(P$5))/(COS(RADIANS(P41))*COS($C$6))))</f>
        <v>-113.69438560475903</v>
      </c>
      <c r="R41" s="64">
        <f t="shared" ref="R41" si="68">DEGREES(ACOS(SIN(S$5)*SIN($C$6)+COS(S$5)*COS($C$6)*COS($B41)))</f>
        <v>143.77504239249578</v>
      </c>
      <c r="S41" s="171">
        <f t="shared" ref="S41" si="69">90-R41</f>
        <v>-53.775042392495777</v>
      </c>
      <c r="T41" s="197">
        <f t="shared" ref="T41" si="70">DEGREES(-ACOS((SIN(RADIANS(S41))*SIN($C$6)-SIN(S$5))/(COS(RADIANS(S41))*COS($C$6))))</f>
        <v>-123.14371787983315</v>
      </c>
      <c r="U41" s="71"/>
      <c r="V41" s="72">
        <f>H40</f>
        <v>-145.21470100381231</v>
      </c>
      <c r="W41" s="397"/>
      <c r="X41" s="397"/>
      <c r="Y41" s="398">
        <f>G40</f>
        <v>-30.892443231743741</v>
      </c>
      <c r="Z41" s="398"/>
      <c r="AA41" s="398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</row>
    <row r="42" spans="1:50" x14ac:dyDescent="0.6">
      <c r="A42" s="66">
        <v>-148</v>
      </c>
      <c r="B42" s="361">
        <f t="shared" ref="B42:B70" si="71">RADIANS(A42)</f>
        <v>-2.5830872929516078</v>
      </c>
      <c r="C42" s="64">
        <f t="shared" si="36"/>
        <v>109.50312114766191</v>
      </c>
      <c r="D42" s="64">
        <f t="shared" ref="D42:D46" si="72">90-C42</f>
        <v>-19.503121147661915</v>
      </c>
      <c r="E42" s="63">
        <f t="shared" ref="E42:E46" si="73">DEGREES(-ACOS((SIN(RADIANS(D42))*SIN($C$6)-SIN(C$5))/(COS(RADIANS(D42))*COS($C$6))))</f>
        <v>-148.95282341107912</v>
      </c>
      <c r="F42" s="64">
        <f t="shared" ref="F42:F46" si="74">DEGREES(ACOS(SIN(G$5)*SIN($C$6)+COS(G$5)*COS($C$6)*COS($B42)))</f>
        <v>120.00220248433669</v>
      </c>
      <c r="G42" s="64">
        <f t="shared" ref="G42:G46" si="75">90-F42</f>
        <v>-30.002202484336692</v>
      </c>
      <c r="H42" s="63">
        <f t="shared" ref="H42:H46" si="76">DEGREES(-ACOS((SIN(RADIANS(G42))*SIN($C$6)-SIN(G$5))/(COS(RADIANS(G42))*COS($C$6))))</f>
        <v>-143.19141031228293</v>
      </c>
      <c r="I42" s="64">
        <f t="shared" ref="I42:I46" si="77">DEGREES(ACOS(SIN(J$5)*SIN($C$6)+COS(J$5)*COS($C$6)*COS($B42)))</f>
        <v>130.19126359730475</v>
      </c>
      <c r="J42" s="64">
        <f t="shared" ref="J42:J46" si="78">90-I42</f>
        <v>-40.191263597304754</v>
      </c>
      <c r="K42" s="63">
        <f t="shared" ref="K42:K46" si="79">DEGREES(-ACOS((SIN(RADIANS(J42))*SIN($C$6)-SIN(J$5))/(COS(RADIANS(J42))*COS($C$6))))</f>
        <v>-136.07569290623474</v>
      </c>
      <c r="L42" s="64">
        <f t="shared" ref="L42:L46" si="80">DEGREES(ACOS(SIN(M$5)*SIN($C$6)+COS(M$5)*COS($C$6)*COS($B42)))</f>
        <v>139.79308010050556</v>
      </c>
      <c r="M42" s="64">
        <f t="shared" ref="M42:M46" si="81">90-L42</f>
        <v>-49.793080100505563</v>
      </c>
      <c r="N42" s="63">
        <f t="shared" ref="N42:N46" si="82">DEGREES(-ACOS((SIN(RADIANS(M42))*SIN($C$6)-SIN(M$5))/(COS(RADIANS(M42))*COS($C$6))))</f>
        <v>-126.51009261195979</v>
      </c>
      <c r="O42" s="64">
        <f t="shared" ref="O42:O46" si="83">DEGREES(ACOS(SIN(P$5)*SIN($C$6)+COS(P$5)*COS($C$6)*COS($B42)))</f>
        <v>148.2360188608763</v>
      </c>
      <c r="P42" s="64">
        <f t="shared" ref="P42:P46" si="84">90-O42</f>
        <v>-58.2360188608763</v>
      </c>
      <c r="Q42" s="63">
        <f t="shared" ref="Q42:Q46" si="85">DEGREES(-ACOS((SIN(RADIANS(P42))*SIN($C$6)-SIN(P$5))/(COS(RADIANS(P42))*COS($C$6))))</f>
        <v>-112.55623338450086</v>
      </c>
      <c r="R42" s="64">
        <f t="shared" ref="R42:R46" si="86">DEGREES(ACOS(SIN(S$5)*SIN($C$6)+COS(S$5)*COS($C$6)*COS($B42)))</f>
        <v>143.13354627909646</v>
      </c>
      <c r="S42" s="171">
        <f t="shared" ref="S42:S46" si="87">90-R42</f>
        <v>-53.133546279096464</v>
      </c>
      <c r="T42" s="197">
        <f t="shared" ref="T42:T46" si="88">DEGREES(-ACOS((SIN(RADIANS(S42))*SIN($C$6)-SIN(S$5))/(COS(RADIANS(S42))*COS($C$6))))</f>
        <v>-121.94262901143678</v>
      </c>
      <c r="U42" s="71"/>
      <c r="V42" s="72">
        <f>K40</f>
        <v>-138.33425314424704</v>
      </c>
      <c r="W42" s="397"/>
      <c r="X42" s="397"/>
      <c r="Y42" s="398">
        <f>J40</f>
        <v>-41.225285854611769</v>
      </c>
      <c r="Z42" s="398"/>
      <c r="AA42" s="398"/>
      <c r="AB42" s="341"/>
      <c r="AC42" s="341"/>
      <c r="AD42" s="341"/>
      <c r="AE42" s="341"/>
      <c r="AF42" s="341"/>
      <c r="AG42" s="341"/>
      <c r="AH42" s="341"/>
      <c r="AI42" s="341"/>
      <c r="AJ42" s="341"/>
      <c r="AK42" s="341"/>
      <c r="AL42" s="341"/>
      <c r="AM42" s="341"/>
      <c r="AN42" s="341"/>
      <c r="AO42" s="341"/>
      <c r="AP42" s="341"/>
      <c r="AQ42" s="341"/>
      <c r="AR42" s="341"/>
      <c r="AS42" s="341"/>
      <c r="AT42" s="341"/>
      <c r="AU42" s="341"/>
      <c r="AV42" s="341"/>
      <c r="AW42" s="341"/>
      <c r="AX42" s="341"/>
    </row>
    <row r="43" spans="1:50" x14ac:dyDescent="0.6">
      <c r="A43" s="66">
        <v>-147</v>
      </c>
      <c r="B43" s="361">
        <f t="shared" si="71"/>
        <v>-2.5656340004316642</v>
      </c>
      <c r="C43" s="64">
        <f t="shared" si="36"/>
        <v>109.10567851293692</v>
      </c>
      <c r="D43" s="64">
        <f t="shared" si="72"/>
        <v>-19.105678512936919</v>
      </c>
      <c r="E43" s="63">
        <f t="shared" si="73"/>
        <v>-148.07671652920746</v>
      </c>
      <c r="F43" s="64">
        <f t="shared" si="74"/>
        <v>119.54099349781634</v>
      </c>
      <c r="G43" s="64">
        <f t="shared" si="75"/>
        <v>-29.540993497816345</v>
      </c>
      <c r="H43" s="63">
        <f t="shared" si="76"/>
        <v>-142.1963616157424</v>
      </c>
      <c r="I43" s="64">
        <f t="shared" si="77"/>
        <v>129.65811389401259</v>
      </c>
      <c r="J43" s="64">
        <f t="shared" si="78"/>
        <v>-39.658113894012587</v>
      </c>
      <c r="K43" s="63">
        <f t="shared" si="79"/>
        <v>-134.97248746241186</v>
      </c>
      <c r="L43" s="64">
        <f t="shared" si="80"/>
        <v>139.17684500990401</v>
      </c>
      <c r="M43" s="64">
        <f t="shared" si="81"/>
        <v>-49.176845009904014</v>
      </c>
      <c r="N43" s="63">
        <f t="shared" si="82"/>
        <v>-125.33881338298239</v>
      </c>
      <c r="O43" s="64">
        <f t="shared" si="83"/>
        <v>147.53047776241979</v>
      </c>
      <c r="P43" s="64">
        <f t="shared" si="84"/>
        <v>-57.530477762419792</v>
      </c>
      <c r="Q43" s="63">
        <f t="shared" si="85"/>
        <v>-111.45320362213174</v>
      </c>
      <c r="R43" s="64">
        <f t="shared" si="86"/>
        <v>142.48371650027806</v>
      </c>
      <c r="S43" s="171">
        <f t="shared" si="87"/>
        <v>-52.483716500278064</v>
      </c>
      <c r="T43" s="197">
        <f t="shared" si="88"/>
        <v>-120.77196807926961</v>
      </c>
      <c r="U43" s="71"/>
      <c r="V43" s="72">
        <f>N40</f>
        <v>-128.93318421989724</v>
      </c>
      <c r="W43" s="397"/>
      <c r="X43" s="397"/>
      <c r="Y43" s="398">
        <f>M40</f>
        <v>-50.996985931317397</v>
      </c>
      <c r="Z43" s="398"/>
      <c r="AA43" s="398"/>
      <c r="AB43" s="341"/>
      <c r="AC43" s="341"/>
      <c r="AD43" s="341"/>
      <c r="AE43" s="341"/>
      <c r="AF43" s="341"/>
      <c r="AG43" s="341"/>
      <c r="AH43" s="341"/>
      <c r="AI43" s="341"/>
      <c r="AJ43" s="341"/>
      <c r="AK43" s="341"/>
      <c r="AL43" s="341"/>
      <c r="AM43" s="341"/>
      <c r="AN43" s="341"/>
      <c r="AO43" s="341"/>
      <c r="AP43" s="341"/>
      <c r="AQ43" s="341"/>
      <c r="AR43" s="341"/>
      <c r="AS43" s="341"/>
      <c r="AT43" s="341"/>
      <c r="AU43" s="341"/>
      <c r="AV43" s="341"/>
      <c r="AW43" s="341"/>
      <c r="AX43" s="341"/>
    </row>
    <row r="44" spans="1:50" x14ac:dyDescent="0.6">
      <c r="A44" s="66">
        <v>-146</v>
      </c>
      <c r="B44" s="361">
        <f t="shared" si="71"/>
        <v>-2.5481807079117211</v>
      </c>
      <c r="C44" s="64">
        <f t="shared" si="36"/>
        <v>108.69840030634299</v>
      </c>
      <c r="D44" s="64">
        <f t="shared" si="72"/>
        <v>-18.69840030634299</v>
      </c>
      <c r="E44" s="63">
        <f t="shared" si="73"/>
        <v>-147.20781165993984</v>
      </c>
      <c r="F44" s="64">
        <f t="shared" si="74"/>
        <v>119.06940034510713</v>
      </c>
      <c r="G44" s="64">
        <f t="shared" si="75"/>
        <v>-29.069400345107127</v>
      </c>
      <c r="H44" s="63">
        <f t="shared" si="76"/>
        <v>-141.21234372086062</v>
      </c>
      <c r="I44" s="64">
        <f t="shared" si="77"/>
        <v>129.1146882825345</v>
      </c>
      <c r="J44" s="64">
        <f t="shared" si="78"/>
        <v>-39.114688282534502</v>
      </c>
      <c r="K44" s="63">
        <f t="shared" si="79"/>
        <v>-133.88633264657724</v>
      </c>
      <c r="L44" s="64">
        <f t="shared" si="80"/>
        <v>138.55171009882255</v>
      </c>
      <c r="M44" s="64">
        <f t="shared" si="81"/>
        <v>-48.551710098822554</v>
      </c>
      <c r="N44" s="63">
        <f t="shared" si="82"/>
        <v>-124.19321963688586</v>
      </c>
      <c r="O44" s="64">
        <f t="shared" si="83"/>
        <v>146.81965790818842</v>
      </c>
      <c r="P44" s="64">
        <f t="shared" si="84"/>
        <v>-56.819657908188418</v>
      </c>
      <c r="Q44" s="63">
        <f t="shared" si="85"/>
        <v>-110.38322142986695</v>
      </c>
      <c r="R44" s="64">
        <f t="shared" si="86"/>
        <v>141.82603033762283</v>
      </c>
      <c r="S44" s="171">
        <f t="shared" si="87"/>
        <v>-51.826030337622825</v>
      </c>
      <c r="T44" s="197">
        <f t="shared" si="88"/>
        <v>-119.630469369127</v>
      </c>
      <c r="U44" s="71"/>
      <c r="V44" s="72">
        <f>Q40</f>
        <v>-114.86986546135728</v>
      </c>
      <c r="W44" s="397"/>
      <c r="X44" s="397"/>
      <c r="Y44" s="398">
        <f>P40</f>
        <v>-59.629505702376548</v>
      </c>
      <c r="Z44" s="398"/>
      <c r="AA44" s="398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</row>
    <row r="45" spans="1:50" x14ac:dyDescent="0.6">
      <c r="A45" s="66">
        <v>-145</v>
      </c>
      <c r="B45" s="361">
        <f t="shared" si="71"/>
        <v>-2.530727415391778</v>
      </c>
      <c r="C45" s="64">
        <f t="shared" si="36"/>
        <v>108.28146117227909</v>
      </c>
      <c r="D45" s="64">
        <f t="shared" si="72"/>
        <v>-18.281461172279094</v>
      </c>
      <c r="E45" s="63">
        <f t="shared" si="73"/>
        <v>-146.34614112161603</v>
      </c>
      <c r="F45" s="64">
        <f t="shared" si="74"/>
        <v>118.58767685953228</v>
      </c>
      <c r="G45" s="64">
        <f t="shared" si="75"/>
        <v>-28.58767685953228</v>
      </c>
      <c r="H45" s="63">
        <f t="shared" si="76"/>
        <v>-140.23931027555162</v>
      </c>
      <c r="I45" s="64">
        <f t="shared" si="77"/>
        <v>128.56133929786833</v>
      </c>
      <c r="J45" s="64">
        <f t="shared" si="78"/>
        <v>-38.561339297868329</v>
      </c>
      <c r="K45" s="63">
        <f t="shared" si="79"/>
        <v>-132.81695247915621</v>
      </c>
      <c r="L45" s="64">
        <f t="shared" si="80"/>
        <v>137.91811656525584</v>
      </c>
      <c r="M45" s="64">
        <f t="shared" si="81"/>
        <v>-47.918116565255843</v>
      </c>
      <c r="N45" s="63">
        <f t="shared" si="82"/>
        <v>-123.07244320963331</v>
      </c>
      <c r="O45" s="64">
        <f t="shared" si="83"/>
        <v>146.10395942943256</v>
      </c>
      <c r="P45" s="64">
        <f t="shared" si="84"/>
        <v>-56.103959429432564</v>
      </c>
      <c r="Q45" s="63">
        <f t="shared" si="85"/>
        <v>-109.34433625604082</v>
      </c>
      <c r="R45" s="64">
        <f t="shared" si="86"/>
        <v>141.16093963074286</v>
      </c>
      <c r="S45" s="171">
        <f t="shared" si="87"/>
        <v>-51.16093963074286</v>
      </c>
      <c r="T45" s="197">
        <f t="shared" si="88"/>
        <v>-118.51689831323721</v>
      </c>
      <c r="U45" s="71"/>
      <c r="W45" s="397"/>
      <c r="X45" s="397"/>
      <c r="Y45" s="398"/>
      <c r="Z45" s="398"/>
      <c r="AA45" s="398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</row>
    <row r="46" spans="1:50" x14ac:dyDescent="0.6">
      <c r="A46" s="66">
        <v>-144</v>
      </c>
      <c r="B46" s="361">
        <f t="shared" si="71"/>
        <v>-2.5132741228718345</v>
      </c>
      <c r="C46" s="64">
        <f t="shared" si="36"/>
        <v>107.85503590656157</v>
      </c>
      <c r="D46" s="64">
        <f t="shared" si="72"/>
        <v>-17.855035906561568</v>
      </c>
      <c r="E46" s="63">
        <f t="shared" si="73"/>
        <v>-145.49172719367604</v>
      </c>
      <c r="F46" s="64">
        <f t="shared" si="74"/>
        <v>118.09607458775061</v>
      </c>
      <c r="G46" s="64">
        <f t="shared" si="75"/>
        <v>-28.096074587750607</v>
      </c>
      <c r="H46" s="63">
        <f t="shared" si="76"/>
        <v>-139.27719924854222</v>
      </c>
      <c r="I46" s="64">
        <f t="shared" si="77"/>
        <v>127.99841130415265</v>
      </c>
      <c r="J46" s="64">
        <f t="shared" si="78"/>
        <v>-37.998411304152654</v>
      </c>
      <c r="K46" s="63">
        <f t="shared" si="79"/>
        <v>-131.76405280513791</v>
      </c>
      <c r="L46" s="64">
        <f t="shared" si="80"/>
        <v>137.27648628325775</v>
      </c>
      <c r="M46" s="64">
        <f t="shared" si="81"/>
        <v>-47.276486283257753</v>
      </c>
      <c r="N46" s="63">
        <f t="shared" si="82"/>
        <v>-121.97562173530687</v>
      </c>
      <c r="O46" s="64">
        <f t="shared" si="83"/>
        <v>145.38375396743731</v>
      </c>
      <c r="P46" s="64">
        <f t="shared" si="84"/>
        <v>-55.383753967437315</v>
      </c>
      <c r="Q46" s="63">
        <f t="shared" si="85"/>
        <v>-108.33471561004707</v>
      </c>
      <c r="R46" s="64">
        <f t="shared" si="86"/>
        <v>140.48887205500856</v>
      </c>
      <c r="S46" s="171">
        <f t="shared" si="87"/>
        <v>-50.488872055008557</v>
      </c>
      <c r="T46" s="197">
        <f t="shared" si="88"/>
        <v>-117.43005437496758</v>
      </c>
      <c r="U46" s="71"/>
      <c r="W46" s="397"/>
      <c r="X46" s="397"/>
      <c r="Y46" s="398"/>
      <c r="Z46" s="398"/>
      <c r="AA46" s="398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</row>
    <row r="47" spans="1:50" x14ac:dyDescent="0.6">
      <c r="A47" s="66">
        <v>-143</v>
      </c>
      <c r="B47" s="361">
        <f t="shared" si="71"/>
        <v>-2.4958208303518914</v>
      </c>
      <c r="C47" s="64">
        <f t="shared" si="36"/>
        <v>107.41929922647797</v>
      </c>
      <c r="D47" s="64">
        <f t="shared" ref="D47:D58" si="89">90-C47</f>
        <v>-17.419299226477975</v>
      </c>
      <c r="E47" s="63">
        <f t="shared" ref="E47:E58" si="90">DEGREES(-ACOS((SIN(RADIANS(D47))*SIN($C$6)-SIN(C$5))/(COS(RADIANS(D47))*COS($C$6))))</f>
        <v>-144.64458246137184</v>
      </c>
      <c r="F47" s="64">
        <f t="shared" ref="F47:F58" si="91">DEGREES(ACOS(SIN(G$5)*SIN($C$6)+COS(G$5)*COS($C$6)*COS($B47)))</f>
        <v>117.59484248691405</v>
      </c>
      <c r="G47" s="64">
        <f t="shared" ref="G47:G58" si="92">90-F47</f>
        <v>-27.594842486914047</v>
      </c>
      <c r="H47" s="63">
        <f t="shared" ref="H47:H58" si="93">DEGREES(-ACOS((SIN(RADIANS(G47))*SIN($C$6)-SIN(G$5))/(COS(RADIANS(G47))*COS($C$6))))</f>
        <v>-138.32593393712941</v>
      </c>
      <c r="I47" s="64">
        <f t="shared" ref="I47:I58" si="94">DEGREES(ACOS(SIN(J$5)*SIN($C$6)+COS(J$5)*COS($C$6)*COS($B47)))</f>
        <v>127.42624030731301</v>
      </c>
      <c r="J47" s="64">
        <f t="shared" ref="J47:J58" si="95">90-I47</f>
        <v>-37.426240307313009</v>
      </c>
      <c r="K47" s="63">
        <f t="shared" ref="K47:K58" si="96">DEGREES(-ACOS((SIN(RADIANS(J47))*SIN($C$6)-SIN(J$5))/(COS(RADIANS(J47))*COS($C$6))))</f>
        <v>-130.72732370373356</v>
      </c>
      <c r="L47" s="64">
        <f t="shared" ref="L47:L58" si="97">DEGREES(ACOS(SIN(M$5)*SIN($C$6)+COS(M$5)*COS($C$6)*COS($B47)))</f>
        <v>136.62722244284427</v>
      </c>
      <c r="M47" s="64">
        <f t="shared" ref="M47:M58" si="98">90-L47</f>
        <v>-46.627222442844271</v>
      </c>
      <c r="N47" s="63">
        <f t="shared" ref="N47:N58" si="99">DEGREES(-ACOS((SIN(RADIANS(M47))*SIN($C$6)-SIN(M$5))/(COS(RADIANS(M47))*COS($C$6))))</f>
        <v>-120.90190205715841</v>
      </c>
      <c r="O47" s="64">
        <f t="shared" ref="O47:O58" si="100">DEGREES(ACOS(SIN(P$5)*SIN($C$6)+COS(P$5)*COS($C$6)*COS($B47)))</f>
        <v>144.65938710318113</v>
      </c>
      <c r="P47" s="64">
        <f t="shared" ref="P47:P58" si="101">90-O47</f>
        <v>-54.659387103181132</v>
      </c>
      <c r="Q47" s="63">
        <f t="shared" ref="Q47:Q58" si="102">DEGREES(-ACOS((SIN(RADIANS(P47))*SIN($C$6)-SIN(P$5))/(COS(RADIANS(P47))*COS($C$6))))</f>
        <v>-107.35263864890442</v>
      </c>
      <c r="R47" s="64">
        <f t="shared" ref="R47:R58" si="103">DEGREES(ACOS(SIN(S$5)*SIN($C$6)+COS(S$5)*COS($C$6)*COS($B47)))</f>
        <v>139.81023238961311</v>
      </c>
      <c r="S47" s="171">
        <f t="shared" ref="S47:S58" si="104">90-R47</f>
        <v>-49.810232389613105</v>
      </c>
      <c r="T47" s="197">
        <f t="shared" ref="T47:T58" si="105">DEGREES(-ACOS((SIN(RADIANS(S47))*SIN($C$6)-SIN(S$5))/(COS(RADIANS(S47))*COS($C$6))))</f>
        <v>-116.3687731410637</v>
      </c>
      <c r="U47" s="71"/>
      <c r="W47" s="397"/>
      <c r="X47" s="397"/>
      <c r="Y47" s="398"/>
      <c r="Z47" s="398"/>
      <c r="AA47" s="398"/>
      <c r="AB47" s="341"/>
      <c r="AC47" s="341"/>
      <c r="AD47" s="341"/>
      <c r="AE47" s="341"/>
      <c r="AF47" s="341"/>
      <c r="AG47" s="341"/>
      <c r="AH47" s="341"/>
      <c r="AI47" s="341"/>
      <c r="AJ47" s="341"/>
      <c r="AK47" s="341"/>
      <c r="AL47" s="341"/>
      <c r="AM47" s="341"/>
      <c r="AN47" s="341"/>
      <c r="AO47" s="341"/>
      <c r="AP47" s="341"/>
      <c r="AQ47" s="341"/>
      <c r="AR47" s="341"/>
      <c r="AS47" s="341"/>
      <c r="AT47" s="341"/>
      <c r="AU47" s="341"/>
      <c r="AV47" s="341"/>
      <c r="AW47" s="341"/>
      <c r="AX47" s="341"/>
    </row>
    <row r="48" spans="1:50" x14ac:dyDescent="0.6">
      <c r="A48" s="66">
        <v>-142</v>
      </c>
      <c r="B48" s="361">
        <f t="shared" si="71"/>
        <v>-2.4783675378319479</v>
      </c>
      <c r="C48" s="64">
        <f t="shared" si="36"/>
        <v>106.9744255533688</v>
      </c>
      <c r="D48" s="64">
        <f t="shared" si="89"/>
        <v>-16.974425553368803</v>
      </c>
      <c r="E48" s="63">
        <f t="shared" si="90"/>
        <v>-143.80471017004322</v>
      </c>
      <c r="F48" s="64">
        <f t="shared" si="91"/>
        <v>117.08422665248425</v>
      </c>
      <c r="G48" s="64">
        <f t="shared" si="92"/>
        <v>-27.084226652484247</v>
      </c>
      <c r="H48" s="63">
        <f t="shared" si="93"/>
        <v>-137.38542395783895</v>
      </c>
      <c r="I48" s="64">
        <f t="shared" si="94"/>
        <v>126.84515382482255</v>
      </c>
      <c r="J48" s="64">
        <f t="shared" si="95"/>
        <v>-36.845153824822546</v>
      </c>
      <c r="K48" s="63">
        <f t="shared" si="96"/>
        <v>-129.7064417358028</v>
      </c>
      <c r="L48" s="64">
        <f t="shared" si="97"/>
        <v>135.97071022550409</v>
      </c>
      <c r="M48" s="64">
        <f t="shared" si="98"/>
        <v>-45.970710225504092</v>
      </c>
      <c r="N48" s="63">
        <f t="shared" si="99"/>
        <v>-119.85044307239026</v>
      </c>
      <c r="O48" s="64">
        <f t="shared" si="100"/>
        <v>143.93118058314201</v>
      </c>
      <c r="P48" s="64">
        <f t="shared" si="101"/>
        <v>-53.931180583142009</v>
      </c>
      <c r="Q48" s="63">
        <f t="shared" si="102"/>
        <v>-106.39648976296724</v>
      </c>
      <c r="R48" s="64">
        <f t="shared" si="103"/>
        <v>139.12540376378402</v>
      </c>
      <c r="S48" s="171">
        <f t="shared" si="104"/>
        <v>-49.125403763784021</v>
      </c>
      <c r="T48" s="197">
        <f t="shared" si="105"/>
        <v>-115.33192774234395</v>
      </c>
      <c r="U48" s="71"/>
      <c r="W48" s="397"/>
      <c r="X48" s="397"/>
      <c r="Y48" s="398"/>
      <c r="Z48" s="398"/>
      <c r="AA48" s="398"/>
      <c r="AB48" s="341"/>
      <c r="AC48" s="341"/>
      <c r="AD48" s="341"/>
      <c r="AE48" s="341"/>
      <c r="AF48" s="341"/>
      <c r="AG48" s="341"/>
      <c r="AH48" s="341"/>
      <c r="AI48" s="341"/>
      <c r="AJ48" s="341"/>
      <c r="AK48" s="341"/>
      <c r="AL48" s="341"/>
      <c r="AM48" s="341"/>
      <c r="AN48" s="341"/>
      <c r="AO48" s="341"/>
      <c r="AP48" s="341"/>
      <c r="AQ48" s="341"/>
      <c r="AR48" s="341"/>
      <c r="AS48" s="341"/>
      <c r="AT48" s="341"/>
      <c r="AU48" s="341"/>
      <c r="AV48" s="341"/>
      <c r="AW48" s="341"/>
      <c r="AX48" s="341"/>
    </row>
    <row r="49" spans="1:50" x14ac:dyDescent="0.6">
      <c r="A49" s="66">
        <v>-141</v>
      </c>
      <c r="B49" s="361">
        <f t="shared" si="71"/>
        <v>-2.4609142453120048</v>
      </c>
      <c r="C49" s="64">
        <f t="shared" si="36"/>
        <v>106.5205888078068</v>
      </c>
      <c r="D49" s="64">
        <f t="shared" si="89"/>
        <v>-16.520588807806803</v>
      </c>
      <c r="E49" s="63">
        <f t="shared" si="90"/>
        <v>-142.97210458644355</v>
      </c>
      <c r="F49" s="64">
        <f t="shared" si="91"/>
        <v>116.56447007557348</v>
      </c>
      <c r="G49" s="64">
        <f t="shared" si="92"/>
        <v>-26.564470075573482</v>
      </c>
      <c r="H49" s="63">
        <f t="shared" si="93"/>
        <v>-136.45556621493353</v>
      </c>
      <c r="I49" s="64">
        <f t="shared" si="94"/>
        <v>126.25547080706319</v>
      </c>
      <c r="J49" s="64">
        <f t="shared" si="95"/>
        <v>-36.25547080706319</v>
      </c>
      <c r="K49" s="63">
        <f t="shared" si="96"/>
        <v>-128.70107202927656</v>
      </c>
      <c r="L49" s="64">
        <f t="shared" si="97"/>
        <v>135.30731750349292</v>
      </c>
      <c r="M49" s="64">
        <f t="shared" si="98"/>
        <v>-45.307317503492925</v>
      </c>
      <c r="N49" s="63">
        <f t="shared" si="99"/>
        <v>-118.82041807179571</v>
      </c>
      <c r="O49" s="64">
        <f t="shared" si="100"/>
        <v>143.19943435543556</v>
      </c>
      <c r="P49" s="64">
        <f t="shared" si="101"/>
        <v>-53.199434355435557</v>
      </c>
      <c r="Q49" s="63">
        <f t="shared" si="102"/>
        <v>-105.46475226264212</v>
      </c>
      <c r="R49" s="64">
        <f t="shared" si="103"/>
        <v>138.43474887177362</v>
      </c>
      <c r="S49" s="171">
        <f t="shared" si="104"/>
        <v>-48.434748871773621</v>
      </c>
      <c r="T49" s="197">
        <f t="shared" si="105"/>
        <v>-114.31842971006607</v>
      </c>
      <c r="U49" s="71"/>
      <c r="W49" s="397"/>
      <c r="X49" s="397"/>
      <c r="Y49" s="398"/>
      <c r="Z49" s="398"/>
      <c r="AA49" s="398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</row>
    <row r="50" spans="1:50" x14ac:dyDescent="0.6">
      <c r="A50" s="66">
        <v>-140</v>
      </c>
      <c r="B50" s="361">
        <f t="shared" si="71"/>
        <v>-2.4434609527920612</v>
      </c>
      <c r="C50" s="64">
        <f t="shared" si="36"/>
        <v>106.05796221736722</v>
      </c>
      <c r="D50" s="64">
        <f t="shared" si="89"/>
        <v>-16.057962217367219</v>
      </c>
      <c r="E50" s="63">
        <f t="shared" si="90"/>
        <v>-142.14675136474588</v>
      </c>
      <c r="F50" s="64">
        <f t="shared" si="91"/>
        <v>116.03581242857001</v>
      </c>
      <c r="G50" s="64">
        <f t="shared" si="92"/>
        <v>-26.035812428570011</v>
      </c>
      <c r="H50" s="63">
        <f t="shared" si="93"/>
        <v>-135.53624584244727</v>
      </c>
      <c r="I50" s="64">
        <f t="shared" si="94"/>
        <v>125.65750160499881</v>
      </c>
      <c r="J50" s="64">
        <f t="shared" si="95"/>
        <v>-35.657501604998814</v>
      </c>
      <c r="K50" s="63">
        <f t="shared" si="96"/>
        <v>-127.71087020469358</v>
      </c>
      <c r="L50" s="64">
        <f t="shared" si="97"/>
        <v>134.63739555290363</v>
      </c>
      <c r="M50" s="64">
        <f t="shared" si="98"/>
        <v>-44.637395552903627</v>
      </c>
      <c r="N50" s="63">
        <f t="shared" si="99"/>
        <v>-117.81101663171353</v>
      </c>
      <c r="O50" s="64">
        <f t="shared" si="100"/>
        <v>142.46442843047808</v>
      </c>
      <c r="P50" s="64">
        <f t="shared" si="101"/>
        <v>-52.46442843047808</v>
      </c>
      <c r="Q50" s="63">
        <f t="shared" si="102"/>
        <v>-104.55600223970887</v>
      </c>
      <c r="R50" s="64">
        <f t="shared" si="103"/>
        <v>137.73861114962321</v>
      </c>
      <c r="S50" s="171">
        <f t="shared" si="104"/>
        <v>-47.73861114962321</v>
      </c>
      <c r="T50" s="197">
        <f t="shared" si="105"/>
        <v>-113.32722936222687</v>
      </c>
      <c r="U50" s="71"/>
      <c r="W50" s="397"/>
      <c r="X50" s="397"/>
      <c r="Y50" s="398"/>
      <c r="Z50" s="398"/>
      <c r="AA50" s="398"/>
      <c r="AB50" s="341"/>
      <c r="AC50" s="341"/>
      <c r="AD50" s="341"/>
      <c r="AE50" s="341"/>
      <c r="AF50" s="341"/>
      <c r="AG50" s="341"/>
      <c r="AH50" s="341"/>
      <c r="AI50" s="341"/>
      <c r="AJ50" s="341"/>
      <c r="AK50" s="341"/>
      <c r="AL50" s="341"/>
      <c r="AM50" s="341"/>
      <c r="AN50" s="341"/>
      <c r="AO50" s="341"/>
      <c r="AP50" s="341"/>
      <c r="AQ50" s="341"/>
      <c r="AR50" s="341"/>
      <c r="AS50" s="341"/>
      <c r="AT50" s="341"/>
      <c r="AU50" s="341"/>
      <c r="AV50" s="341"/>
      <c r="AW50" s="341"/>
      <c r="AX50" s="341"/>
    </row>
    <row r="51" spans="1:50" x14ac:dyDescent="0.6">
      <c r="A51" s="66">
        <v>-139</v>
      </c>
      <c r="B51" s="361">
        <f t="shared" si="71"/>
        <v>-2.4260076602721181</v>
      </c>
      <c r="C51" s="64">
        <f t="shared" si="36"/>
        <v>105.58671813691552</v>
      </c>
      <c r="D51" s="64">
        <f t="shared" si="89"/>
        <v>-15.586718136915522</v>
      </c>
      <c r="E51" s="63">
        <f t="shared" si="90"/>
        <v>-141.32862791501947</v>
      </c>
      <c r="F51" s="64">
        <f t="shared" si="91"/>
        <v>115.49848987772874</v>
      </c>
      <c r="G51" s="64">
        <f t="shared" si="92"/>
        <v>-25.498489877728744</v>
      </c>
      <c r="H51" s="63">
        <f t="shared" si="93"/>
        <v>-134.62733711611182</v>
      </c>
      <c r="I51" s="64">
        <f t="shared" si="94"/>
        <v>125.05154797913573</v>
      </c>
      <c r="J51" s="64">
        <f t="shared" si="95"/>
        <v>-35.051547979135734</v>
      </c>
      <c r="K51" s="63">
        <f t="shared" si="96"/>
        <v>-126.73548414451828</v>
      </c>
      <c r="L51" s="64">
        <f t="shared" si="97"/>
        <v>133.96127977213172</v>
      </c>
      <c r="M51" s="64">
        <f t="shared" si="98"/>
        <v>-43.961279772131718</v>
      </c>
      <c r="N51" s="63">
        <f t="shared" si="99"/>
        <v>-116.82144611168327</v>
      </c>
      <c r="O51" s="64">
        <f t="shared" si="100"/>
        <v>141.72642458003844</v>
      </c>
      <c r="P51" s="64">
        <f t="shared" si="101"/>
        <v>-51.72642458003844</v>
      </c>
      <c r="Q51" s="63">
        <f t="shared" si="102"/>
        <v>-103.66890265463144</v>
      </c>
      <c r="R51" s="64">
        <f t="shared" si="103"/>
        <v>137.03731590866593</v>
      </c>
      <c r="S51" s="171">
        <f t="shared" si="104"/>
        <v>-47.037315908665931</v>
      </c>
      <c r="T51" s="197">
        <f t="shared" si="105"/>
        <v>-112.35731580205416</v>
      </c>
      <c r="U51" s="71"/>
      <c r="W51" s="397"/>
      <c r="X51" s="397"/>
      <c r="Y51" s="398"/>
      <c r="Z51" s="398"/>
      <c r="AA51" s="398"/>
      <c r="AB51" s="341"/>
      <c r="AC51" s="341"/>
      <c r="AD51" s="341"/>
      <c r="AE51" s="341"/>
      <c r="AF51" s="341"/>
      <c r="AG51" s="341"/>
      <c r="AH51" s="341"/>
      <c r="AI51" s="341"/>
      <c r="AJ51" s="341"/>
      <c r="AK51" s="341"/>
      <c r="AL51" s="341"/>
      <c r="AM51" s="341"/>
      <c r="AN51" s="341"/>
      <c r="AO51" s="341"/>
      <c r="AP51" s="341"/>
      <c r="AQ51" s="341"/>
      <c r="AR51" s="341"/>
      <c r="AS51" s="341"/>
      <c r="AT51" s="341"/>
      <c r="AU51" s="341"/>
      <c r="AV51" s="341"/>
      <c r="AW51" s="341"/>
      <c r="AX51" s="341"/>
    </row>
    <row r="52" spans="1:50" x14ac:dyDescent="0.6">
      <c r="A52" s="66">
        <v>-138</v>
      </c>
      <c r="B52" s="361">
        <f t="shared" si="71"/>
        <v>-2.4085543677521746</v>
      </c>
      <c r="C52" s="64">
        <f t="shared" si="36"/>
        <v>105.10702788127603</v>
      </c>
      <c r="D52" s="64">
        <f t="shared" si="89"/>
        <v>-15.107027881276025</v>
      </c>
      <c r="E52" s="63">
        <f t="shared" si="90"/>
        <v>-140.51770377212412</v>
      </c>
      <c r="F52" s="64">
        <f t="shared" si="91"/>
        <v>114.95273492135081</v>
      </c>
      <c r="G52" s="64">
        <f t="shared" si="92"/>
        <v>-24.95273492135081</v>
      </c>
      <c r="H52" s="63">
        <f t="shared" si="93"/>
        <v>-133.72870433218714</v>
      </c>
      <c r="I52" s="64">
        <f t="shared" si="94"/>
        <v>124.43790314503286</v>
      </c>
      <c r="J52" s="64">
        <f t="shared" si="95"/>
        <v>-34.437903145032863</v>
      </c>
      <c r="K52" s="63">
        <f t="shared" si="96"/>
        <v>-125.7745556111466</v>
      </c>
      <c r="L52" s="64">
        <f t="shared" si="97"/>
        <v>133.27929039879487</v>
      </c>
      <c r="M52" s="64">
        <f t="shared" si="98"/>
        <v>-43.27929039879487</v>
      </c>
      <c r="N52" s="63">
        <f t="shared" si="99"/>
        <v>-115.85093280691952</v>
      </c>
      <c r="O52" s="64">
        <f t="shared" si="100"/>
        <v>140.98566788798556</v>
      </c>
      <c r="P52" s="64">
        <f t="shared" si="101"/>
        <v>-50.985667887985556</v>
      </c>
      <c r="Q52" s="63">
        <f t="shared" si="102"/>
        <v>-102.80219768393988</v>
      </c>
      <c r="R52" s="64">
        <f t="shared" si="103"/>
        <v>136.33117142234906</v>
      </c>
      <c r="S52" s="171">
        <f t="shared" si="104"/>
        <v>-46.331171422349058</v>
      </c>
      <c r="T52" s="197">
        <f t="shared" si="105"/>
        <v>-111.407716599973</v>
      </c>
      <c r="U52" s="71"/>
      <c r="W52" s="397"/>
      <c r="X52" s="397"/>
      <c r="Y52" s="398"/>
      <c r="Z52" s="398"/>
      <c r="AA52" s="398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1"/>
      <c r="AR52" s="341"/>
      <c r="AS52" s="341"/>
      <c r="AT52" s="341"/>
      <c r="AU52" s="341"/>
      <c r="AV52" s="341"/>
      <c r="AW52" s="341"/>
      <c r="AX52" s="341"/>
    </row>
    <row r="53" spans="1:50" x14ac:dyDescent="0.6">
      <c r="A53" s="66">
        <v>-137</v>
      </c>
      <c r="B53" s="361">
        <f t="shared" si="71"/>
        <v>-2.3911010752322315</v>
      </c>
      <c r="C53" s="64">
        <f t="shared" si="36"/>
        <v>104.61906157009098</v>
      </c>
      <c r="D53" s="64">
        <f t="shared" si="89"/>
        <v>-14.619061570090977</v>
      </c>
      <c r="E53" s="63">
        <f t="shared" si="90"/>
        <v>-139.71394096313313</v>
      </c>
      <c r="F53" s="64">
        <f t="shared" si="91"/>
        <v>114.39877625213892</v>
      </c>
      <c r="G53" s="64">
        <f t="shared" si="92"/>
        <v>-24.398776252138916</v>
      </c>
      <c r="H53" s="63">
        <f t="shared" si="93"/>
        <v>-132.84020265080773</v>
      </c>
      <c r="I53" s="64">
        <f t="shared" si="94"/>
        <v>123.81685185093023</v>
      </c>
      <c r="J53" s="64">
        <f t="shared" si="95"/>
        <v>-33.816851850930234</v>
      </c>
      <c r="K53" s="63">
        <f t="shared" si="96"/>
        <v>-124.82772171947268</v>
      </c>
      <c r="L53" s="64">
        <f t="shared" si="97"/>
        <v>132.59173321943052</v>
      </c>
      <c r="M53" s="64">
        <f t="shared" si="98"/>
        <v>-42.591733219430523</v>
      </c>
      <c r="N53" s="63">
        <f t="shared" si="99"/>
        <v>-114.89872280041064</v>
      </c>
      <c r="O53" s="64">
        <f t="shared" si="100"/>
        <v>140.24238816533608</v>
      </c>
      <c r="P53" s="64">
        <f t="shared" si="101"/>
        <v>-50.242388165336081</v>
      </c>
      <c r="Q53" s="63">
        <f t="shared" si="102"/>
        <v>-101.95470734841398</v>
      </c>
      <c r="R53" s="64">
        <f t="shared" si="103"/>
        <v>135.62046996427776</v>
      </c>
      <c r="S53" s="171">
        <f t="shared" si="104"/>
        <v>-45.62046996427776</v>
      </c>
      <c r="T53" s="197">
        <f t="shared" si="105"/>
        <v>-110.47749722042801</v>
      </c>
      <c r="U53" s="71"/>
      <c r="W53" s="397"/>
      <c r="X53" s="397"/>
      <c r="Y53" s="398"/>
      <c r="Z53" s="398"/>
      <c r="AA53" s="398"/>
      <c r="AB53" s="341"/>
      <c r="AC53" s="341"/>
      <c r="AD53" s="341"/>
      <c r="AE53" s="341"/>
      <c r="AF53" s="341"/>
      <c r="AG53" s="341"/>
      <c r="AH53" s="341"/>
      <c r="AI53" s="341"/>
      <c r="AJ53" s="341"/>
      <c r="AK53" s="341"/>
      <c r="AL53" s="341"/>
      <c r="AM53" s="341"/>
      <c r="AN53" s="341"/>
      <c r="AO53" s="341"/>
      <c r="AP53" s="341"/>
      <c r="AQ53" s="341"/>
      <c r="AR53" s="341"/>
      <c r="AS53" s="341"/>
      <c r="AT53" s="341"/>
      <c r="AU53" s="341"/>
      <c r="AV53" s="341"/>
      <c r="AW53" s="341"/>
      <c r="AX53" s="341"/>
    </row>
    <row r="54" spans="1:50" x14ac:dyDescent="0.6">
      <c r="A54" s="66">
        <v>-136</v>
      </c>
      <c r="B54" s="361">
        <f t="shared" si="71"/>
        <v>-2.3736477827122884</v>
      </c>
      <c r="C54" s="64">
        <f t="shared" si="36"/>
        <v>104.12298798462976</v>
      </c>
      <c r="D54" s="64">
        <f t="shared" si="89"/>
        <v>-14.122987984629759</v>
      </c>
      <c r="E54" s="63">
        <f t="shared" si="90"/>
        <v>-138.91729437155729</v>
      </c>
      <c r="F54" s="64">
        <f t="shared" si="91"/>
        <v>113.83683864229553</v>
      </c>
      <c r="G54" s="64">
        <f t="shared" si="92"/>
        <v>-23.836838642295533</v>
      </c>
      <c r="H54" s="63">
        <f t="shared" si="93"/>
        <v>-131.96167890200539</v>
      </c>
      <c r="I54" s="64">
        <f t="shared" si="94"/>
        <v>123.1886704833759</v>
      </c>
      <c r="J54" s="64">
        <f t="shared" si="95"/>
        <v>-33.188670483375901</v>
      </c>
      <c r="K54" s="63">
        <f t="shared" si="96"/>
        <v>-123.8946162706083</v>
      </c>
      <c r="L54" s="64">
        <f t="shared" si="97"/>
        <v>131.89890026739741</v>
      </c>
      <c r="M54" s="64">
        <f t="shared" si="98"/>
        <v>-41.898900267397408</v>
      </c>
      <c r="N54" s="63">
        <f t="shared" si="99"/>
        <v>-113.96408255521193</v>
      </c>
      <c r="O54" s="64">
        <f t="shared" si="100"/>
        <v>139.49680124142182</v>
      </c>
      <c r="P54" s="64">
        <f t="shared" si="101"/>
        <v>-49.496801241421821</v>
      </c>
      <c r="Q54" s="63">
        <f t="shared" si="102"/>
        <v>-101.12532243261462</v>
      </c>
      <c r="R54" s="64">
        <f t="shared" si="103"/>
        <v>134.90548879644368</v>
      </c>
      <c r="S54" s="171">
        <f t="shared" si="104"/>
        <v>-44.905488796443677</v>
      </c>
      <c r="T54" s="197">
        <f t="shared" si="105"/>
        <v>-109.56576024609332</v>
      </c>
      <c r="U54" s="71"/>
      <c r="W54" s="397"/>
      <c r="X54" s="397"/>
      <c r="Y54" s="398"/>
      <c r="Z54" s="398"/>
      <c r="AA54" s="398"/>
      <c r="AB54" s="341"/>
      <c r="AC54" s="341"/>
      <c r="AD54" s="341"/>
      <c r="AE54" s="341"/>
      <c r="AF54" s="341"/>
      <c r="AG54" s="341"/>
      <c r="AH54" s="341"/>
      <c r="AI54" s="341"/>
      <c r="AJ54" s="341"/>
      <c r="AK54" s="341"/>
      <c r="AL54" s="341"/>
      <c r="AM54" s="341"/>
      <c r="AN54" s="341"/>
      <c r="AO54" s="341"/>
      <c r="AP54" s="341"/>
      <c r="AQ54" s="341"/>
      <c r="AR54" s="341"/>
      <c r="AS54" s="341"/>
      <c r="AT54" s="341"/>
      <c r="AU54" s="341"/>
      <c r="AV54" s="341"/>
      <c r="AW54" s="341"/>
      <c r="AX54" s="341"/>
    </row>
    <row r="55" spans="1:50" s="370" customFormat="1" x14ac:dyDescent="0.6">
      <c r="A55" s="362">
        <v>-135</v>
      </c>
      <c r="B55" s="363">
        <f t="shared" si="71"/>
        <v>-2.3561944901923448</v>
      </c>
      <c r="C55" s="364">
        <f t="shared" si="36"/>
        <v>103.61897443626671</v>
      </c>
      <c r="D55" s="364">
        <f t="shared" si="89"/>
        <v>-13.618974436266711</v>
      </c>
      <c r="E55" s="365">
        <f t="shared" si="90"/>
        <v>-138.12771209680267</v>
      </c>
      <c r="F55" s="364">
        <f t="shared" si="91"/>
        <v>113.26714284992933</v>
      </c>
      <c r="G55" s="364">
        <f t="shared" si="92"/>
        <v>-23.267142849929328</v>
      </c>
      <c r="H55" s="365">
        <f t="shared" si="93"/>
        <v>-131.09297235306937</v>
      </c>
      <c r="I55" s="364">
        <f t="shared" si="94"/>
        <v>122.55362719704938</v>
      </c>
      <c r="J55" s="364">
        <f t="shared" si="95"/>
        <v>-32.55362719704938</v>
      </c>
      <c r="K55" s="365">
        <f t="shared" si="96"/>
        <v>-122.97487095385655</v>
      </c>
      <c r="L55" s="364">
        <f t="shared" si="97"/>
        <v>131.20107050536072</v>
      </c>
      <c r="M55" s="364">
        <f t="shared" si="98"/>
        <v>-41.201070505360718</v>
      </c>
      <c r="N55" s="365">
        <f t="shared" si="99"/>
        <v>-113.04629928341829</v>
      </c>
      <c r="O55" s="364">
        <f t="shared" si="100"/>
        <v>138.74911014217389</v>
      </c>
      <c r="P55" s="364">
        <f t="shared" si="101"/>
        <v>-48.74911014217389</v>
      </c>
      <c r="Q55" s="365">
        <f t="shared" si="102"/>
        <v>-100.31299969864267</v>
      </c>
      <c r="R55" s="364">
        <f t="shared" si="103"/>
        <v>134.18649110744758</v>
      </c>
      <c r="S55" s="171">
        <f t="shared" si="104"/>
        <v>-44.18649110744758</v>
      </c>
      <c r="T55" s="197">
        <f t="shared" si="105"/>
        <v>-108.67164444416248</v>
      </c>
      <c r="U55" s="368"/>
      <c r="V55" s="369">
        <f>E55</f>
        <v>-138.12771209680267</v>
      </c>
      <c r="W55" s="396"/>
      <c r="X55" s="396"/>
      <c r="Y55" s="399"/>
      <c r="Z55" s="399">
        <f>D55</f>
        <v>-13.618974436266711</v>
      </c>
      <c r="AA55" s="399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380"/>
      <c r="AN55" s="380"/>
      <c r="AO55" s="380"/>
      <c r="AP55" s="380"/>
      <c r="AQ55" s="380"/>
      <c r="AR55" s="380"/>
      <c r="AS55" s="380"/>
      <c r="AT55" s="380"/>
      <c r="AU55" s="380"/>
      <c r="AV55" s="380"/>
      <c r="AW55" s="380"/>
      <c r="AX55" s="380"/>
    </row>
    <row r="56" spans="1:50" x14ac:dyDescent="0.6">
      <c r="A56" s="66">
        <v>-134</v>
      </c>
      <c r="B56" s="361">
        <f t="shared" si="71"/>
        <v>-2.3387411976724017</v>
      </c>
      <c r="C56" s="64">
        <f t="shared" si="36"/>
        <v>103.10718664630848</v>
      </c>
      <c r="D56" s="64">
        <f t="shared" si="89"/>
        <v>-13.107186646308477</v>
      </c>
      <c r="E56" s="63">
        <f t="shared" si="90"/>
        <v>-137.34513580745173</v>
      </c>
      <c r="F56" s="64">
        <f t="shared" si="91"/>
        <v>112.68990554534477</v>
      </c>
      <c r="G56" s="64">
        <f t="shared" si="92"/>
        <v>-22.689905545344772</v>
      </c>
      <c r="H56" s="63">
        <f t="shared" si="93"/>
        <v>-130.23391543635447</v>
      </c>
      <c r="I56" s="64">
        <f t="shared" si="94"/>
        <v>121.91198206528966</v>
      </c>
      <c r="J56" s="64">
        <f t="shared" si="95"/>
        <v>-31.911982065289664</v>
      </c>
      <c r="K56" s="63">
        <f t="shared" si="96"/>
        <v>-122.06811642436575</v>
      </c>
      <c r="L56" s="64">
        <f t="shared" si="97"/>
        <v>130.49851048955745</v>
      </c>
      <c r="M56" s="64">
        <f t="shared" si="98"/>
        <v>-40.498510489557447</v>
      </c>
      <c r="N56" s="63">
        <f t="shared" si="99"/>
        <v>-112.14468112443295</v>
      </c>
      <c r="O56" s="64">
        <f t="shared" si="100"/>
        <v>137.99950616568967</v>
      </c>
      <c r="P56" s="64">
        <f t="shared" si="101"/>
        <v>-47.999506165689667</v>
      </c>
      <c r="Q56" s="63">
        <f t="shared" si="102"/>
        <v>-99.516757391326294</v>
      </c>
      <c r="R56" s="64">
        <f t="shared" si="103"/>
        <v>133.4637269011871</v>
      </c>
      <c r="S56" s="171">
        <f t="shared" si="104"/>
        <v>-43.463726901187101</v>
      </c>
      <c r="T56" s="197">
        <f t="shared" si="105"/>
        <v>-107.79432371251858</v>
      </c>
      <c r="U56" s="71"/>
      <c r="V56" s="72">
        <f>H55</f>
        <v>-131.09297235306937</v>
      </c>
      <c r="W56" s="397"/>
      <c r="X56" s="397"/>
      <c r="Y56" s="398"/>
      <c r="Z56" s="398">
        <f>G55</f>
        <v>-23.267142849929328</v>
      </c>
      <c r="AA56" s="398"/>
      <c r="AB56" s="341"/>
      <c r="AC56" s="341"/>
      <c r="AD56" s="341"/>
      <c r="AE56" s="341"/>
      <c r="AF56" s="341"/>
      <c r="AG56" s="341"/>
      <c r="AH56" s="341"/>
      <c r="AI56" s="341"/>
      <c r="AJ56" s="341"/>
      <c r="AK56" s="341"/>
      <c r="AL56" s="341"/>
      <c r="AM56" s="341"/>
      <c r="AN56" s="341"/>
      <c r="AO56" s="341"/>
      <c r="AP56" s="341"/>
      <c r="AQ56" s="341"/>
      <c r="AR56" s="341"/>
      <c r="AS56" s="341"/>
      <c r="AT56" s="341"/>
      <c r="AU56" s="341"/>
      <c r="AV56" s="341"/>
      <c r="AW56" s="341"/>
      <c r="AX56" s="341"/>
    </row>
    <row r="57" spans="1:50" x14ac:dyDescent="0.6">
      <c r="A57" s="66">
        <v>-133</v>
      </c>
      <c r="B57" s="361">
        <f t="shared" si="71"/>
        <v>-2.3212879051524582</v>
      </c>
      <c r="C57" s="64">
        <f t="shared" si="36"/>
        <v>102.58778863682218</v>
      </c>
      <c r="D57" s="64">
        <f t="shared" si="89"/>
        <v>-12.587788636822182</v>
      </c>
      <c r="E57" s="63">
        <f t="shared" si="90"/>
        <v>-136.56950108711015</v>
      </c>
      <c r="F57" s="64">
        <f t="shared" si="91"/>
        <v>112.10533925581296</v>
      </c>
      <c r="G57" s="64">
        <f t="shared" si="92"/>
        <v>-22.105339255812964</v>
      </c>
      <c r="H57" s="63">
        <f t="shared" si="93"/>
        <v>-129.38433443704841</v>
      </c>
      <c r="I57" s="64">
        <f t="shared" si="94"/>
        <v>121.26398724814217</v>
      </c>
      <c r="J57" s="64">
        <f t="shared" si="95"/>
        <v>-31.263987248142172</v>
      </c>
      <c r="K57" s="63">
        <f t="shared" si="96"/>
        <v>-121.17398326405929</v>
      </c>
      <c r="L57" s="64">
        <f t="shared" si="97"/>
        <v>129.79147501373728</v>
      </c>
      <c r="M57" s="64">
        <f t="shared" si="98"/>
        <v>-39.791475013737283</v>
      </c>
      <c r="N57" s="63">
        <f t="shared" si="99"/>
        <v>-111.25855716152992</v>
      </c>
      <c r="O57" s="64">
        <f t="shared" si="100"/>
        <v>137.24816986443736</v>
      </c>
      <c r="P57" s="64">
        <f t="shared" si="101"/>
        <v>-47.248169864437358</v>
      </c>
      <c r="Q57" s="63">
        <f t="shared" si="102"/>
        <v>-98.735671027928873</v>
      </c>
      <c r="R57" s="64">
        <f t="shared" si="103"/>
        <v>132.73743383699335</v>
      </c>
      <c r="S57" s="171">
        <f t="shared" si="104"/>
        <v>-42.737433836993347</v>
      </c>
      <c r="T57" s="197">
        <f t="shared" si="105"/>
        <v>-106.93300593756668</v>
      </c>
      <c r="U57" s="71"/>
      <c r="V57" s="72">
        <f>K55</f>
        <v>-122.97487095385655</v>
      </c>
      <c r="W57" s="397"/>
      <c r="X57" s="397"/>
      <c r="Y57" s="398"/>
      <c r="Z57" s="398">
        <f>J55</f>
        <v>-32.55362719704938</v>
      </c>
      <c r="AA57" s="398"/>
      <c r="AB57" s="341"/>
      <c r="AC57" s="341"/>
      <c r="AD57" s="341"/>
      <c r="AE57" s="341"/>
      <c r="AF57" s="341"/>
      <c r="AG57" s="341"/>
      <c r="AH57" s="341"/>
      <c r="AI57" s="341"/>
      <c r="AJ57" s="341"/>
      <c r="AK57" s="341"/>
      <c r="AL57" s="341"/>
      <c r="AM57" s="341"/>
      <c r="AN57" s="341"/>
      <c r="AO57" s="341"/>
      <c r="AP57" s="341"/>
      <c r="AQ57" s="341"/>
      <c r="AR57" s="341"/>
      <c r="AS57" s="341"/>
      <c r="AT57" s="341"/>
      <c r="AU57" s="341"/>
      <c r="AV57" s="341"/>
      <c r="AW57" s="341"/>
      <c r="AX57" s="341"/>
    </row>
    <row r="58" spans="1:50" x14ac:dyDescent="0.6">
      <c r="A58" s="66">
        <v>-132</v>
      </c>
      <c r="B58" s="361">
        <f t="shared" si="71"/>
        <v>-2.3038346126325151</v>
      </c>
      <c r="C58" s="64">
        <f t="shared" si="36"/>
        <v>102.06094263208978</v>
      </c>
      <c r="D58" s="64">
        <f t="shared" si="89"/>
        <v>-12.060942632089777</v>
      </c>
      <c r="E58" s="63">
        <f t="shared" si="90"/>
        <v>-135.80073777170796</v>
      </c>
      <c r="F58" s="64">
        <f t="shared" si="91"/>
        <v>111.51365232745476</v>
      </c>
      <c r="G58" s="64">
        <f t="shared" si="92"/>
        <v>-21.513652327454764</v>
      </c>
      <c r="H58" s="63">
        <f t="shared" si="93"/>
        <v>-128.54405014076443</v>
      </c>
      <c r="I58" s="64">
        <f t="shared" si="94"/>
        <v>120.60988717503317</v>
      </c>
      <c r="J58" s="64">
        <f t="shared" si="95"/>
        <v>-30.609887175033165</v>
      </c>
      <c r="K58" s="63">
        <f t="shared" si="96"/>
        <v>-120.29210283347985</v>
      </c>
      <c r="L58" s="64">
        <f t="shared" si="97"/>
        <v>129.08020773126304</v>
      </c>
      <c r="M58" s="64">
        <f t="shared" si="98"/>
        <v>-39.080207731263044</v>
      </c>
      <c r="N58" s="63">
        <f t="shared" si="99"/>
        <v>-110.38727730235658</v>
      </c>
      <c r="O58" s="64">
        <f t="shared" si="100"/>
        <v>136.49527194266872</v>
      </c>
      <c r="P58" s="64">
        <f t="shared" si="101"/>
        <v>-46.495271942668722</v>
      </c>
      <c r="Q58" s="63">
        <f t="shared" si="102"/>
        <v>-97.968869462573707</v>
      </c>
      <c r="R58" s="64">
        <f t="shared" si="103"/>
        <v>132.00783802258204</v>
      </c>
      <c r="S58" s="171">
        <f t="shared" si="104"/>
        <v>-42.007838022582035</v>
      </c>
      <c r="T58" s="197">
        <f t="shared" si="105"/>
        <v>-106.08693179028124</v>
      </c>
      <c r="U58" s="71"/>
      <c r="V58" s="72">
        <f>N55</f>
        <v>-113.04629928341829</v>
      </c>
      <c r="W58" s="397"/>
      <c r="X58" s="397"/>
      <c r="Y58" s="398"/>
      <c r="Z58" s="398">
        <f>M55</f>
        <v>-41.201070505360718</v>
      </c>
      <c r="AA58" s="398"/>
      <c r="AB58" s="341"/>
      <c r="AC58" s="341"/>
      <c r="AD58" s="341"/>
      <c r="AE58" s="341"/>
      <c r="AF58" s="341"/>
      <c r="AG58" s="341"/>
      <c r="AH58" s="341"/>
      <c r="AI58" s="341"/>
      <c r="AJ58" s="341"/>
      <c r="AK58" s="341"/>
      <c r="AL58" s="341"/>
      <c r="AM58" s="341"/>
      <c r="AN58" s="341"/>
      <c r="AO58" s="341"/>
      <c r="AP58" s="341"/>
      <c r="AQ58" s="341"/>
      <c r="AR58" s="341"/>
      <c r="AS58" s="341"/>
      <c r="AT58" s="341"/>
      <c r="AU58" s="341"/>
      <c r="AV58" s="341"/>
      <c r="AW58" s="341"/>
      <c r="AX58" s="341"/>
    </row>
    <row r="59" spans="1:50" x14ac:dyDescent="0.6">
      <c r="A59" s="66">
        <v>-131</v>
      </c>
      <c r="B59" s="361">
        <f t="shared" si="71"/>
        <v>-2.2863813201125716</v>
      </c>
      <c r="C59" s="64">
        <f t="shared" si="36"/>
        <v>101.52680897029362</v>
      </c>
      <c r="D59" s="64">
        <f t="shared" ref="D59:D70" si="106">90-C59</f>
        <v>-11.526808970293615</v>
      </c>
      <c r="E59" s="63">
        <f t="shared" ref="E59:E70" si="107">DEGREES(-ACOS((SIN(RADIANS(D59))*SIN($C$6)-SIN(C$5))/(COS(RADIANS(D59))*COS($C$6))))</f>
        <v>-135.03877027728257</v>
      </c>
      <c r="F59" s="64">
        <f t="shared" ref="F59:F70" si="108">DEGREES(ACOS(SIN(G$5)*SIN($C$6)+COS(G$5)*COS($C$6)*COS($B59)))</f>
        <v>110.91504890290666</v>
      </c>
      <c r="G59" s="64">
        <f t="shared" ref="G59:G70" si="109">90-F59</f>
        <v>-20.915048902906662</v>
      </c>
      <c r="H59" s="63">
        <f t="shared" ref="H59:H70" si="110">DEGREES(-ACOS((SIN(RADIANS(G59))*SIN($C$6)-SIN(G$5))/(COS(RADIANS(G59))*COS($C$6))))</f>
        <v>-127.71287844113161</v>
      </c>
      <c r="I59" s="64">
        <f t="shared" ref="I59:I70" si="111">DEGREES(ACOS(SIN(J$5)*SIN($C$6)+COS(J$5)*COS($C$6)*COS($B59)))</f>
        <v>119.94991873946019</v>
      </c>
      <c r="J59" s="64">
        <f t="shared" ref="J59:J70" si="112">90-I59</f>
        <v>-29.949918739460188</v>
      </c>
      <c r="K59" s="63">
        <f t="shared" ref="K59:K70" si="113">DEGREES(-ACOS((SIN(RADIANS(J59))*SIN($C$6)-SIN(J$5))/(COS(RADIANS(J59))*COS($C$6))))</f>
        <v>-119.42210802211844</v>
      </c>
      <c r="L59" s="64">
        <f t="shared" ref="L59:L70" si="114">DEGREES(ACOS(SIN(M$5)*SIN($C$6)+COS(M$5)*COS($C$6)*COS($B59)))</f>
        <v>128.36494175435064</v>
      </c>
      <c r="M59" s="64">
        <f t="shared" ref="M59:M70" si="115">90-L59</f>
        <v>-38.364941754350639</v>
      </c>
      <c r="N59" s="63">
        <f t="shared" ref="N59:N70" si="116">DEGREES(-ACOS((SIN(RADIANS(M59))*SIN($C$6)-SIN(M$5))/(COS(RADIANS(M59))*COS($C$6))))</f>
        <v>-109.53021204595281</v>
      </c>
      <c r="O59" s="64">
        <f t="shared" ref="O59:O70" si="117">DEGREES(ACOS(SIN(P$5)*SIN($C$6)+COS(P$5)*COS($C$6)*COS($B59)))</f>
        <v>135.74097407686966</v>
      </c>
      <c r="P59" s="64">
        <f t="shared" ref="P59:P70" si="118">90-O59</f>
        <v>-45.740974076869662</v>
      </c>
      <c r="Q59" s="63">
        <f t="shared" ref="Q59:Q70" si="119">DEGREES(-ACOS((SIN(RADIANS(P59))*SIN($C$6)-SIN(P$5))/(COS(RADIANS(P59))*COS($C$6))))</f>
        <v>-97.215531213637846</v>
      </c>
      <c r="R59" s="64">
        <f t="shared" ref="R59:R70" si="120">DEGREES(ACOS(SIN(S$5)*SIN($C$6)+COS(S$5)*COS($C$6)*COS($B59)))</f>
        <v>131.27515476146834</v>
      </c>
      <c r="S59" s="171">
        <f t="shared" ref="S59:S70" si="121">90-R59</f>
        <v>-41.275154761468343</v>
      </c>
      <c r="T59" s="197">
        <f t="shared" ref="T59:T70" si="122">DEGREES(-ACOS((SIN(RADIANS(S59))*SIN($C$6)-SIN(S$5))/(COS(RADIANS(S59))*COS($C$6))))</f>
        <v>-105.25537348250961</v>
      </c>
      <c r="U59" s="71"/>
      <c r="V59" s="72">
        <f>Q55</f>
        <v>-100.31299969864267</v>
      </c>
      <c r="W59" s="397"/>
      <c r="X59" s="397"/>
      <c r="Y59" s="398"/>
      <c r="Z59" s="398">
        <f>P55</f>
        <v>-48.74911014217389</v>
      </c>
      <c r="AA59" s="398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</row>
    <row r="60" spans="1:50" x14ac:dyDescent="0.6">
      <c r="A60" s="66">
        <v>-130</v>
      </c>
      <c r="B60" s="361">
        <f t="shared" si="71"/>
        <v>-2.2689280275926285</v>
      </c>
      <c r="C60" s="64">
        <f t="shared" si="36"/>
        <v>100.98554602502398</v>
      </c>
      <c r="D60" s="64">
        <f t="shared" si="106"/>
        <v>-10.985546025023979</v>
      </c>
      <c r="E60" s="63">
        <f t="shared" si="107"/>
        <v>-134.2835179174069</v>
      </c>
      <c r="F60" s="64">
        <f t="shared" si="108"/>
        <v>110.30972891348938</v>
      </c>
      <c r="G60" s="64">
        <f t="shared" si="109"/>
        <v>-20.30972891348938</v>
      </c>
      <c r="H60" s="63">
        <f t="shared" si="110"/>
        <v>-126.89063090782376</v>
      </c>
      <c r="I60" s="64">
        <f t="shared" si="111"/>
        <v>119.28431150335487</v>
      </c>
      <c r="J60" s="64">
        <f t="shared" si="112"/>
        <v>-29.284311503354871</v>
      </c>
      <c r="K60" s="63">
        <f t="shared" si="113"/>
        <v>-118.56363390464976</v>
      </c>
      <c r="L60" s="64">
        <f t="shared" si="114"/>
        <v>127.64590022984088</v>
      </c>
      <c r="M60" s="64">
        <f t="shared" si="115"/>
        <v>-37.645900229840876</v>
      </c>
      <c r="N60" s="63">
        <f t="shared" si="116"/>
        <v>-108.68675215606753</v>
      </c>
      <c r="O60" s="64">
        <f t="shared" si="117"/>
        <v>134.98542966638377</v>
      </c>
      <c r="P60" s="64">
        <f t="shared" si="118"/>
        <v>-44.985429666383766</v>
      </c>
      <c r="Q60" s="63">
        <f t="shared" si="119"/>
        <v>-96.47488104114764</v>
      </c>
      <c r="R60" s="64">
        <f t="shared" si="120"/>
        <v>130.53958925669116</v>
      </c>
      <c r="S60" s="171">
        <f t="shared" si="121"/>
        <v>-40.539589256691158</v>
      </c>
      <c r="T60" s="197">
        <f t="shared" si="122"/>
        <v>-104.43763350169222</v>
      </c>
      <c r="U60" s="71"/>
      <c r="W60" s="397"/>
      <c r="X60" s="397"/>
      <c r="Y60" s="398"/>
      <c r="Z60" s="398"/>
      <c r="AA60" s="398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1"/>
      <c r="AR60" s="341"/>
      <c r="AS60" s="341"/>
      <c r="AT60" s="341"/>
      <c r="AU60" s="341"/>
      <c r="AV60" s="341"/>
      <c r="AW60" s="341"/>
      <c r="AX60" s="341"/>
    </row>
    <row r="61" spans="1:50" x14ac:dyDescent="0.6">
      <c r="A61" s="66">
        <v>-129</v>
      </c>
      <c r="B61" s="361">
        <f t="shared" si="71"/>
        <v>-2.2514747350726849</v>
      </c>
      <c r="C61" s="64">
        <f t="shared" si="36"/>
        <v>100.43731013618611</v>
      </c>
      <c r="D61" s="64">
        <f t="shared" si="106"/>
        <v>-10.437310136186113</v>
      </c>
      <c r="E61" s="63">
        <f t="shared" si="107"/>
        <v>-133.5348952095456</v>
      </c>
      <c r="F61" s="64">
        <f t="shared" si="108"/>
        <v>109.69788808464988</v>
      </c>
      <c r="G61" s="64">
        <f t="shared" si="109"/>
        <v>-19.697888084649875</v>
      </c>
      <c r="H61" s="63">
        <f t="shared" si="110"/>
        <v>-126.07711531569146</v>
      </c>
      <c r="I61" s="64">
        <f t="shared" si="111"/>
        <v>118.61328790902309</v>
      </c>
      <c r="J61" s="64">
        <f t="shared" si="112"/>
        <v>-28.613287909023086</v>
      </c>
      <c r="K61" s="63">
        <f t="shared" si="113"/>
        <v>-117.71631831027369</v>
      </c>
      <c r="L61" s="64">
        <f t="shared" si="114"/>
        <v>126.92329689123567</v>
      </c>
      <c r="M61" s="64">
        <f t="shared" si="115"/>
        <v>-36.923296891235665</v>
      </c>
      <c r="N61" s="63">
        <f t="shared" si="116"/>
        <v>-107.85630825802775</v>
      </c>
      <c r="O61" s="64">
        <f t="shared" si="117"/>
        <v>134.22878452069503</v>
      </c>
      <c r="P61" s="64">
        <f t="shared" si="118"/>
        <v>-44.228784520695029</v>
      </c>
      <c r="Q61" s="63">
        <f t="shared" si="119"/>
        <v>-95.746186760540212</v>
      </c>
      <c r="R61" s="64">
        <f t="shared" si="120"/>
        <v>129.80133727281967</v>
      </c>
      <c r="S61" s="171">
        <f t="shared" si="121"/>
        <v>-39.801337272819666</v>
      </c>
      <c r="T61" s="197">
        <f t="shared" si="122"/>
        <v>-103.63304333884057</v>
      </c>
      <c r="U61" s="71"/>
      <c r="W61" s="397"/>
      <c r="X61" s="397"/>
      <c r="Y61" s="398"/>
      <c r="Z61" s="398"/>
      <c r="AA61" s="398"/>
      <c r="AB61" s="341"/>
      <c r="AC61" s="341"/>
      <c r="AD61" s="341"/>
      <c r="AE61" s="341"/>
      <c r="AF61" s="341"/>
      <c r="AG61" s="341"/>
      <c r="AH61" s="341"/>
      <c r="AI61" s="341"/>
      <c r="AJ61" s="341"/>
      <c r="AK61" s="341"/>
      <c r="AL61" s="341"/>
      <c r="AM61" s="341"/>
      <c r="AN61" s="341"/>
      <c r="AO61" s="341"/>
      <c r="AP61" s="341"/>
      <c r="AQ61" s="341"/>
      <c r="AR61" s="341"/>
      <c r="AS61" s="341"/>
      <c r="AT61" s="341"/>
      <c r="AU61" s="341"/>
      <c r="AV61" s="341"/>
      <c r="AW61" s="341"/>
      <c r="AX61" s="341"/>
    </row>
    <row r="62" spans="1:50" x14ac:dyDescent="0.6">
      <c r="A62" s="66">
        <v>-128</v>
      </c>
      <c r="B62" s="361">
        <f t="shared" si="71"/>
        <v>-2.2340214425527418</v>
      </c>
      <c r="C62" s="64">
        <f t="shared" si="36"/>
        <v>99.882255549879346</v>
      </c>
      <c r="D62" s="64">
        <f t="shared" si="106"/>
        <v>-9.8822555498793463</v>
      </c>
      <c r="E62" s="63">
        <f t="shared" si="107"/>
        <v>-132.79281216974442</v>
      </c>
      <c r="F62" s="64">
        <f t="shared" si="108"/>
        <v>109.07971795350559</v>
      </c>
      <c r="G62" s="64">
        <f t="shared" si="109"/>
        <v>-19.079717953505593</v>
      </c>
      <c r="H62" s="63">
        <f t="shared" si="110"/>
        <v>-125.27213613585263</v>
      </c>
      <c r="I62" s="64">
        <f t="shared" si="111"/>
        <v>117.93706349680237</v>
      </c>
      <c r="J62" s="64">
        <f t="shared" si="112"/>
        <v>-27.937063496802367</v>
      </c>
      <c r="K62" s="63">
        <f t="shared" si="113"/>
        <v>-116.87980231209406</v>
      </c>
      <c r="L62" s="64">
        <f t="shared" si="114"/>
        <v>126.1973365870108</v>
      </c>
      <c r="M62" s="64">
        <f t="shared" si="115"/>
        <v>-36.197336587010795</v>
      </c>
      <c r="N62" s="63">
        <f t="shared" si="116"/>
        <v>-107.03831037414851</v>
      </c>
      <c r="O62" s="64">
        <f t="shared" si="117"/>
        <v>133.47117748926075</v>
      </c>
      <c r="P62" s="64">
        <f t="shared" si="118"/>
        <v>-43.471177489260754</v>
      </c>
      <c r="Q62" s="63">
        <f t="shared" si="119"/>
        <v>-95.028756278905846</v>
      </c>
      <c r="R62" s="64">
        <f t="shared" si="120"/>
        <v>129.06058575829226</v>
      </c>
      <c r="S62" s="171">
        <f t="shared" si="121"/>
        <v>-39.060585758292262</v>
      </c>
      <c r="T62" s="197">
        <f t="shared" si="122"/>
        <v>-102.84096222178997</v>
      </c>
      <c r="U62" s="71"/>
      <c r="W62" s="397"/>
      <c r="X62" s="397"/>
      <c r="Y62" s="398"/>
      <c r="Z62" s="398"/>
      <c r="AA62" s="398"/>
      <c r="AB62" s="341"/>
      <c r="AC62" s="341"/>
      <c r="AD62" s="341"/>
      <c r="AE62" s="341"/>
      <c r="AF62" s="341"/>
      <c r="AG62" s="341"/>
      <c r="AH62" s="341"/>
      <c r="AI62" s="341"/>
      <c r="AJ62" s="341"/>
      <c r="AK62" s="341"/>
      <c r="AL62" s="341"/>
      <c r="AM62" s="341"/>
      <c r="AN62" s="341"/>
      <c r="AO62" s="341"/>
      <c r="AP62" s="341"/>
      <c r="AQ62" s="341"/>
      <c r="AR62" s="341"/>
      <c r="AS62" s="341"/>
      <c r="AT62" s="341"/>
      <c r="AU62" s="341"/>
      <c r="AV62" s="341"/>
      <c r="AW62" s="341"/>
      <c r="AX62" s="341"/>
    </row>
    <row r="63" spans="1:50" x14ac:dyDescent="0.6">
      <c r="A63" s="66">
        <v>-127</v>
      </c>
      <c r="B63" s="361">
        <f t="shared" si="71"/>
        <v>-2.2165681500327987</v>
      </c>
      <c r="C63" s="64">
        <f t="shared" si="36"/>
        <v>99.320534366815622</v>
      </c>
      <c r="D63" s="64">
        <f t="shared" si="106"/>
        <v>-9.3205343668156218</v>
      </c>
      <c r="E63" s="63">
        <f t="shared" si="107"/>
        <v>-132.05717459516049</v>
      </c>
      <c r="F63" s="64">
        <f t="shared" si="108"/>
        <v>108.45540589737831</v>
      </c>
      <c r="G63" s="64">
        <f t="shared" si="109"/>
        <v>-18.455405897378313</v>
      </c>
      <c r="H63" s="63">
        <f t="shared" si="110"/>
        <v>-124.47549498975056</v>
      </c>
      <c r="I63" s="64">
        <f t="shared" si="111"/>
        <v>117.25584712679225</v>
      </c>
      <c r="J63" s="64">
        <f t="shared" si="112"/>
        <v>-27.255847126792247</v>
      </c>
      <c r="K63" s="63">
        <f t="shared" si="113"/>
        <v>-116.05373064315508</v>
      </c>
      <c r="L63" s="64">
        <f t="shared" si="114"/>
        <v>125.46821578544052</v>
      </c>
      <c r="M63" s="64">
        <f t="shared" si="115"/>
        <v>-35.46821578544052</v>
      </c>
      <c r="N63" s="63">
        <f t="shared" si="116"/>
        <v>-106.23220741064191</v>
      </c>
      <c r="O63" s="64">
        <f t="shared" si="117"/>
        <v>132.71274103923588</v>
      </c>
      <c r="P63" s="64">
        <f t="shared" si="118"/>
        <v>-42.71274103923588</v>
      </c>
      <c r="Q63" s="63">
        <f t="shared" si="119"/>
        <v>-94.32193483988209</v>
      </c>
      <c r="R63" s="64">
        <f t="shared" si="120"/>
        <v>128.31751343016671</v>
      </c>
      <c r="S63" s="171">
        <f t="shared" si="121"/>
        <v>-38.317513430166713</v>
      </c>
      <c r="T63" s="197">
        <f t="shared" si="122"/>
        <v>-102.0607758633452</v>
      </c>
      <c r="U63" s="71"/>
      <c r="W63" s="397"/>
      <c r="X63" s="397"/>
      <c r="Y63" s="398"/>
      <c r="Z63" s="398"/>
      <c r="AA63" s="398"/>
      <c r="AB63" s="341"/>
      <c r="AC63" s="341"/>
      <c r="AD63" s="341"/>
      <c r="AE63" s="341"/>
      <c r="AF63" s="341"/>
      <c r="AG63" s="341"/>
      <c r="AH63" s="341"/>
      <c r="AI63" s="341"/>
      <c r="AJ63" s="341"/>
      <c r="AK63" s="341"/>
      <c r="AL63" s="341"/>
      <c r="AM63" s="341"/>
      <c r="AN63" s="341"/>
      <c r="AO63" s="341"/>
      <c r="AP63" s="341"/>
      <c r="AQ63" s="341"/>
      <c r="AR63" s="341"/>
      <c r="AS63" s="341"/>
      <c r="AT63" s="341"/>
      <c r="AU63" s="341"/>
      <c r="AV63" s="341"/>
      <c r="AW63" s="341"/>
      <c r="AX63" s="341"/>
    </row>
    <row r="64" spans="1:50" x14ac:dyDescent="0.6">
      <c r="A64" s="66">
        <v>-126</v>
      </c>
      <c r="B64" s="361">
        <f t="shared" si="71"/>
        <v>-2.1991148575128552</v>
      </c>
      <c r="C64" s="64">
        <f t="shared" si="36"/>
        <v>98.75229649884507</v>
      </c>
      <c r="D64" s="64">
        <f t="shared" si="106"/>
        <v>-8.7522964988450696</v>
      </c>
      <c r="E64" s="63">
        <f t="shared" si="107"/>
        <v>-131.32788433404485</v>
      </c>
      <c r="F64" s="64">
        <f t="shared" si="108"/>
        <v>107.82513517226694</v>
      </c>
      <c r="G64" s="64">
        <f t="shared" si="109"/>
        <v>-17.82513517226694</v>
      </c>
      <c r="H64" s="63">
        <f t="shared" si="110"/>
        <v>-123.68699106731502</v>
      </c>
      <c r="I64" s="64">
        <f t="shared" si="111"/>
        <v>116.56984120321397</v>
      </c>
      <c r="J64" s="64">
        <f t="shared" si="112"/>
        <v>-26.569841203213969</v>
      </c>
      <c r="K64" s="63">
        <f t="shared" si="113"/>
        <v>-115.23775204542038</v>
      </c>
      <c r="L64" s="64">
        <f t="shared" si="114"/>
        <v>124.73612305635127</v>
      </c>
      <c r="M64" s="64">
        <f t="shared" si="115"/>
        <v>-34.736123056351275</v>
      </c>
      <c r="N64" s="63">
        <f t="shared" si="116"/>
        <v>-105.43746660718385</v>
      </c>
      <c r="O64" s="64">
        <f t="shared" si="117"/>
        <v>131.95360178592742</v>
      </c>
      <c r="P64" s="64">
        <f t="shared" si="118"/>
        <v>-41.953601785927418</v>
      </c>
      <c r="Q64" s="63">
        <f t="shared" si="119"/>
        <v>-93.625102463650578</v>
      </c>
      <c r="R64" s="64">
        <f t="shared" si="120"/>
        <v>127.57229132335934</v>
      </c>
      <c r="S64" s="171">
        <f t="shared" si="121"/>
        <v>-37.572291323359337</v>
      </c>
      <c r="T64" s="197">
        <f t="shared" si="122"/>
        <v>-101.29189523191565</v>
      </c>
      <c r="U64" s="71"/>
      <c r="W64" s="397"/>
      <c r="X64" s="397"/>
      <c r="Y64" s="398"/>
      <c r="Z64" s="398"/>
      <c r="AA64" s="398"/>
      <c r="AB64" s="341"/>
      <c r="AC64" s="341"/>
      <c r="AD64" s="341"/>
      <c r="AE64" s="341"/>
      <c r="AF64" s="341"/>
      <c r="AG64" s="341"/>
      <c r="AH64" s="341"/>
      <c r="AI64" s="341"/>
      <c r="AJ64" s="341"/>
      <c r="AK64" s="341"/>
      <c r="AL64" s="341"/>
      <c r="AM64" s="341"/>
      <c r="AN64" s="341"/>
      <c r="AO64" s="341"/>
      <c r="AP64" s="341"/>
      <c r="AQ64" s="341"/>
      <c r="AR64" s="341"/>
      <c r="AS64" s="341"/>
      <c r="AT64" s="341"/>
      <c r="AU64" s="341"/>
      <c r="AV64" s="341"/>
      <c r="AW64" s="341"/>
      <c r="AX64" s="341"/>
    </row>
    <row r="65" spans="1:50" x14ac:dyDescent="0.6">
      <c r="A65" s="66">
        <v>-125</v>
      </c>
      <c r="B65" s="361">
        <f t="shared" si="71"/>
        <v>-2.1816615649929121</v>
      </c>
      <c r="C65" s="64">
        <f t="shared" si="36"/>
        <v>98.177689633159304</v>
      </c>
      <c r="D65" s="64">
        <f t="shared" si="106"/>
        <v>-8.1776896331593036</v>
      </c>
      <c r="E65" s="63">
        <f t="shared" si="107"/>
        <v>-130.60483954287719</v>
      </c>
      <c r="F65" s="64">
        <f t="shared" si="108"/>
        <v>107.18908496027049</v>
      </c>
      <c r="G65" s="64">
        <f t="shared" si="109"/>
        <v>-17.189084960270492</v>
      </c>
      <c r="H65" s="63">
        <f t="shared" si="110"/>
        <v>-122.90642151045628</v>
      </c>
      <c r="I65" s="64">
        <f t="shared" si="111"/>
        <v>115.87924190013921</v>
      </c>
      <c r="J65" s="64">
        <f t="shared" si="112"/>
        <v>-25.879241900139206</v>
      </c>
      <c r="K65" s="63">
        <f t="shared" si="113"/>
        <v>-114.43151955762681</v>
      </c>
      <c r="L65" s="64">
        <f t="shared" si="114"/>
        <v>124.00123953036028</v>
      </c>
      <c r="M65" s="64">
        <f t="shared" si="115"/>
        <v>-34.00123953036028</v>
      </c>
      <c r="N65" s="63">
        <f t="shared" si="116"/>
        <v>-104.6535729586989</v>
      </c>
      <c r="O65" s="64">
        <f t="shared" si="117"/>
        <v>131.19388098036177</v>
      </c>
      <c r="P65" s="64">
        <f t="shared" si="118"/>
        <v>-41.193880980361769</v>
      </c>
      <c r="Q65" s="63">
        <f t="shared" si="119"/>
        <v>-92.937671568927385</v>
      </c>
      <c r="R65" s="64">
        <f t="shared" si="120"/>
        <v>126.82508330642179</v>
      </c>
      <c r="S65" s="171">
        <f t="shared" si="121"/>
        <v>-36.825083306421789</v>
      </c>
      <c r="T65" s="197">
        <f t="shared" si="122"/>
        <v>-100.53375535053364</v>
      </c>
      <c r="U65" s="71"/>
      <c r="W65" s="397"/>
      <c r="X65" s="397"/>
      <c r="Y65" s="398"/>
      <c r="Z65" s="398"/>
      <c r="AA65" s="398"/>
      <c r="AB65" s="341"/>
      <c r="AC65" s="341"/>
      <c r="AD65" s="341"/>
      <c r="AE65" s="341"/>
      <c r="AF65" s="341"/>
      <c r="AG65" s="341"/>
      <c r="AH65" s="341"/>
      <c r="AI65" s="341"/>
      <c r="AJ65" s="341"/>
      <c r="AK65" s="341"/>
      <c r="AL65" s="341"/>
      <c r="AM65" s="341"/>
      <c r="AN65" s="341"/>
      <c r="AO65" s="341"/>
      <c r="AP65" s="341"/>
      <c r="AQ65" s="341"/>
      <c r="AR65" s="341"/>
      <c r="AS65" s="341"/>
      <c r="AT65" s="341"/>
      <c r="AU65" s="341"/>
      <c r="AV65" s="341"/>
      <c r="AW65" s="341"/>
      <c r="AX65" s="341"/>
    </row>
    <row r="66" spans="1:50" x14ac:dyDescent="0.6">
      <c r="A66" s="66">
        <v>-124</v>
      </c>
      <c r="B66" s="361">
        <f t="shared" si="71"/>
        <v>-2.1642082724729685</v>
      </c>
      <c r="C66" s="64">
        <f t="shared" si="36"/>
        <v>97.596859203746732</v>
      </c>
      <c r="D66" s="64">
        <f t="shared" si="106"/>
        <v>-7.5968592037467317</v>
      </c>
      <c r="E66" s="63">
        <f t="shared" si="107"/>
        <v>-129.8879349304348</v>
      </c>
      <c r="F66" s="64">
        <f t="shared" si="108"/>
        <v>106.5474304250347</v>
      </c>
      <c r="G66" s="64">
        <f t="shared" si="109"/>
        <v>-16.547430425034705</v>
      </c>
      <c r="H66" s="63">
        <f t="shared" si="110"/>
        <v>-122.13358176319539</v>
      </c>
      <c r="I66" s="64">
        <f t="shared" si="111"/>
        <v>115.18423938749513</v>
      </c>
      <c r="J66" s="64">
        <f t="shared" si="112"/>
        <v>-25.184239387495126</v>
      </c>
      <c r="K66" s="63">
        <f t="shared" si="113"/>
        <v>-113.63469074758275</v>
      </c>
      <c r="L66" s="64">
        <f t="shared" si="114"/>
        <v>123.26373933626439</v>
      </c>
      <c r="M66" s="64">
        <f t="shared" si="115"/>
        <v>-33.263739336264393</v>
      </c>
      <c r="N66" s="63">
        <f t="shared" si="116"/>
        <v>-103.88002861751612</v>
      </c>
      <c r="O66" s="64">
        <f t="shared" si="117"/>
        <v>130.43369495792885</v>
      </c>
      <c r="P66" s="64">
        <f t="shared" si="118"/>
        <v>-40.43369495792885</v>
      </c>
      <c r="Q66" s="63">
        <f t="shared" si="119"/>
        <v>-92.259084764381299</v>
      </c>
      <c r="R66" s="64">
        <f t="shared" si="120"/>
        <v>126.07604656585559</v>
      </c>
      <c r="S66" s="171">
        <f t="shared" si="121"/>
        <v>-36.076046565855592</v>
      </c>
      <c r="T66" s="197">
        <f t="shared" si="122"/>
        <v>-99.785814128727395</v>
      </c>
      <c r="U66" s="71"/>
      <c r="W66" s="397"/>
      <c r="X66" s="397"/>
      <c r="Y66" s="398"/>
      <c r="Z66" s="398"/>
      <c r="AA66" s="398"/>
      <c r="AB66" s="341"/>
      <c r="AC66" s="341"/>
      <c r="AD66" s="341"/>
      <c r="AE66" s="341"/>
      <c r="AF66" s="341"/>
      <c r="AG66" s="341"/>
      <c r="AH66" s="341"/>
      <c r="AI66" s="341"/>
      <c r="AJ66" s="341"/>
      <c r="AK66" s="341"/>
      <c r="AL66" s="341"/>
      <c r="AM66" s="341"/>
      <c r="AN66" s="341"/>
      <c r="AO66" s="341"/>
      <c r="AP66" s="341"/>
      <c r="AQ66" s="341"/>
      <c r="AR66" s="341"/>
      <c r="AS66" s="341"/>
      <c r="AT66" s="341"/>
      <c r="AU66" s="341"/>
      <c r="AV66" s="341"/>
      <c r="AW66" s="341"/>
      <c r="AX66" s="341"/>
    </row>
    <row r="67" spans="1:50" x14ac:dyDescent="0.6">
      <c r="A67" s="66">
        <v>-123</v>
      </c>
      <c r="B67" s="361">
        <f t="shared" si="71"/>
        <v>-2.1467549799530254</v>
      </c>
      <c r="C67" s="64">
        <f t="shared" si="36"/>
        <v>97.009948369683556</v>
      </c>
      <c r="D67" s="64">
        <f t="shared" si="106"/>
        <v>-7.0099483696835563</v>
      </c>
      <c r="E67" s="63">
        <f t="shared" si="107"/>
        <v>-129.17706198865409</v>
      </c>
      <c r="F67" s="64">
        <f t="shared" si="108"/>
        <v>105.90034277435862</v>
      </c>
      <c r="G67" s="64">
        <f t="shared" si="109"/>
        <v>-15.90034277435862</v>
      </c>
      <c r="H67" s="63">
        <f t="shared" si="110"/>
        <v>-121.36826588978299</v>
      </c>
      <c r="I67" s="64">
        <f t="shared" si="111"/>
        <v>114.4850180564063</v>
      </c>
      <c r="J67" s="64">
        <f t="shared" si="112"/>
        <v>-24.485018056406304</v>
      </c>
      <c r="K67" s="63">
        <f t="shared" si="113"/>
        <v>-112.84692789411805</v>
      </c>
      <c r="L67" s="64">
        <f t="shared" si="114"/>
        <v>122.5237900173251</v>
      </c>
      <c r="M67" s="64">
        <f t="shared" si="115"/>
        <v>-32.523790017325098</v>
      </c>
      <c r="N67" s="63">
        <f t="shared" si="116"/>
        <v>-103.11635228281321</v>
      </c>
      <c r="O67" s="64">
        <f t="shared" si="117"/>
        <v>129.67315555169247</v>
      </c>
      <c r="P67" s="64">
        <f t="shared" si="118"/>
        <v>-39.673155551692474</v>
      </c>
      <c r="Q67" s="63">
        <f t="shared" si="119"/>
        <v>-91.588812797531816</v>
      </c>
      <c r="R67" s="64">
        <f t="shared" si="120"/>
        <v>125.32533206090341</v>
      </c>
      <c r="S67" s="171">
        <f t="shared" si="121"/>
        <v>-35.325332060903406</v>
      </c>
      <c r="T67" s="197">
        <f t="shared" si="122"/>
        <v>-99.047551230534779</v>
      </c>
      <c r="U67" s="71"/>
      <c r="W67" s="397"/>
      <c r="X67" s="397"/>
      <c r="Y67" s="398"/>
      <c r="Z67" s="398"/>
      <c r="AA67" s="398"/>
      <c r="AB67" s="341"/>
      <c r="AC67" s="341"/>
      <c r="AD67" s="341"/>
      <c r="AE67" s="341"/>
      <c r="AF67" s="341"/>
      <c r="AG67" s="341"/>
      <c r="AH67" s="341"/>
      <c r="AI67" s="341"/>
      <c r="AJ67" s="341"/>
      <c r="AK67" s="341"/>
      <c r="AL67" s="341"/>
      <c r="AM67" s="341"/>
      <c r="AN67" s="341"/>
      <c r="AO67" s="341"/>
      <c r="AP67" s="341"/>
      <c r="AQ67" s="341"/>
      <c r="AR67" s="341"/>
      <c r="AS67" s="341"/>
      <c r="AT67" s="341"/>
      <c r="AU67" s="341"/>
      <c r="AV67" s="341"/>
      <c r="AW67" s="341"/>
      <c r="AX67" s="341"/>
    </row>
    <row r="68" spans="1:50" x14ac:dyDescent="0.6">
      <c r="A68" s="66">
        <v>-122</v>
      </c>
      <c r="B68" s="361">
        <f t="shared" si="71"/>
        <v>-2.1293016874330819</v>
      </c>
      <c r="C68" s="64">
        <f t="shared" si="36"/>
        <v>96.417097999851535</v>
      </c>
      <c r="D68" s="64">
        <f t="shared" si="106"/>
        <v>-6.417097999851535</v>
      </c>
      <c r="E68" s="63">
        <f t="shared" si="107"/>
        <v>-128.47210921020647</v>
      </c>
      <c r="F68" s="64">
        <f t="shared" si="108"/>
        <v>105.24798932915752</v>
      </c>
      <c r="G68" s="64">
        <f t="shared" si="109"/>
        <v>-15.247989329157519</v>
      </c>
      <c r="H68" s="63">
        <f t="shared" si="110"/>
        <v>-120.61026686218963</v>
      </c>
      <c r="I68" s="64">
        <f t="shared" si="111"/>
        <v>113.78175674307141</v>
      </c>
      <c r="J68" s="64">
        <f t="shared" si="112"/>
        <v>-23.781756743071412</v>
      </c>
      <c r="K68" s="63">
        <f t="shared" si="113"/>
        <v>-112.06789812353034</v>
      </c>
      <c r="L68" s="64">
        <f t="shared" si="114"/>
        <v>121.78155292725269</v>
      </c>
      <c r="M68" s="64">
        <f t="shared" si="115"/>
        <v>-31.78155292725269</v>
      </c>
      <c r="N68" s="63">
        <f t="shared" si="116"/>
        <v>-102.36207858318178</v>
      </c>
      <c r="O68" s="64">
        <f t="shared" si="117"/>
        <v>128.9123704736115</v>
      </c>
      <c r="P68" s="64">
        <f t="shared" si="118"/>
        <v>-38.912370473611503</v>
      </c>
      <c r="Q68" s="63">
        <f t="shared" si="119"/>
        <v>-90.926352649829269</v>
      </c>
      <c r="R68" s="64">
        <f t="shared" si="120"/>
        <v>124.57308495068064</v>
      </c>
      <c r="S68" s="171">
        <f t="shared" si="121"/>
        <v>-34.573084950680638</v>
      </c>
      <c r="T68" s="197">
        <f t="shared" si="122"/>
        <v>-98.318466980960125</v>
      </c>
      <c r="U68" s="71"/>
      <c r="W68" s="397"/>
      <c r="X68" s="397"/>
      <c r="Y68" s="398"/>
      <c r="Z68" s="398"/>
      <c r="AA68" s="398"/>
      <c r="AB68" s="341"/>
      <c r="AC68" s="341"/>
      <c r="AD68" s="341"/>
      <c r="AE68" s="341"/>
      <c r="AF68" s="341"/>
      <c r="AG68" s="341"/>
      <c r="AH68" s="341"/>
      <c r="AI68" s="341"/>
      <c r="AJ68" s="341"/>
      <c r="AK68" s="341"/>
      <c r="AL68" s="341"/>
      <c r="AM68" s="341"/>
      <c r="AN68" s="341"/>
      <c r="AO68" s="341"/>
      <c r="AP68" s="341"/>
      <c r="AQ68" s="341"/>
      <c r="AR68" s="341"/>
      <c r="AS68" s="341"/>
      <c r="AT68" s="341"/>
      <c r="AU68" s="341"/>
      <c r="AV68" s="341"/>
      <c r="AW68" s="341"/>
      <c r="AX68" s="341"/>
    </row>
    <row r="69" spans="1:50" x14ac:dyDescent="0.6">
      <c r="A69" s="66">
        <v>-121</v>
      </c>
      <c r="B69" s="361">
        <f t="shared" si="71"/>
        <v>-2.1118483949131388</v>
      </c>
      <c r="C69" s="64">
        <f t="shared" si="36"/>
        <v>95.818446663685847</v>
      </c>
      <c r="D69" s="64">
        <f t="shared" si="106"/>
        <v>-5.8184466636858474</v>
      </c>
      <c r="E69" s="63">
        <f t="shared" si="107"/>
        <v>-127.77296229277052</v>
      </c>
      <c r="F69" s="64">
        <f t="shared" si="108"/>
        <v>104.59053359803896</v>
      </c>
      <c r="G69" s="64">
        <f t="shared" si="109"/>
        <v>-14.590533598038959</v>
      </c>
      <c r="H69" s="63">
        <f t="shared" si="110"/>
        <v>-119.85937681836306</v>
      </c>
      <c r="I69" s="64">
        <f t="shared" si="111"/>
        <v>113.07462895049835</v>
      </c>
      <c r="J69" s="64">
        <f t="shared" si="112"/>
        <v>-23.074628950498351</v>
      </c>
      <c r="K69" s="63">
        <f t="shared" si="113"/>
        <v>-111.2972735050207</v>
      </c>
      <c r="L69" s="64">
        <f t="shared" si="114"/>
        <v>121.03718360673211</v>
      </c>
      <c r="M69" s="64">
        <f t="shared" si="115"/>
        <v>-31.037183606732114</v>
      </c>
      <c r="N69" s="63">
        <f t="shared" si="116"/>
        <v>-101.61675745720216</v>
      </c>
      <c r="O69" s="64">
        <f t="shared" si="117"/>
        <v>128.15144366660962</v>
      </c>
      <c r="P69" s="64">
        <f t="shared" si="118"/>
        <v>-38.151443666609623</v>
      </c>
      <c r="Q69" s="63">
        <f t="shared" si="119"/>
        <v>-90.271225767292492</v>
      </c>
      <c r="R69" s="64">
        <f t="shared" si="120"/>
        <v>123.81944499543394</v>
      </c>
      <c r="S69" s="171">
        <f t="shared" si="121"/>
        <v>-33.81944499543394</v>
      </c>
      <c r="T69" s="197">
        <f t="shared" si="122"/>
        <v>-97.598081312370482</v>
      </c>
      <c r="U69" s="71"/>
      <c r="W69" s="397"/>
      <c r="X69" s="397"/>
      <c r="Y69" s="398"/>
      <c r="Z69" s="398"/>
      <c r="AA69" s="398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</row>
    <row r="70" spans="1:50" s="370" customFormat="1" x14ac:dyDescent="0.6">
      <c r="A70" s="362">
        <v>-120</v>
      </c>
      <c r="B70" s="363">
        <f t="shared" si="71"/>
        <v>-2.0943951023931953</v>
      </c>
      <c r="C70" s="364">
        <f t="shared" si="36"/>
        <v>95.21413062756784</v>
      </c>
      <c r="D70" s="364">
        <f t="shared" si="106"/>
        <v>-5.2141306275678403</v>
      </c>
      <c r="E70" s="365">
        <f t="shared" si="107"/>
        <v>-127.07950433003251</v>
      </c>
      <c r="F70" s="364">
        <f t="shared" si="108"/>
        <v>103.92813535680645</v>
      </c>
      <c r="G70" s="364">
        <f t="shared" si="109"/>
        <v>-13.92813535680645</v>
      </c>
      <c r="H70" s="365">
        <f t="shared" si="110"/>
        <v>-119.1153872926478</v>
      </c>
      <c r="I70" s="364">
        <f t="shared" si="111"/>
        <v>112.36380306753263</v>
      </c>
      <c r="J70" s="364">
        <f t="shared" si="112"/>
        <v>-22.363803067532629</v>
      </c>
      <c r="K70" s="365">
        <f t="shared" si="113"/>
        <v>-110.5347311092675</v>
      </c>
      <c r="L70" s="364">
        <f t="shared" si="114"/>
        <v>120.29083214135635</v>
      </c>
      <c r="M70" s="364">
        <f t="shared" si="115"/>
        <v>-30.290832141356347</v>
      </c>
      <c r="N70" s="365">
        <f t="shared" si="116"/>
        <v>-100.87995353609496</v>
      </c>
      <c r="O70" s="364">
        <f t="shared" si="117"/>
        <v>127.39047563015041</v>
      </c>
      <c r="P70" s="364">
        <f t="shared" si="118"/>
        <v>-37.390475630150405</v>
      </c>
      <c r="Q70" s="365">
        <f t="shared" si="119"/>
        <v>-89.622976416748969</v>
      </c>
      <c r="R70" s="364">
        <f t="shared" si="120"/>
        <v>123.06454693362637</v>
      </c>
      <c r="S70" s="171">
        <f t="shared" si="121"/>
        <v>-33.064546933626374</v>
      </c>
      <c r="T70" s="197">
        <f t="shared" si="122"/>
        <v>-96.885932751662921</v>
      </c>
      <c r="U70" s="368"/>
      <c r="V70" s="369">
        <f>E70</f>
        <v>-127.07950433003251</v>
      </c>
      <c r="W70" s="396"/>
      <c r="X70" s="396"/>
      <c r="Y70" s="399"/>
      <c r="Z70" s="399"/>
      <c r="AA70" s="399">
        <f>D70</f>
        <v>-5.2141306275678403</v>
      </c>
      <c r="AB70" s="380"/>
      <c r="AC70" s="380"/>
      <c r="AD70" s="380"/>
      <c r="AE70" s="380"/>
      <c r="AF70" s="380"/>
      <c r="AG70" s="380"/>
      <c r="AH70" s="380"/>
      <c r="AI70" s="380"/>
      <c r="AJ70" s="380"/>
      <c r="AK70" s="380"/>
      <c r="AL70" s="380"/>
      <c r="AM70" s="380"/>
      <c r="AN70" s="380"/>
      <c r="AO70" s="380"/>
      <c r="AP70" s="380"/>
      <c r="AQ70" s="380"/>
      <c r="AR70" s="380"/>
      <c r="AS70" s="380"/>
      <c r="AT70" s="380"/>
      <c r="AU70" s="380"/>
      <c r="AV70" s="380"/>
      <c r="AW70" s="380"/>
      <c r="AX70" s="380"/>
    </row>
    <row r="71" spans="1:50" x14ac:dyDescent="0.6">
      <c r="A71" s="66">
        <v>-119</v>
      </c>
      <c r="B71" s="361">
        <f t="shared" ref="B71:B133" si="123">RADIANS(A71)</f>
        <v>-2.0769418098732522</v>
      </c>
      <c r="C71" s="64">
        <f t="shared" si="36"/>
        <v>94.604283856491946</v>
      </c>
      <c r="D71" s="64">
        <f t="shared" si="37"/>
        <v>-4.6042838564919464</v>
      </c>
      <c r="E71" s="63">
        <f t="shared" si="38"/>
        <v>-126.39161598949117</v>
      </c>
      <c r="F71" s="64">
        <f t="shared" si="39"/>
        <v>103.26095073226118</v>
      </c>
      <c r="G71" s="64">
        <f t="shared" si="40"/>
        <v>-13.260950732261179</v>
      </c>
      <c r="H71" s="63">
        <f t="shared" si="41"/>
        <v>-118.37808941974751</v>
      </c>
      <c r="I71" s="64">
        <f t="shared" si="42"/>
        <v>111.64944258471539</v>
      </c>
      <c r="J71" s="64">
        <f t="shared" si="43"/>
        <v>-21.649442584715388</v>
      </c>
      <c r="K71" s="63">
        <f t="shared" si="44"/>
        <v>-109.77995303395922</v>
      </c>
      <c r="L71" s="64">
        <f t="shared" si="45"/>
        <v>119.54264350184307</v>
      </c>
      <c r="M71" s="64">
        <f t="shared" si="46"/>
        <v>-29.542643501843074</v>
      </c>
      <c r="N71" s="63">
        <f t="shared" si="47"/>
        <v>-100.15124553180306</v>
      </c>
      <c r="O71" s="64">
        <f t="shared" si="48"/>
        <v>126.62956372172293</v>
      </c>
      <c r="P71" s="64">
        <f t="shared" si="49"/>
        <v>-36.629563721722931</v>
      </c>
      <c r="Q71" s="63">
        <f t="shared" si="50"/>
        <v>-88.981170158382341</v>
      </c>
      <c r="R71" s="64">
        <f t="shared" si="51"/>
        <v>122.30852083646528</v>
      </c>
      <c r="S71" s="171">
        <f t="shared" si="52"/>
        <v>-32.308520836465277</v>
      </c>
      <c r="T71" s="197">
        <f t="shared" si="53"/>
        <v>-96.181577448499695</v>
      </c>
      <c r="U71" s="71"/>
      <c r="V71" s="72">
        <f>H70</f>
        <v>-119.1153872926478</v>
      </c>
      <c r="W71" s="397"/>
      <c r="X71" s="397"/>
      <c r="Y71" s="398"/>
      <c r="Z71" s="398"/>
      <c r="AA71" s="398">
        <f>G70</f>
        <v>-13.92813535680645</v>
      </c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</row>
    <row r="72" spans="1:50" x14ac:dyDescent="0.6">
      <c r="A72" s="66">
        <v>-118</v>
      </c>
      <c r="B72" s="361">
        <f t="shared" si="123"/>
        <v>-2.0594885173533091</v>
      </c>
      <c r="C72" s="64">
        <f t="shared" si="36"/>
        <v>93.989038020649275</v>
      </c>
      <c r="D72" s="64">
        <f t="shared" si="37"/>
        <v>-3.989038020649275</v>
      </c>
      <c r="E72" s="63">
        <f t="shared" si="38"/>
        <v>-125.70917567718031</v>
      </c>
      <c r="F72" s="64">
        <f t="shared" si="39"/>
        <v>102.58913228972609</v>
      </c>
      <c r="G72" s="64">
        <f t="shared" si="40"/>
        <v>-12.589132289726095</v>
      </c>
      <c r="H72" s="63">
        <f t="shared" si="41"/>
        <v>-117.64727411358622</v>
      </c>
      <c r="I72" s="64">
        <f t="shared" si="42"/>
        <v>110.93170630659574</v>
      </c>
      <c r="J72" s="64">
        <f t="shared" si="43"/>
        <v>-20.931706306595743</v>
      </c>
      <c r="K72" s="63">
        <f t="shared" si="44"/>
        <v>-109.03262639979074</v>
      </c>
      <c r="L72" s="64">
        <f t="shared" si="45"/>
        <v>118.79275786741097</v>
      </c>
      <c r="M72" s="64">
        <f t="shared" si="46"/>
        <v>-28.79275786741097</v>
      </c>
      <c r="N72" s="63">
        <f t="shared" si="47"/>
        <v>-99.430225633242358</v>
      </c>
      <c r="O72" s="64">
        <f t="shared" si="48"/>
        <v>125.86880243641536</v>
      </c>
      <c r="P72" s="64">
        <f t="shared" si="49"/>
        <v>-35.868802436415365</v>
      </c>
      <c r="Q72" s="63">
        <f t="shared" si="50"/>
        <v>-88.345392425931863</v>
      </c>
      <c r="R72" s="64">
        <f t="shared" si="51"/>
        <v>121.5514924414004</v>
      </c>
      <c r="S72" s="171">
        <f t="shared" si="52"/>
        <v>-31.551492441400399</v>
      </c>
      <c r="T72" s="197">
        <f t="shared" si="53"/>
        <v>-95.484588244474594</v>
      </c>
      <c r="U72" s="71"/>
      <c r="V72" s="72">
        <f>K70</f>
        <v>-110.5347311092675</v>
      </c>
      <c r="W72" s="397"/>
      <c r="X72" s="397"/>
      <c r="Y72" s="398"/>
      <c r="Z72" s="398"/>
      <c r="AA72" s="398">
        <f>J70</f>
        <v>-22.363803067532629</v>
      </c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</row>
    <row r="73" spans="1:50" x14ac:dyDescent="0.6">
      <c r="A73" s="66">
        <v>-117</v>
      </c>
      <c r="B73" s="361">
        <f t="shared" si="123"/>
        <v>-2.0420352248333655</v>
      </c>
      <c r="C73" s="64">
        <f t="shared" si="36"/>
        <v>93.368522506586785</v>
      </c>
      <c r="D73" s="64">
        <f t="shared" si="37"/>
        <v>-3.3685225065867854</v>
      </c>
      <c r="E73" s="63">
        <f t="shared" si="38"/>
        <v>-125.03205968945294</v>
      </c>
      <c r="F73" s="64">
        <f t="shared" si="39"/>
        <v>101.91282912376784</v>
      </c>
      <c r="G73" s="64">
        <f t="shared" si="40"/>
        <v>-11.912829123767835</v>
      </c>
      <c r="H73" s="63">
        <f t="shared" si="41"/>
        <v>-116.92273222239137</v>
      </c>
      <c r="I73" s="64">
        <f t="shared" si="42"/>
        <v>110.21074856020338</v>
      </c>
      <c r="J73" s="64">
        <f t="shared" si="43"/>
        <v>-20.210748560203385</v>
      </c>
      <c r="K73" s="63">
        <f t="shared" si="44"/>
        <v>-108.29244332013069</v>
      </c>
      <c r="L73" s="64">
        <f t="shared" si="45"/>
        <v>118.04131093318408</v>
      </c>
      <c r="M73" s="64">
        <f t="shared" si="46"/>
        <v>-28.041310933184079</v>
      </c>
      <c r="N73" s="63">
        <f t="shared" si="47"/>
        <v>-98.716498912929794</v>
      </c>
      <c r="O73" s="64">
        <f t="shared" si="48"/>
        <v>125.10828366654908</v>
      </c>
      <c r="P73" s="64">
        <f t="shared" si="49"/>
        <v>-35.108283666549085</v>
      </c>
      <c r="Q73" s="63">
        <f t="shared" si="50"/>
        <v>-87.715247206502724</v>
      </c>
      <c r="R73" s="64">
        <f t="shared" si="51"/>
        <v>120.79358346603527</v>
      </c>
      <c r="S73" s="171">
        <f t="shared" si="52"/>
        <v>-30.793583466035273</v>
      </c>
      <c r="T73" s="197">
        <f t="shared" si="53"/>
        <v>-94.79455378273029</v>
      </c>
      <c r="U73" s="71"/>
      <c r="V73" s="72">
        <f>N70</f>
        <v>-100.87995353609496</v>
      </c>
      <c r="W73" s="397"/>
      <c r="X73" s="397"/>
      <c r="Y73" s="398"/>
      <c r="Z73" s="398"/>
      <c r="AA73" s="398">
        <f>M70</f>
        <v>-30.290832141356347</v>
      </c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</row>
    <row r="74" spans="1:50" x14ac:dyDescent="0.6">
      <c r="A74" s="66">
        <v>-116</v>
      </c>
      <c r="B74" s="361">
        <f t="shared" si="123"/>
        <v>-2.0245819323134224</v>
      </c>
      <c r="C74" s="64">
        <f t="shared" si="36"/>
        <v>92.742864432615974</v>
      </c>
      <c r="D74" s="64">
        <f t="shared" si="37"/>
        <v>-2.7428644326159741</v>
      </c>
      <c r="E74" s="63">
        <f t="shared" si="38"/>
        <v>-124.36014235199674</v>
      </c>
      <c r="F74" s="64">
        <f t="shared" si="39"/>
        <v>101.23218695164149</v>
      </c>
      <c r="G74" s="64">
        <f t="shared" si="40"/>
        <v>-11.232186951641495</v>
      </c>
      <c r="H74" s="63">
        <f t="shared" si="41"/>
        <v>-116.20425466128111</v>
      </c>
      <c r="I74" s="64">
        <f t="shared" si="42"/>
        <v>109.48671939945682</v>
      </c>
      <c r="J74" s="64">
        <f t="shared" si="43"/>
        <v>-19.486719399456817</v>
      </c>
      <c r="K74" s="63">
        <f t="shared" si="44"/>
        <v>-107.55910084728458</v>
      </c>
      <c r="L74" s="64">
        <f t="shared" si="45"/>
        <v>117.2884342024778</v>
      </c>
      <c r="M74" s="64">
        <f t="shared" si="46"/>
        <v>-27.288434202477802</v>
      </c>
      <c r="N74" s="63">
        <f t="shared" si="47"/>
        <v>-98.009682745741344</v>
      </c>
      <c r="O74" s="64">
        <f t="shared" si="48"/>
        <v>124.34809694316031</v>
      </c>
      <c r="P74" s="64">
        <f t="shared" si="49"/>
        <v>-34.348096943160314</v>
      </c>
      <c r="Q74" s="63">
        <f t="shared" si="50"/>
        <v>-87.090355812529666</v>
      </c>
      <c r="R74" s="64">
        <f t="shared" si="51"/>
        <v>120.03491190380997</v>
      </c>
      <c r="S74" s="171">
        <f t="shared" si="52"/>
        <v>-30.03491190380997</v>
      </c>
      <c r="T74" s="197">
        <f t="shared" si="53"/>
        <v>-94.111077657276752</v>
      </c>
      <c r="U74" s="71"/>
      <c r="V74" s="72">
        <f>Q70</f>
        <v>-89.622976416748969</v>
      </c>
      <c r="W74" s="397"/>
      <c r="X74" s="397"/>
      <c r="Y74" s="398"/>
      <c r="Z74" s="398"/>
      <c r="AA74" s="398">
        <f>P70</f>
        <v>-37.390475630150405</v>
      </c>
      <c r="AB74" s="341"/>
      <c r="AC74" s="341"/>
      <c r="AD74" s="341"/>
      <c r="AE74" s="341"/>
      <c r="AF74" s="341"/>
      <c r="AG74" s="341"/>
      <c r="AH74" s="341"/>
      <c r="AI74" s="341"/>
      <c r="AJ74" s="341"/>
      <c r="AK74" s="341"/>
      <c r="AL74" s="341"/>
      <c r="AM74" s="341"/>
      <c r="AN74" s="341"/>
      <c r="AO74" s="341"/>
      <c r="AP74" s="341"/>
      <c r="AQ74" s="341"/>
      <c r="AR74" s="341"/>
      <c r="AS74" s="341"/>
      <c r="AT74" s="341"/>
      <c r="AU74" s="341"/>
      <c r="AV74" s="341"/>
      <c r="AW74" s="341"/>
      <c r="AX74" s="341"/>
    </row>
    <row r="75" spans="1:50" x14ac:dyDescent="0.6">
      <c r="A75" s="66">
        <v>-115</v>
      </c>
      <c r="B75" s="361">
        <f t="shared" si="123"/>
        <v>-2.0071286397934789</v>
      </c>
      <c r="C75" s="64">
        <f t="shared" si="36"/>
        <v>92.112188668161338</v>
      </c>
      <c r="D75" s="64">
        <f t="shared" si="37"/>
        <v>-2.1121886681613375</v>
      </c>
      <c r="E75" s="63">
        <f t="shared" si="38"/>
        <v>-123.69329614626908</v>
      </c>
      <c r="F75" s="64">
        <f t="shared" si="39"/>
        <v>100.54734820902895</v>
      </c>
      <c r="G75" s="64">
        <f t="shared" si="40"/>
        <v>-10.547348209028954</v>
      </c>
      <c r="H75" s="63">
        <f t="shared" si="41"/>
        <v>-115.49163252359072</v>
      </c>
      <c r="I75" s="64">
        <f t="shared" si="42"/>
        <v>108.75976480534567</v>
      </c>
      <c r="J75" s="64">
        <f t="shared" si="43"/>
        <v>-18.759764805345668</v>
      </c>
      <c r="K75" s="63">
        <f t="shared" si="44"/>
        <v>-106.83230089801437</v>
      </c>
      <c r="L75" s="64">
        <f t="shared" si="45"/>
        <v>116.53425526480081</v>
      </c>
      <c r="M75" s="64">
        <f t="shared" si="46"/>
        <v>-26.534255264800805</v>
      </c>
      <c r="N75" s="63">
        <f t="shared" si="47"/>
        <v>-97.30940624116397</v>
      </c>
      <c r="O75" s="64">
        <f t="shared" si="48"/>
        <v>123.58832966094927</v>
      </c>
      <c r="P75" s="64">
        <f t="shared" si="49"/>
        <v>-33.58832966094927</v>
      </c>
      <c r="Q75" s="63">
        <f t="shared" si="50"/>
        <v>-86.470355738989568</v>
      </c>
      <c r="R75" s="64">
        <f t="shared" si="51"/>
        <v>119.27559230273231</v>
      </c>
      <c r="S75" s="171">
        <f t="shared" si="52"/>
        <v>-29.275592302732306</v>
      </c>
      <c r="T75" s="197">
        <f t="shared" si="53"/>
        <v>-93.433777601052711</v>
      </c>
      <c r="U75" s="71"/>
      <c r="W75" s="395"/>
      <c r="X75" s="395"/>
      <c r="Y75" s="398"/>
      <c r="Z75" s="398"/>
      <c r="AA75" s="398"/>
      <c r="AB75" s="341"/>
      <c r="AC75" s="341"/>
      <c r="AD75" s="341"/>
      <c r="AE75" s="341"/>
      <c r="AF75" s="341"/>
      <c r="AG75" s="341"/>
      <c r="AH75" s="341"/>
      <c r="AI75" s="341"/>
      <c r="AJ75" s="341"/>
      <c r="AK75" s="341"/>
      <c r="AL75" s="341"/>
      <c r="AM75" s="341"/>
      <c r="AN75" s="341"/>
      <c r="AO75" s="341"/>
      <c r="AP75" s="341"/>
      <c r="AQ75" s="341"/>
      <c r="AR75" s="341"/>
      <c r="AS75" s="341"/>
      <c r="AT75" s="341"/>
      <c r="AU75" s="341"/>
      <c r="AV75" s="341"/>
      <c r="AW75" s="341"/>
      <c r="AX75" s="341"/>
    </row>
    <row r="76" spans="1:50" x14ac:dyDescent="0.6">
      <c r="A76" s="66">
        <v>-114</v>
      </c>
      <c r="B76" s="361">
        <f t="shared" si="123"/>
        <v>-1.9896753472735358</v>
      </c>
      <c r="C76" s="64">
        <f t="shared" si="36"/>
        <v>91.476617856755681</v>
      </c>
      <c r="D76" s="64">
        <f t="shared" si="37"/>
        <v>-1.4766178567556807</v>
      </c>
      <c r="E76" s="63">
        <f t="shared" si="38"/>
        <v>-123.03139182355487</v>
      </c>
      <c r="F76" s="64">
        <f t="shared" si="39"/>
        <v>99.858452147686293</v>
      </c>
      <c r="G76" s="64">
        <f t="shared" si="40"/>
        <v>-9.8584521476862932</v>
      </c>
      <c r="H76" s="63">
        <f t="shared" si="41"/>
        <v>-114.78465717212292</v>
      </c>
      <c r="I76" s="64">
        <f t="shared" si="42"/>
        <v>108.03002688178051</v>
      </c>
      <c r="J76" s="64">
        <f t="shared" si="43"/>
        <v>-18.030026881780515</v>
      </c>
      <c r="K76" s="63">
        <f t="shared" si="44"/>
        <v>-106.11175016072789</v>
      </c>
      <c r="L76" s="64">
        <f t="shared" si="45"/>
        <v>115.77889806038374</v>
      </c>
      <c r="M76" s="64">
        <f t="shared" si="46"/>
        <v>-25.778898060383739</v>
      </c>
      <c r="N76" s="63">
        <f t="shared" si="47"/>
        <v>-96.615309690073772</v>
      </c>
      <c r="O76" s="64">
        <f t="shared" si="48"/>
        <v>122.8290672881671</v>
      </c>
      <c r="P76" s="64">
        <f t="shared" si="49"/>
        <v>-32.829067288167096</v>
      </c>
      <c r="Q76" s="63">
        <f t="shared" si="50"/>
        <v>-85.854899599479353</v>
      </c>
      <c r="R76" s="64">
        <f t="shared" si="51"/>
        <v>118.51573602835612</v>
      </c>
      <c r="S76" s="171">
        <f t="shared" si="52"/>
        <v>-28.515736028356116</v>
      </c>
      <c r="T76" s="197">
        <f t="shared" si="53"/>
        <v>-92.762284711616374</v>
      </c>
      <c r="U76" s="71"/>
      <c r="W76" s="395"/>
      <c r="X76" s="395"/>
      <c r="Y76" s="398"/>
      <c r="Z76" s="398"/>
      <c r="AA76" s="398"/>
      <c r="AB76" s="341"/>
      <c r="AC76" s="341"/>
      <c r="AD76" s="341"/>
      <c r="AE76" s="341"/>
      <c r="AF76" s="341"/>
      <c r="AG76" s="341"/>
      <c r="AH76" s="341"/>
      <c r="AI76" s="341"/>
      <c r="AJ76" s="341"/>
      <c r="AK76" s="341"/>
      <c r="AL76" s="341"/>
      <c r="AM76" s="341"/>
      <c r="AN76" s="341"/>
      <c r="AO76" s="341"/>
      <c r="AP76" s="341"/>
      <c r="AQ76" s="341"/>
      <c r="AR76" s="341"/>
      <c r="AS76" s="341"/>
      <c r="AT76" s="341"/>
      <c r="AU76" s="341"/>
      <c r="AV76" s="341"/>
      <c r="AW76" s="341"/>
      <c r="AX76" s="341"/>
    </row>
    <row r="77" spans="1:50" x14ac:dyDescent="0.6">
      <c r="A77" s="66">
        <v>-113</v>
      </c>
      <c r="B77" s="361">
        <f t="shared" si="123"/>
        <v>-1.9722220547535925</v>
      </c>
      <c r="C77" s="64">
        <f t="shared" si="36"/>
        <v>90.836272442405232</v>
      </c>
      <c r="D77" s="64">
        <f t="shared" si="37"/>
        <v>-0.83627244240523169</v>
      </c>
      <c r="E77" s="63">
        <f t="shared" si="38"/>
        <v>-122.37429850686038</v>
      </c>
      <c r="F77" s="64">
        <f t="shared" si="39"/>
        <v>99.165634934656566</v>
      </c>
      <c r="G77" s="64">
        <f t="shared" si="40"/>
        <v>-9.1656349346565662</v>
      </c>
      <c r="H77" s="63">
        <f t="shared" si="41"/>
        <v>-114.08312031145054</v>
      </c>
      <c r="I77" s="64">
        <f t="shared" si="42"/>
        <v>107.29764404705143</v>
      </c>
      <c r="J77" s="64">
        <f t="shared" si="43"/>
        <v>-17.297644047051435</v>
      </c>
      <c r="K77" s="63">
        <f t="shared" si="44"/>
        <v>-105.397159986521</v>
      </c>
      <c r="L77" s="64">
        <f t="shared" si="45"/>
        <v>115.02248313201929</v>
      </c>
      <c r="M77" s="64">
        <f t="shared" si="46"/>
        <v>-25.022483132019289</v>
      </c>
      <c r="N77" s="63">
        <f t="shared" si="47"/>
        <v>-95.927044026791492</v>
      </c>
      <c r="O77" s="64">
        <f t="shared" si="48"/>
        <v>122.07039356277433</v>
      </c>
      <c r="P77" s="64">
        <f t="shared" si="49"/>
        <v>-32.070393562774328</v>
      </c>
      <c r="Q77" s="63">
        <f t="shared" si="50"/>
        <v>-85.243654135261863</v>
      </c>
      <c r="R77" s="64">
        <f t="shared" si="51"/>
        <v>117.75545151212928</v>
      </c>
      <c r="S77" s="171">
        <f t="shared" si="52"/>
        <v>-27.755451512129284</v>
      </c>
      <c r="T77" s="197">
        <f t="shared" si="53"/>
        <v>-92.096242713236393</v>
      </c>
      <c r="U77" s="71"/>
      <c r="W77" s="395"/>
      <c r="X77" s="395"/>
      <c r="Y77" s="398"/>
      <c r="Z77" s="398"/>
      <c r="AA77" s="398"/>
      <c r="AB77" s="341"/>
      <c r="AC77" s="341"/>
      <c r="AD77" s="341"/>
      <c r="AE77" s="341"/>
      <c r="AF77" s="341"/>
      <c r="AG77" s="341"/>
      <c r="AH77" s="341"/>
      <c r="AI77" s="341"/>
      <c r="AJ77" s="341"/>
      <c r="AK77" s="341"/>
      <c r="AL77" s="341"/>
      <c r="AM77" s="341"/>
      <c r="AN77" s="341"/>
      <c r="AO77" s="341"/>
      <c r="AP77" s="341"/>
      <c r="AQ77" s="341"/>
      <c r="AR77" s="341"/>
      <c r="AS77" s="341"/>
      <c r="AT77" s="341"/>
      <c r="AU77" s="341"/>
      <c r="AV77" s="341"/>
      <c r="AW77" s="341"/>
      <c r="AX77" s="341"/>
    </row>
    <row r="78" spans="1:50" x14ac:dyDescent="0.6">
      <c r="A78" s="66">
        <v>-112</v>
      </c>
      <c r="B78" s="361">
        <f t="shared" si="123"/>
        <v>-1.9547687622336491</v>
      </c>
      <c r="C78" s="64">
        <f t="shared" si="36"/>
        <v>90.191270699065086</v>
      </c>
      <c r="D78" s="64">
        <f t="shared" si="37"/>
        <v>-0.19127069906508609</v>
      </c>
      <c r="E78" s="63">
        <f t="shared" si="38"/>
        <v>-121.72188378086094</v>
      </c>
      <c r="F78" s="64">
        <f t="shared" si="39"/>
        <v>98.46902975274412</v>
      </c>
      <c r="G78" s="64">
        <f t="shared" si="40"/>
        <v>-8.4690297527441203</v>
      </c>
      <c r="H78" s="63">
        <f t="shared" si="41"/>
        <v>-113.38681404234407</v>
      </c>
      <c r="I78" s="64">
        <f t="shared" si="42"/>
        <v>106.56275122087918</v>
      </c>
      <c r="J78" s="64">
        <f t="shared" si="43"/>
        <v>-16.562751220879179</v>
      </c>
      <c r="K78" s="63">
        <f t="shared" si="44"/>
        <v>-104.68824626604145</v>
      </c>
      <c r="L78" s="64">
        <f t="shared" si="45"/>
        <v>114.26512786497058</v>
      </c>
      <c r="M78" s="64">
        <f t="shared" si="46"/>
        <v>-24.26512786497058</v>
      </c>
      <c r="N78" s="63">
        <f t="shared" si="47"/>
        <v>-95.244270306929437</v>
      </c>
      <c r="O78" s="64">
        <f t="shared" si="48"/>
        <v>121.31239067608213</v>
      </c>
      <c r="P78" s="64">
        <f t="shared" si="49"/>
        <v>-31.312390676082131</v>
      </c>
      <c r="Q78" s="63">
        <f t="shared" si="50"/>
        <v>-84.636299291838085</v>
      </c>
      <c r="R78" s="64">
        <f t="shared" si="51"/>
        <v>116.9948444861636</v>
      </c>
      <c r="S78" s="171">
        <f t="shared" si="52"/>
        <v>-26.994844486163601</v>
      </c>
      <c r="T78" s="197">
        <f t="shared" si="53"/>
        <v>-91.435307254077415</v>
      </c>
      <c r="U78" s="71"/>
      <c r="W78" s="395"/>
      <c r="X78" s="395"/>
      <c r="Y78" s="398"/>
      <c r="Z78" s="398"/>
      <c r="AA78" s="398"/>
      <c r="AB78" s="341"/>
      <c r="AC78" s="341"/>
      <c r="AD78" s="341"/>
      <c r="AE78" s="341"/>
      <c r="AF78" s="341"/>
      <c r="AG78" s="341"/>
      <c r="AH78" s="341"/>
      <c r="AI78" s="341"/>
      <c r="AJ78" s="341"/>
      <c r="AK78" s="341"/>
      <c r="AL78" s="341"/>
      <c r="AM78" s="341"/>
      <c r="AN78" s="341"/>
      <c r="AO78" s="341"/>
      <c r="AP78" s="341"/>
      <c r="AQ78" s="341"/>
      <c r="AR78" s="341"/>
      <c r="AS78" s="341"/>
      <c r="AT78" s="341"/>
      <c r="AU78" s="341"/>
      <c r="AV78" s="341"/>
      <c r="AW78" s="341"/>
      <c r="AX78" s="341"/>
    </row>
    <row r="79" spans="1:50" x14ac:dyDescent="0.6">
      <c r="A79" s="66">
        <v>-111</v>
      </c>
      <c r="B79" s="361">
        <f t="shared" si="123"/>
        <v>-1.9373154697137058</v>
      </c>
      <c r="C79" s="64">
        <f t="shared" si="36"/>
        <v>89.541728762981208</v>
      </c>
      <c r="D79" s="64">
        <f t="shared" si="37"/>
        <v>0.45827123701879202</v>
      </c>
      <c r="E79" s="63">
        <f t="shared" si="38"/>
        <v>-121.07401377012177</v>
      </c>
      <c r="F79" s="64">
        <f t="shared" si="39"/>
        <v>97.768766901982417</v>
      </c>
      <c r="G79" s="64">
        <f t="shared" si="40"/>
        <v>-7.768766901982417</v>
      </c>
      <c r="H79" s="63">
        <f t="shared" si="41"/>
        <v>-112.69553089933557</v>
      </c>
      <c r="I79" s="64">
        <f t="shared" si="42"/>
        <v>105.82548000707905</v>
      </c>
      <c r="J79" s="64">
        <f t="shared" si="43"/>
        <v>-15.825480007079051</v>
      </c>
      <c r="K79" s="63">
        <f t="shared" si="44"/>
        <v>-103.98472929394615</v>
      </c>
      <c r="L79" s="64">
        <f t="shared" si="45"/>
        <v>113.50694671567474</v>
      </c>
      <c r="M79" s="64">
        <f t="shared" si="46"/>
        <v>-23.506946715674744</v>
      </c>
      <c r="N79" s="63">
        <f t="shared" si="47"/>
        <v>-94.566659201344009</v>
      </c>
      <c r="O79" s="64">
        <f t="shared" si="48"/>
        <v>120.55513944497767</v>
      </c>
      <c r="P79" s="64">
        <f t="shared" si="49"/>
        <v>-30.555139444977669</v>
      </c>
      <c r="Q79" s="63">
        <f t="shared" si="50"/>
        <v>-84.032527358027437</v>
      </c>
      <c r="R79" s="64">
        <f t="shared" si="51"/>
        <v>116.23401820540982</v>
      </c>
      <c r="S79" s="171">
        <f t="shared" si="52"/>
        <v>-26.234018205409825</v>
      </c>
      <c r="T79" s="197">
        <f t="shared" si="53"/>
        <v>-90.779145237123714</v>
      </c>
      <c r="U79" s="71"/>
      <c r="W79" s="395"/>
      <c r="X79" s="395"/>
      <c r="Y79" s="398"/>
      <c r="Z79" s="398"/>
      <c r="AA79" s="398"/>
      <c r="AB79" s="341"/>
      <c r="AC79" s="341"/>
      <c r="AD79" s="341"/>
      <c r="AE79" s="341"/>
      <c r="AF79" s="341"/>
      <c r="AG79" s="341"/>
      <c r="AH79" s="341"/>
      <c r="AI79" s="341"/>
      <c r="AJ79" s="341"/>
      <c r="AK79" s="341"/>
      <c r="AL79" s="341"/>
      <c r="AM79" s="341"/>
      <c r="AN79" s="341"/>
      <c r="AO79" s="341"/>
      <c r="AP79" s="341"/>
      <c r="AQ79" s="341"/>
      <c r="AR79" s="341"/>
      <c r="AS79" s="341"/>
      <c r="AT79" s="341"/>
      <c r="AU79" s="341"/>
      <c r="AV79" s="341"/>
      <c r="AW79" s="341"/>
      <c r="AX79" s="341"/>
    </row>
    <row r="80" spans="1:50" x14ac:dyDescent="0.6">
      <c r="A80" s="66">
        <v>-110</v>
      </c>
      <c r="B80" s="361">
        <f t="shared" si="123"/>
        <v>-1.9198621771937625</v>
      </c>
      <c r="C80" s="64">
        <f t="shared" si="36"/>
        <v>88.887760667672126</v>
      </c>
      <c r="D80" s="64">
        <f t="shared" si="37"/>
        <v>1.1122393323278743</v>
      </c>
      <c r="E80" s="63">
        <f t="shared" si="38"/>
        <v>-120.43055320580943</v>
      </c>
      <c r="F80" s="64">
        <f t="shared" si="39"/>
        <v>97.064973901862601</v>
      </c>
      <c r="G80" s="64">
        <f t="shared" si="40"/>
        <v>-7.0649739018626008</v>
      </c>
      <c r="H80" s="63">
        <f t="shared" si="41"/>
        <v>-112.00906387237104</v>
      </c>
      <c r="I80" s="64">
        <f t="shared" si="42"/>
        <v>105.08595887188986</v>
      </c>
      <c r="J80" s="64">
        <f t="shared" si="43"/>
        <v>-15.085958871889858</v>
      </c>
      <c r="K80" s="63">
        <f t="shared" si="44"/>
        <v>-103.28633362254061</v>
      </c>
      <c r="L80" s="64">
        <f t="shared" si="45"/>
        <v>112.74805142993932</v>
      </c>
      <c r="M80" s="64">
        <f t="shared" si="46"/>
        <v>-22.748051429939323</v>
      </c>
      <c r="N80" s="63">
        <f t="shared" si="47"/>
        <v>-93.893890506343126</v>
      </c>
      <c r="O80" s="64">
        <f t="shared" si="48"/>
        <v>119.79871947373447</v>
      </c>
      <c r="P80" s="64">
        <f t="shared" si="49"/>
        <v>-29.798719473734465</v>
      </c>
      <c r="Q80" s="63">
        <f t="shared" si="50"/>
        <v>-83.432042162932007</v>
      </c>
      <c r="R80" s="64">
        <f t="shared" si="51"/>
        <v>115.47307365815702</v>
      </c>
      <c r="S80" s="171">
        <f t="shared" si="52"/>
        <v>-25.47307365815702</v>
      </c>
      <c r="T80" s="197">
        <f t="shared" si="53"/>
        <v>-90.127434183458419</v>
      </c>
      <c r="U80" s="65"/>
      <c r="W80" s="398"/>
      <c r="X80" s="398"/>
      <c r="Y80" s="398"/>
      <c r="Z80" s="398"/>
      <c r="AA80" s="398"/>
      <c r="AB80" s="341"/>
      <c r="AC80" s="341"/>
      <c r="AD80" s="341"/>
      <c r="AE80" s="341"/>
      <c r="AF80" s="341"/>
      <c r="AG80" s="341"/>
      <c r="AH80" s="341"/>
      <c r="AI80" s="341"/>
      <c r="AJ80" s="341"/>
      <c r="AK80" s="341"/>
      <c r="AL80" s="341"/>
      <c r="AM80" s="341"/>
      <c r="AN80" s="341"/>
      <c r="AO80" s="341"/>
      <c r="AP80" s="341"/>
      <c r="AQ80" s="341"/>
      <c r="AR80" s="341"/>
      <c r="AS80" s="341"/>
      <c r="AT80" s="341"/>
      <c r="AU80" s="341"/>
      <c r="AV80" s="341"/>
      <c r="AW80" s="341"/>
      <c r="AX80" s="341"/>
    </row>
    <row r="81" spans="1:50" x14ac:dyDescent="0.6">
      <c r="A81" s="66">
        <v>-109</v>
      </c>
      <c r="B81" s="361">
        <f t="shared" si="123"/>
        <v>-1.9024088846738192</v>
      </c>
      <c r="C81" s="64">
        <f t="shared" si="36"/>
        <v>88.229478381340016</v>
      </c>
      <c r="D81" s="64">
        <f t="shared" si="37"/>
        <v>1.7705216186599841</v>
      </c>
      <c r="E81" s="63">
        <f t="shared" si="38"/>
        <v>-119.79136548110462</v>
      </c>
      <c r="F81" s="64">
        <f t="shared" si="39"/>
        <v>96.357775594121804</v>
      </c>
      <c r="G81" s="64">
        <f t="shared" si="40"/>
        <v>-6.3577755941218044</v>
      </c>
      <c r="H81" s="63">
        <f t="shared" si="41"/>
        <v>-111.32720641344166</v>
      </c>
      <c r="I81" s="64">
        <f t="shared" si="42"/>
        <v>104.34431331804738</v>
      </c>
      <c r="J81" s="64">
        <f t="shared" si="43"/>
        <v>-14.344313318047384</v>
      </c>
      <c r="K81" s="63">
        <f t="shared" si="44"/>
        <v>-102.59278790602195</v>
      </c>
      <c r="L81" s="64">
        <f t="shared" si="45"/>
        <v>111.98855125129812</v>
      </c>
      <c r="M81" s="64">
        <f t="shared" si="46"/>
        <v>-21.988551251298119</v>
      </c>
      <c r="N81" s="63">
        <f t="shared" si="47"/>
        <v>-93.225652670158667</v>
      </c>
      <c r="O81" s="64">
        <f t="shared" si="48"/>
        <v>119.0432093063184</v>
      </c>
      <c r="P81" s="64">
        <f t="shared" si="49"/>
        <v>-29.043209306318403</v>
      </c>
      <c r="Q81" s="63">
        <f t="shared" si="50"/>
        <v>-82.834558326524387</v>
      </c>
      <c r="R81" s="64">
        <f t="shared" si="51"/>
        <v>114.71210976571554</v>
      </c>
      <c r="S81" s="171">
        <f t="shared" si="52"/>
        <v>-24.712109765715539</v>
      </c>
      <c r="T81" s="197">
        <f t="shared" si="53"/>
        <v>-89.479861626510299</v>
      </c>
      <c r="U81" s="65"/>
      <c r="W81" s="398"/>
      <c r="X81" s="398"/>
      <c r="Y81" s="398"/>
      <c r="Z81" s="398"/>
      <c r="AA81" s="398"/>
      <c r="AB81" s="341"/>
      <c r="AC81" s="341"/>
      <c r="AD81" s="341"/>
      <c r="AE81" s="341"/>
      <c r="AF81" s="341"/>
      <c r="AG81" s="341"/>
      <c r="AH81" s="341"/>
      <c r="AI81" s="341"/>
      <c r="AJ81" s="341"/>
      <c r="AK81" s="341"/>
      <c r="AL81" s="341"/>
      <c r="AM81" s="341"/>
      <c r="AN81" s="341"/>
      <c r="AO81" s="341"/>
      <c r="AP81" s="341"/>
      <c r="AQ81" s="341"/>
      <c r="AR81" s="341"/>
      <c r="AS81" s="341"/>
      <c r="AT81" s="341"/>
      <c r="AU81" s="341"/>
      <c r="AV81" s="341"/>
      <c r="AW81" s="341"/>
      <c r="AX81" s="341"/>
    </row>
    <row r="82" spans="1:50" x14ac:dyDescent="0.6">
      <c r="A82" s="66">
        <v>-108</v>
      </c>
      <c r="B82" s="361">
        <f t="shared" si="123"/>
        <v>-1.8849555921538759</v>
      </c>
      <c r="C82" s="64">
        <f t="shared" si="36"/>
        <v>87.56699184651599</v>
      </c>
      <c r="D82" s="64">
        <f t="shared" si="37"/>
        <v>2.4330081534840104</v>
      </c>
      <c r="E82" s="63">
        <f t="shared" si="38"/>
        <v>-119.15631269551814</v>
      </c>
      <c r="F82" s="64">
        <f t="shared" si="39"/>
        <v>95.64729424592025</v>
      </c>
      <c r="G82" s="64">
        <f t="shared" si="40"/>
        <v>-5.64729424592025</v>
      </c>
      <c r="H82" s="63">
        <f t="shared" si="41"/>
        <v>-110.64975242902329</v>
      </c>
      <c r="I82" s="64">
        <f t="shared" si="42"/>
        <v>103.60066605470577</v>
      </c>
      <c r="J82" s="64">
        <f t="shared" si="43"/>
        <v>-13.600666054705769</v>
      </c>
      <c r="K82" s="63">
        <f t="shared" si="44"/>
        <v>-101.90382473659277</v>
      </c>
      <c r="L82" s="64">
        <f t="shared" si="45"/>
        <v>111.22855312016335</v>
      </c>
      <c r="M82" s="64">
        <f t="shared" si="46"/>
        <v>-21.228553120163355</v>
      </c>
      <c r="N82" s="63">
        <f t="shared" si="47"/>
        <v>-92.561642335582917</v>
      </c>
      <c r="O82" s="64">
        <f t="shared" si="48"/>
        <v>118.2886865700189</v>
      </c>
      <c r="P82" s="64">
        <f t="shared" si="49"/>
        <v>-28.288686570018896</v>
      </c>
      <c r="Q82" s="63">
        <f t="shared" si="50"/>
        <v>-82.239800559938104</v>
      </c>
      <c r="R82" s="64">
        <f t="shared" si="51"/>
        <v>113.9512235720847</v>
      </c>
      <c r="S82" s="171">
        <f t="shared" si="52"/>
        <v>-23.9512235720847</v>
      </c>
      <c r="T82" s="197">
        <f t="shared" si="53"/>
        <v>-88.836124535886881</v>
      </c>
      <c r="U82" s="65"/>
      <c r="W82" s="398"/>
      <c r="X82" s="398"/>
      <c r="Y82" s="398"/>
      <c r="Z82" s="398"/>
      <c r="AA82" s="398"/>
      <c r="AB82" s="341"/>
      <c r="AC82" s="341"/>
      <c r="AD82" s="341"/>
      <c r="AE82" s="341"/>
      <c r="AF82" s="341"/>
      <c r="AG82" s="341"/>
      <c r="AH82" s="341"/>
      <c r="AI82" s="341"/>
      <c r="AJ82" s="341"/>
      <c r="AK82" s="341"/>
      <c r="AL82" s="341"/>
      <c r="AM82" s="341"/>
      <c r="AN82" s="341"/>
      <c r="AO82" s="341"/>
      <c r="AP82" s="341"/>
      <c r="AQ82" s="341"/>
      <c r="AR82" s="341"/>
      <c r="AS82" s="341"/>
      <c r="AT82" s="341"/>
      <c r="AU82" s="341"/>
      <c r="AV82" s="341"/>
      <c r="AW82" s="341"/>
      <c r="AX82" s="341"/>
    </row>
    <row r="83" spans="1:50" x14ac:dyDescent="0.6">
      <c r="A83" s="66">
        <v>-107</v>
      </c>
      <c r="B83" s="361">
        <f t="shared" si="123"/>
        <v>-1.8675022996339325</v>
      </c>
      <c r="C83" s="64">
        <f t="shared" si="36"/>
        <v>86.900409021761305</v>
      </c>
      <c r="D83" s="64">
        <f t="shared" si="37"/>
        <v>3.0995909782386946</v>
      </c>
      <c r="E83" s="63">
        <f t="shared" si="38"/>
        <v>-118.52525568830031</v>
      </c>
      <c r="F83" s="64">
        <f t="shared" si="39"/>
        <v>94.933649653264851</v>
      </c>
      <c r="G83" s="64">
        <f t="shared" si="40"/>
        <v>-4.9336496532648511</v>
      </c>
      <c r="H83" s="63">
        <f t="shared" si="41"/>
        <v>-109.97649625909327</v>
      </c>
      <c r="I83" s="64">
        <f t="shared" si="42"/>
        <v>102.8551371633305</v>
      </c>
      <c r="J83" s="64">
        <f t="shared" si="43"/>
        <v>-12.855137163330497</v>
      </c>
      <c r="K83" s="63">
        <f t="shared" si="44"/>
        <v>-101.21918047357285</v>
      </c>
      <c r="L83" s="64">
        <f t="shared" si="45"/>
        <v>110.46816186438107</v>
      </c>
      <c r="M83" s="64">
        <f t="shared" si="46"/>
        <v>-20.468161864381074</v>
      </c>
      <c r="N83" s="63">
        <f t="shared" si="47"/>
        <v>-91.901563898575148</v>
      </c>
      <c r="O83" s="64">
        <f t="shared" si="48"/>
        <v>117.53522811116029</v>
      </c>
      <c r="P83" s="64">
        <f t="shared" si="49"/>
        <v>-27.535228111160293</v>
      </c>
      <c r="Q83" s="63">
        <f t="shared" si="50"/>
        <v>-81.647503011850915</v>
      </c>
      <c r="R83" s="64">
        <f t="shared" si="51"/>
        <v>113.190510424354</v>
      </c>
      <c r="S83" s="171">
        <f t="shared" si="52"/>
        <v>-23.190510424354002</v>
      </c>
      <c r="T83" s="197">
        <f t="shared" si="53"/>
        <v>-88.195928769435255</v>
      </c>
      <c r="U83" s="65"/>
      <c r="W83" s="398"/>
      <c r="X83" s="398"/>
      <c r="Y83" s="398"/>
      <c r="Z83" s="398"/>
      <c r="AA83" s="398"/>
      <c r="AB83" s="341"/>
      <c r="AC83" s="341"/>
      <c r="AD83" s="341"/>
      <c r="AE83" s="341"/>
      <c r="AF83" s="341"/>
      <c r="AG83" s="341"/>
      <c r="AH83" s="341"/>
      <c r="AI83" s="341"/>
      <c r="AJ83" s="341"/>
      <c r="AK83" s="341"/>
      <c r="AL83" s="341"/>
      <c r="AM83" s="341"/>
      <c r="AN83" s="341"/>
      <c r="AO83" s="341"/>
      <c r="AP83" s="341"/>
      <c r="AQ83" s="341"/>
      <c r="AR83" s="341"/>
      <c r="AS83" s="341"/>
      <c r="AT83" s="341"/>
      <c r="AU83" s="341"/>
      <c r="AV83" s="341"/>
      <c r="AW83" s="341"/>
      <c r="AX83" s="341"/>
    </row>
    <row r="84" spans="1:50" x14ac:dyDescent="0.6">
      <c r="A84" s="66">
        <v>-106</v>
      </c>
      <c r="B84" s="361">
        <f t="shared" si="123"/>
        <v>-1.8500490071139892</v>
      </c>
      <c r="C84" s="64">
        <f t="shared" si="36"/>
        <v>86.229835925260645</v>
      </c>
      <c r="D84" s="64">
        <f t="shared" si="37"/>
        <v>3.7701640747393554</v>
      </c>
      <c r="E84" s="63">
        <f t="shared" si="38"/>
        <v>-117.89805406111864</v>
      </c>
      <c r="F84" s="64">
        <f t="shared" si="39"/>
        <v>94.216959244562844</v>
      </c>
      <c r="G84" s="64">
        <f t="shared" si="40"/>
        <v>-4.2169592445628439</v>
      </c>
      <c r="H84" s="63">
        <f t="shared" si="41"/>
        <v>-109.30723264343261</v>
      </c>
      <c r="I84" s="64">
        <f t="shared" si="42"/>
        <v>102.10784425970333</v>
      </c>
      <c r="J84" s="64">
        <f t="shared" si="43"/>
        <v>-12.107844259703327</v>
      </c>
      <c r="K84" s="63">
        <f t="shared" si="44"/>
        <v>-100.53859506650633</v>
      </c>
      <c r="L84" s="64">
        <f t="shared" si="45"/>
        <v>109.7074803817674</v>
      </c>
      <c r="M84" s="64">
        <f t="shared" si="46"/>
        <v>-19.707480381767397</v>
      </c>
      <c r="N84" s="63">
        <f t="shared" si="47"/>
        <v>-91.245129082572134</v>
      </c>
      <c r="O84" s="64">
        <f t="shared" si="48"/>
        <v>116.78291012358217</v>
      </c>
      <c r="P84" s="64">
        <f t="shared" si="49"/>
        <v>-26.78291012358217</v>
      </c>
      <c r="Q84" s="63">
        <f t="shared" si="50"/>
        <v>-81.057408657640792</v>
      </c>
      <c r="R84" s="64">
        <f t="shared" si="51"/>
        <v>112.43006414453588</v>
      </c>
      <c r="S84" s="171">
        <f t="shared" si="52"/>
        <v>-22.430064144535876</v>
      </c>
      <c r="T84" s="197">
        <f t="shared" si="53"/>
        <v>-87.558988552201541</v>
      </c>
      <c r="U84" s="65"/>
      <c r="W84" s="398"/>
      <c r="X84" s="398"/>
      <c r="Y84" s="398"/>
      <c r="Z84" s="398"/>
      <c r="AA84" s="398"/>
      <c r="AB84" s="341"/>
      <c r="AC84" s="341"/>
      <c r="AD84" s="341"/>
      <c r="AE84" s="341"/>
      <c r="AF84" s="341"/>
      <c r="AG84" s="341"/>
      <c r="AH84" s="341"/>
      <c r="AI84" s="341"/>
      <c r="AJ84" s="341"/>
      <c r="AK84" s="341"/>
      <c r="AL84" s="341"/>
      <c r="AM84" s="341"/>
      <c r="AN84" s="341"/>
      <c r="AO84" s="341"/>
      <c r="AP84" s="341"/>
      <c r="AQ84" s="341"/>
      <c r="AR84" s="341"/>
      <c r="AS84" s="341"/>
      <c r="AT84" s="341"/>
      <c r="AU84" s="341"/>
      <c r="AV84" s="341"/>
      <c r="AW84" s="341"/>
      <c r="AX84" s="341"/>
    </row>
    <row r="85" spans="1:50" s="370" customFormat="1" x14ac:dyDescent="0.6">
      <c r="A85" s="362">
        <v>-105</v>
      </c>
      <c r="B85" s="363">
        <f t="shared" si="123"/>
        <v>-1.8325957145940461</v>
      </c>
      <c r="C85" s="364">
        <f t="shared" si="36"/>
        <v>85.555376680159597</v>
      </c>
      <c r="D85" s="364">
        <f t="shared" si="37"/>
        <v>4.444623319840403</v>
      </c>
      <c r="E85" s="365">
        <f t="shared" si="38"/>
        <v>-117.27456619016218</v>
      </c>
      <c r="F85" s="364">
        <f t="shared" si="39"/>
        <v>93.497338184213746</v>
      </c>
      <c r="G85" s="364">
        <f t="shared" si="40"/>
        <v>-3.4973381842137456</v>
      </c>
      <c r="H85" s="365">
        <f t="shared" si="41"/>
        <v>-108.64175667586379</v>
      </c>
      <c r="I85" s="364">
        <f t="shared" si="42"/>
        <v>101.35890265219531</v>
      </c>
      <c r="J85" s="364">
        <f t="shared" si="43"/>
        <v>-11.358902652195312</v>
      </c>
      <c r="K85" s="365">
        <f t="shared" si="44"/>
        <v>-99.861811873146223</v>
      </c>
      <c r="L85" s="364">
        <f t="shared" si="45"/>
        <v>108.94660981517494</v>
      </c>
      <c r="M85" s="364">
        <f t="shared" si="46"/>
        <v>-18.946609815174938</v>
      </c>
      <c r="N85" s="365">
        <f t="shared" si="47"/>
        <v>-90.59205652817846</v>
      </c>
      <c r="O85" s="364">
        <f t="shared" si="48"/>
        <v>116.03180827051639</v>
      </c>
      <c r="P85" s="364">
        <f t="shared" si="49"/>
        <v>-26.031808270516393</v>
      </c>
      <c r="Q85" s="365">
        <f t="shared" si="50"/>
        <v>-80.469268728260758</v>
      </c>
      <c r="R85" s="364">
        <f t="shared" si="51"/>
        <v>111.66997719348123</v>
      </c>
      <c r="S85" s="366">
        <f t="shared" si="52"/>
        <v>-21.66997719348123</v>
      </c>
      <c r="T85" s="367">
        <f t="shared" si="53"/>
        <v>-86.925025980998385</v>
      </c>
      <c r="U85" s="371"/>
      <c r="V85" s="369">
        <f>E85</f>
        <v>-117.27456619016218</v>
      </c>
      <c r="W85" s="399"/>
      <c r="X85" s="399"/>
      <c r="Y85" s="399"/>
      <c r="Z85" s="399"/>
      <c r="AA85" s="399"/>
      <c r="AB85" s="399">
        <f>D85</f>
        <v>4.444623319840403</v>
      </c>
      <c r="AC85" s="399"/>
      <c r="AD85" s="399"/>
      <c r="AE85" s="399"/>
      <c r="AF85" s="380"/>
      <c r="AG85" s="380"/>
      <c r="AH85" s="380"/>
      <c r="AI85" s="380"/>
      <c r="AJ85" s="380"/>
      <c r="AK85" s="380"/>
      <c r="AL85" s="380"/>
      <c r="AM85" s="380"/>
      <c r="AN85" s="380"/>
      <c r="AO85" s="380"/>
      <c r="AP85" s="380"/>
      <c r="AQ85" s="380"/>
      <c r="AR85" s="380"/>
      <c r="AS85" s="380"/>
      <c r="AT85" s="380"/>
      <c r="AU85" s="380"/>
      <c r="AV85" s="380"/>
      <c r="AW85" s="380"/>
      <c r="AX85" s="380"/>
    </row>
    <row r="86" spans="1:50" x14ac:dyDescent="0.6">
      <c r="A86" s="66">
        <v>-104</v>
      </c>
      <c r="B86" s="361">
        <f t="shared" si="123"/>
        <v>-1.8151424220741028</v>
      </c>
      <c r="C86" s="64">
        <f t="shared" si="36"/>
        <v>84.877133561512508</v>
      </c>
      <c r="D86" s="64">
        <f t="shared" si="37"/>
        <v>5.1228664384874918</v>
      </c>
      <c r="E86" s="63">
        <f t="shared" si="38"/>
        <v>-116.65464922781041</v>
      </c>
      <c r="F86" s="64">
        <f t="shared" si="39"/>
        <v>92.774899476171043</v>
      </c>
      <c r="G86" s="64">
        <f t="shared" si="40"/>
        <v>-2.7748994761710435</v>
      </c>
      <c r="H86" s="63">
        <f t="shared" si="41"/>
        <v>-107.97986374701517</v>
      </c>
      <c r="I86" s="64">
        <f t="shared" si="42"/>
        <v>100.60842549647491</v>
      </c>
      <c r="J86" s="64">
        <f t="shared" si="43"/>
        <v>-10.608425496474908</v>
      </c>
      <c r="K86" s="63">
        <f t="shared" si="44"/>
        <v>-99.188577473090547</v>
      </c>
      <c r="L86" s="64">
        <f t="shared" si="45"/>
        <v>108.18564972061127</v>
      </c>
      <c r="M86" s="64">
        <f t="shared" si="46"/>
        <v>-18.185649720611266</v>
      </c>
      <c r="N86" s="63">
        <f t="shared" si="47"/>
        <v>-89.942071397869043</v>
      </c>
      <c r="O86" s="64">
        <f t="shared" si="48"/>
        <v>115.28199780043334</v>
      </c>
      <c r="P86" s="64">
        <f t="shared" si="49"/>
        <v>-25.281997800433345</v>
      </c>
      <c r="Q86" s="63">
        <f t="shared" si="50"/>
        <v>-79.882842176024226</v>
      </c>
      <c r="R86" s="64">
        <f t="shared" si="51"/>
        <v>110.91034082748534</v>
      </c>
      <c r="S86" s="171">
        <f t="shared" si="52"/>
        <v>-20.910340827485342</v>
      </c>
      <c r="T86" s="197">
        <f t="shared" si="53"/>
        <v>-86.293770553333957</v>
      </c>
      <c r="U86" s="65"/>
      <c r="V86" s="72">
        <f>H85</f>
        <v>-108.64175667586379</v>
      </c>
      <c r="W86" s="398"/>
      <c r="X86" s="398"/>
      <c r="Y86" s="398"/>
      <c r="Z86" s="398"/>
      <c r="AA86" s="398"/>
      <c r="AB86" s="398">
        <f>G85</f>
        <v>-3.4973381842137456</v>
      </c>
      <c r="AC86" s="341"/>
      <c r="AD86" s="341"/>
      <c r="AE86" s="341"/>
      <c r="AF86" s="341"/>
      <c r="AG86" s="341"/>
      <c r="AH86" s="341"/>
      <c r="AI86" s="341"/>
      <c r="AJ86" s="341"/>
      <c r="AK86" s="341"/>
      <c r="AL86" s="341"/>
      <c r="AM86" s="341"/>
      <c r="AN86" s="341"/>
      <c r="AO86" s="341"/>
      <c r="AP86" s="341"/>
      <c r="AQ86" s="341"/>
      <c r="AR86" s="341"/>
      <c r="AS86" s="341"/>
      <c r="AT86" s="341"/>
      <c r="AU86" s="341"/>
      <c r="AV86" s="341"/>
      <c r="AW86" s="341"/>
      <c r="AX86" s="341"/>
    </row>
    <row r="87" spans="1:50" x14ac:dyDescent="0.6">
      <c r="A87" s="66">
        <v>-103</v>
      </c>
      <c r="B87" s="361">
        <f t="shared" si="123"/>
        <v>-1.7976891295541595</v>
      </c>
      <c r="C87" s="64">
        <f t="shared" si="36"/>
        <v>84.195207044722068</v>
      </c>
      <c r="D87" s="64">
        <f t="shared" si="37"/>
        <v>5.8047929552779323</v>
      </c>
      <c r="E87" s="63">
        <f t="shared" si="38"/>
        <v>-116.03815909398328</v>
      </c>
      <c r="F87" s="64">
        <f t="shared" si="39"/>
        <v>92.049754067426193</v>
      </c>
      <c r="G87" s="64">
        <f t="shared" si="40"/>
        <v>-2.0497540674261927</v>
      </c>
      <c r="H87" s="63">
        <f t="shared" si="41"/>
        <v>-107.3213494761478</v>
      </c>
      <c r="I87" s="64">
        <f t="shared" si="42"/>
        <v>99.856523946830052</v>
      </c>
      <c r="J87" s="64">
        <f t="shared" si="43"/>
        <v>-9.8565239468300518</v>
      </c>
      <c r="K87" s="63">
        <f t="shared" si="44"/>
        <v>-98.518641477749568</v>
      </c>
      <c r="L87" s="64">
        <f t="shared" si="45"/>
        <v>107.42469822890459</v>
      </c>
      <c r="M87" s="64">
        <f t="shared" si="46"/>
        <v>-17.424698228904589</v>
      </c>
      <c r="N87" s="63">
        <f t="shared" si="47"/>
        <v>-89.294904995303582</v>
      </c>
      <c r="O87" s="64">
        <f t="shared" si="48"/>
        <v>114.53355365738072</v>
      </c>
      <c r="P87" s="64">
        <f t="shared" si="49"/>
        <v>-24.533553657380722</v>
      </c>
      <c r="Q87" s="63">
        <f t="shared" si="50"/>
        <v>-79.297895174721162</v>
      </c>
      <c r="R87" s="64">
        <f t="shared" si="51"/>
        <v>110.15124524815083</v>
      </c>
      <c r="S87" s="171">
        <f t="shared" si="52"/>
        <v>-20.151245248150829</v>
      </c>
      <c r="T87" s="197">
        <f t="shared" si="53"/>
        <v>-85.664958719504114</v>
      </c>
      <c r="U87" s="65"/>
      <c r="V87" s="72">
        <f>K85</f>
        <v>-99.861811873146223</v>
      </c>
      <c r="W87" s="398"/>
      <c r="X87" s="398"/>
      <c r="Y87" s="398"/>
      <c r="Z87" s="398"/>
      <c r="AA87" s="398"/>
      <c r="AB87" s="398">
        <f>J85</f>
        <v>-11.358902652195312</v>
      </c>
      <c r="AC87" s="341"/>
      <c r="AD87" s="341"/>
      <c r="AE87" s="341"/>
      <c r="AF87" s="341"/>
      <c r="AG87" s="341"/>
      <c r="AH87" s="341"/>
      <c r="AI87" s="341"/>
      <c r="AJ87" s="341"/>
      <c r="AK87" s="341"/>
      <c r="AL87" s="341"/>
      <c r="AM87" s="341"/>
      <c r="AN87" s="341"/>
      <c r="AO87" s="341"/>
      <c r="AP87" s="341"/>
      <c r="AQ87" s="341"/>
      <c r="AR87" s="341"/>
      <c r="AS87" s="341"/>
      <c r="AT87" s="341"/>
      <c r="AU87" s="341"/>
      <c r="AV87" s="341"/>
      <c r="AW87" s="341"/>
      <c r="AX87" s="341"/>
    </row>
    <row r="88" spans="1:50" x14ac:dyDescent="0.6">
      <c r="A88" s="66">
        <v>-102</v>
      </c>
      <c r="B88" s="361">
        <f t="shared" si="123"/>
        <v>-1.7802358370342162</v>
      </c>
      <c r="C88" s="64">
        <f t="shared" si="36"/>
        <v>83.50969585536545</v>
      </c>
      <c r="D88" s="64">
        <f t="shared" si="37"/>
        <v>6.4903041446345497</v>
      </c>
      <c r="E88" s="63">
        <f t="shared" si="38"/>
        <v>-115.42495045726469</v>
      </c>
      <c r="F88" s="64">
        <f t="shared" si="39"/>
        <v>91.322010951387938</v>
      </c>
      <c r="G88" s="64">
        <f t="shared" si="40"/>
        <v>-1.3220109513879379</v>
      </c>
      <c r="H88" s="63">
        <f t="shared" si="41"/>
        <v>-106.66600963252432</v>
      </c>
      <c r="I88" s="64">
        <f t="shared" si="42"/>
        <v>99.103307304290183</v>
      </c>
      <c r="J88" s="64">
        <f t="shared" si="43"/>
        <v>-9.1033073042901833</v>
      </c>
      <c r="K88" s="63">
        <f t="shared" si="44"/>
        <v>-97.851756337235074</v>
      </c>
      <c r="L88" s="64">
        <f t="shared" si="45"/>
        <v>106.66385220138626</v>
      </c>
      <c r="M88" s="64">
        <f t="shared" si="46"/>
        <v>-16.663852201386263</v>
      </c>
      <c r="N88" s="63">
        <f t="shared" si="47"/>
        <v>-88.650294398830212</v>
      </c>
      <c r="O88" s="64">
        <f t="shared" si="48"/>
        <v>113.78655058629141</v>
      </c>
      <c r="P88" s="64">
        <f t="shared" si="49"/>
        <v>-23.786550586291412</v>
      </c>
      <c r="Q88" s="63">
        <f t="shared" si="50"/>
        <v>-78.714200651692693</v>
      </c>
      <c r="R88" s="64">
        <f t="shared" si="51"/>
        <v>109.3927797460358</v>
      </c>
      <c r="S88" s="171">
        <f t="shared" si="52"/>
        <v>-19.392779746035799</v>
      </c>
      <c r="T88" s="197">
        <f t="shared" si="53"/>
        <v>-85.038333456700244</v>
      </c>
      <c r="U88" s="70"/>
      <c r="V88" s="72">
        <f>N85</f>
        <v>-90.59205652817846</v>
      </c>
      <c r="W88" s="398"/>
      <c r="X88" s="398"/>
      <c r="Y88" s="398"/>
      <c r="Z88" s="398"/>
      <c r="AA88" s="398"/>
      <c r="AB88" s="398">
        <f>M85</f>
        <v>-18.946609815174938</v>
      </c>
      <c r="AC88" s="398"/>
      <c r="AD88" s="398"/>
      <c r="AE88" s="398"/>
      <c r="AF88" s="341"/>
      <c r="AG88" s="341"/>
      <c r="AH88" s="341"/>
      <c r="AI88" s="341"/>
      <c r="AJ88" s="341"/>
      <c r="AK88" s="341"/>
      <c r="AL88" s="341"/>
      <c r="AM88" s="341"/>
      <c r="AN88" s="341"/>
      <c r="AO88" s="341"/>
      <c r="AP88" s="341"/>
      <c r="AQ88" s="341"/>
      <c r="AR88" s="341"/>
      <c r="AS88" s="341"/>
      <c r="AT88" s="341"/>
      <c r="AU88" s="341"/>
      <c r="AV88" s="341"/>
      <c r="AW88" s="341"/>
      <c r="AX88" s="341"/>
    </row>
    <row r="89" spans="1:50" x14ac:dyDescent="0.6">
      <c r="A89" s="66">
        <v>-101</v>
      </c>
      <c r="B89" s="361">
        <f t="shared" si="123"/>
        <v>-1.7627825445142729</v>
      </c>
      <c r="C89" s="64">
        <f t="shared" si="36"/>
        <v>82.820697020316203</v>
      </c>
      <c r="D89" s="64">
        <f t="shared" si="37"/>
        <v>7.179302979683797</v>
      </c>
      <c r="E89" s="63">
        <f t="shared" si="38"/>
        <v>-114.81487670586623</v>
      </c>
      <c r="F89" s="64">
        <f t="shared" si="39"/>
        <v>90.591777271148672</v>
      </c>
      <c r="G89" s="64">
        <f t="shared" si="40"/>
        <v>-0.59177727114867196</v>
      </c>
      <c r="H89" s="63">
        <f t="shared" si="41"/>
        <v>-106.01364004674681</v>
      </c>
      <c r="I89" s="64">
        <f t="shared" si="42"/>
        <v>98.348883161742648</v>
      </c>
      <c r="J89" s="64">
        <f t="shared" si="43"/>
        <v>-8.3488831617426484</v>
      </c>
      <c r="K89" s="63">
        <f t="shared" si="44"/>
        <v>-97.187677144685907</v>
      </c>
      <c r="L89" s="64">
        <f t="shared" si="45"/>
        <v>105.90320738003562</v>
      </c>
      <c r="M89" s="64">
        <f t="shared" si="46"/>
        <v>-15.903207380035624</v>
      </c>
      <c r="N89" s="63">
        <f t="shared" si="47"/>
        <v>-88.007982108741956</v>
      </c>
      <c r="O89" s="64">
        <f t="shared" si="48"/>
        <v>113.04106323369678</v>
      </c>
      <c r="P89" s="64">
        <f t="shared" si="49"/>
        <v>-23.041063233696775</v>
      </c>
      <c r="Q89" s="63">
        <f t="shared" si="50"/>
        <v>-78.131537849686993</v>
      </c>
      <c r="R89" s="64">
        <f t="shared" si="51"/>
        <v>108.6350328385798</v>
      </c>
      <c r="S89" s="171">
        <f t="shared" si="52"/>
        <v>-18.635032838579804</v>
      </c>
      <c r="T89" s="197">
        <f t="shared" si="53"/>
        <v>-84.413643864039003</v>
      </c>
      <c r="U89" s="65"/>
      <c r="V89" s="72">
        <f>Q85</f>
        <v>-80.469268728260758</v>
      </c>
      <c r="W89" s="398"/>
      <c r="X89" s="398"/>
      <c r="Y89" s="398"/>
      <c r="Z89" s="398"/>
      <c r="AA89" s="398"/>
      <c r="AB89" s="398">
        <f>P85</f>
        <v>-26.031808270516393</v>
      </c>
      <c r="AC89" s="341"/>
      <c r="AD89" s="341"/>
      <c r="AE89" s="341"/>
      <c r="AF89" s="341"/>
      <c r="AG89" s="341"/>
      <c r="AH89" s="341"/>
      <c r="AI89" s="341"/>
      <c r="AJ89" s="341"/>
      <c r="AK89" s="341"/>
      <c r="AL89" s="341"/>
      <c r="AM89" s="341"/>
      <c r="AN89" s="341"/>
      <c r="AO89" s="341"/>
      <c r="AP89" s="341"/>
      <c r="AQ89" s="341"/>
      <c r="AR89" s="341"/>
      <c r="AS89" s="341"/>
      <c r="AT89" s="341"/>
      <c r="AU89" s="341"/>
      <c r="AV89" s="341"/>
      <c r="AW89" s="341"/>
      <c r="AX89" s="341"/>
    </row>
    <row r="90" spans="1:50" x14ac:dyDescent="0.6">
      <c r="A90" s="66">
        <v>-100</v>
      </c>
      <c r="B90" s="361">
        <f t="shared" si="123"/>
        <v>-1.7453292519943295</v>
      </c>
      <c r="C90" s="64">
        <f t="shared" si="36"/>
        <v>82.128305920084358</v>
      </c>
      <c r="D90" s="64">
        <f t="shared" si="37"/>
        <v>7.8716940799156419</v>
      </c>
      <c r="E90" s="63">
        <f t="shared" si="38"/>
        <v>-114.20778990846931</v>
      </c>
      <c r="F90" s="64">
        <f t="shared" si="39"/>
        <v>89.859158422647184</v>
      </c>
      <c r="G90" s="64">
        <f t="shared" si="40"/>
        <v>0.14084157735281622</v>
      </c>
      <c r="H90" s="63">
        <f t="shared" si="41"/>
        <v>-105.36403651243791</v>
      </c>
      <c r="I90" s="64">
        <f t="shared" si="42"/>
        <v>97.593357546242743</v>
      </c>
      <c r="J90" s="64">
        <f t="shared" si="43"/>
        <v>-7.5933575462427427</v>
      </c>
      <c r="K90" s="63">
        <f t="shared" si="44"/>
        <v>-96.526161438472258</v>
      </c>
      <c r="L90" s="64">
        <f t="shared" si="45"/>
        <v>105.14285853250907</v>
      </c>
      <c r="M90" s="64">
        <f t="shared" si="46"/>
        <v>-15.142858532509067</v>
      </c>
      <c r="N90" s="63">
        <f t="shared" si="47"/>
        <v>-87.367715707842535</v>
      </c>
      <c r="O90" s="64">
        <f t="shared" si="48"/>
        <v>112.29716624424306</v>
      </c>
      <c r="P90" s="64">
        <f t="shared" si="49"/>
        <v>-22.297166244243058</v>
      </c>
      <c r="Q90" s="63">
        <f t="shared" si="50"/>
        <v>-77.549691916496897</v>
      </c>
      <c r="R90" s="64">
        <f t="shared" si="51"/>
        <v>107.87809240276727</v>
      </c>
      <c r="S90" s="171">
        <f t="shared" si="52"/>
        <v>-17.878092402767265</v>
      </c>
      <c r="T90" s="197">
        <f t="shared" si="53"/>
        <v>-83.790644777475109</v>
      </c>
      <c r="U90" s="65"/>
      <c r="W90" s="398"/>
      <c r="X90" s="398"/>
      <c r="Y90" s="398"/>
      <c r="Z90" s="398"/>
      <c r="AA90" s="398"/>
      <c r="AB90" s="398"/>
      <c r="AC90" s="341"/>
      <c r="AD90" s="341"/>
      <c r="AE90" s="341"/>
      <c r="AF90" s="341"/>
      <c r="AG90" s="341"/>
      <c r="AH90" s="341"/>
      <c r="AI90" s="341"/>
      <c r="AJ90" s="341"/>
      <c r="AK90" s="341"/>
      <c r="AL90" s="341"/>
      <c r="AM90" s="341"/>
      <c r="AN90" s="341"/>
      <c r="AO90" s="341"/>
      <c r="AP90" s="341"/>
      <c r="AQ90" s="341"/>
      <c r="AR90" s="341"/>
      <c r="AS90" s="341"/>
      <c r="AT90" s="341"/>
      <c r="AU90" s="341"/>
      <c r="AV90" s="341"/>
      <c r="AW90" s="341"/>
      <c r="AX90" s="341"/>
    </row>
    <row r="91" spans="1:50" x14ac:dyDescent="0.6">
      <c r="A91" s="66">
        <v>-99</v>
      </c>
      <c r="B91" s="361">
        <f t="shared" si="123"/>
        <v>-1.7278759594743862</v>
      </c>
      <c r="C91" s="64">
        <f t="shared" si="36"/>
        <v>81.432616342310396</v>
      </c>
      <c r="D91" s="64">
        <f t="shared" si="37"/>
        <v>8.5673836576896036</v>
      </c>
      <c r="E91" s="63">
        <f t="shared" si="38"/>
        <v>-113.60354076495409</v>
      </c>
      <c r="F91" s="64">
        <f t="shared" si="39"/>
        <v>89.124258157754397</v>
      </c>
      <c r="G91" s="64">
        <f t="shared" si="40"/>
        <v>0.8757418422456027</v>
      </c>
      <c r="H91" s="63">
        <f t="shared" si="41"/>
        <v>-104.71699467859004</v>
      </c>
      <c r="I91" s="64">
        <f t="shared" si="42"/>
        <v>96.83683505872186</v>
      </c>
      <c r="J91" s="64">
        <f t="shared" si="43"/>
        <v>-6.83683505872186</v>
      </c>
      <c r="K91" s="63">
        <f t="shared" si="44"/>
        <v>-95.866969002659062</v>
      </c>
      <c r="L91" s="64">
        <f t="shared" si="45"/>
        <v>104.38289959245283</v>
      </c>
      <c r="M91" s="64">
        <f t="shared" si="46"/>
        <v>-14.38289959245283</v>
      </c>
      <c r="N91" s="63">
        <f t="shared" si="47"/>
        <v>-86.729247534877089</v>
      </c>
      <c r="O91" s="64">
        <f t="shared" si="48"/>
        <v>111.55493435337411</v>
      </c>
      <c r="P91" s="64">
        <f t="shared" si="49"/>
        <v>-21.554934353374108</v>
      </c>
      <c r="Q91" s="63">
        <f t="shared" si="50"/>
        <v>-76.968453520544116</v>
      </c>
      <c r="R91" s="64">
        <f t="shared" si="51"/>
        <v>107.12204580295646</v>
      </c>
      <c r="S91" s="171">
        <f t="shared" si="52"/>
        <v>-17.122045802956464</v>
      </c>
      <c r="T91" s="197">
        <f t="shared" si="53"/>
        <v>-83.169096403613295</v>
      </c>
      <c r="U91" s="65"/>
      <c r="W91" s="398"/>
      <c r="X91" s="398"/>
      <c r="Y91" s="398"/>
      <c r="Z91" s="398"/>
      <c r="AA91" s="398"/>
      <c r="AB91" s="398"/>
      <c r="AC91" s="398"/>
      <c r="AD91" s="398"/>
      <c r="AE91" s="398"/>
      <c r="AF91" s="341"/>
      <c r="AG91" s="341"/>
      <c r="AH91" s="341"/>
      <c r="AI91" s="341"/>
      <c r="AJ91" s="341"/>
      <c r="AK91" s="341"/>
      <c r="AL91" s="341"/>
      <c r="AM91" s="341"/>
      <c r="AN91" s="341"/>
      <c r="AO91" s="341"/>
      <c r="AP91" s="341"/>
      <c r="AQ91" s="341"/>
      <c r="AR91" s="341"/>
      <c r="AS91" s="341"/>
      <c r="AT91" s="341"/>
      <c r="AU91" s="341"/>
      <c r="AV91" s="341"/>
      <c r="AW91" s="341"/>
      <c r="AX91" s="341"/>
    </row>
    <row r="92" spans="1:50" x14ac:dyDescent="0.6">
      <c r="A92" s="66">
        <v>-98</v>
      </c>
      <c r="B92" s="361">
        <f t="shared" si="123"/>
        <v>-1.7104226669544429</v>
      </c>
      <c r="C92" s="64">
        <f t="shared" si="36"/>
        <v>80.733720536361901</v>
      </c>
      <c r="D92" s="64">
        <f t="shared" si="37"/>
        <v>9.2662794636380994</v>
      </c>
      <c r="E92" s="63">
        <f t="shared" si="38"/>
        <v>-113.00197854699236</v>
      </c>
      <c r="F92" s="64">
        <f t="shared" si="39"/>
        <v>88.387178687323754</v>
      </c>
      <c r="G92" s="64">
        <f t="shared" si="40"/>
        <v>1.6128213126762461</v>
      </c>
      <c r="H92" s="63">
        <f t="shared" si="41"/>
        <v>-104.07230993285792</v>
      </c>
      <c r="I92" s="64">
        <f t="shared" si="42"/>
        <v>96.079419011302193</v>
      </c>
      <c r="J92" s="64">
        <f t="shared" si="43"/>
        <v>-6.0794190113021926</v>
      </c>
      <c r="K92" s="63">
        <f t="shared" si="44"/>
        <v>-95.209861666052589</v>
      </c>
      <c r="L92" s="64">
        <f t="shared" si="45"/>
        <v>103.62342379547827</v>
      </c>
      <c r="M92" s="64">
        <f t="shared" si="46"/>
        <v>-13.623423795478274</v>
      </c>
      <c r="N92" s="63">
        <f t="shared" si="47"/>
        <v>-86.092334370388983</v>
      </c>
      <c r="O92" s="64">
        <f t="shared" si="48"/>
        <v>110.81444247651208</v>
      </c>
      <c r="P92" s="64">
        <f t="shared" si="49"/>
        <v>-20.814442476512085</v>
      </c>
      <c r="Q92" s="63">
        <f t="shared" si="50"/>
        <v>-76.387618490728045</v>
      </c>
      <c r="R92" s="64">
        <f t="shared" si="51"/>
        <v>106.36698001427307</v>
      </c>
      <c r="S92" s="171">
        <f t="shared" si="52"/>
        <v>-16.366980014273068</v>
      </c>
      <c r="T92" s="197">
        <f t="shared" si="53"/>
        <v>-82.548763971491127</v>
      </c>
      <c r="U92" s="65"/>
      <c r="W92" s="398"/>
      <c r="X92" s="398"/>
      <c r="Y92" s="398"/>
      <c r="Z92" s="398"/>
      <c r="AA92" s="398"/>
      <c r="AB92" s="398"/>
      <c r="AC92" s="341"/>
      <c r="AD92" s="341"/>
      <c r="AE92" s="341"/>
      <c r="AF92" s="341"/>
      <c r="AG92" s="341"/>
      <c r="AH92" s="341"/>
      <c r="AI92" s="341"/>
      <c r="AJ92" s="341"/>
      <c r="AK92" s="341"/>
      <c r="AL92" s="341"/>
      <c r="AM92" s="341"/>
      <c r="AN92" s="341"/>
      <c r="AO92" s="341"/>
      <c r="AP92" s="341"/>
      <c r="AQ92" s="341"/>
      <c r="AR92" s="341"/>
      <c r="AS92" s="341"/>
      <c r="AT92" s="341"/>
      <c r="AU92" s="341"/>
      <c r="AV92" s="341"/>
      <c r="AW92" s="341"/>
      <c r="AX92" s="341"/>
    </row>
    <row r="93" spans="1:50" x14ac:dyDescent="0.6">
      <c r="A93" s="66">
        <v>-97</v>
      </c>
      <c r="B93" s="361">
        <f t="shared" si="123"/>
        <v>-1.6929693744344996</v>
      </c>
      <c r="C93" s="64">
        <f t="shared" si="36"/>
        <v>80.031709268994746</v>
      </c>
      <c r="D93" s="64">
        <f t="shared" si="37"/>
        <v>9.9682907310052542</v>
      </c>
      <c r="E93" s="63">
        <f t="shared" si="38"/>
        <v>-112.40295102844676</v>
      </c>
      <c r="F93" s="64">
        <f t="shared" si="39"/>
        <v>87.648020784263764</v>
      </c>
      <c r="G93" s="64">
        <f t="shared" si="40"/>
        <v>2.351979215736236</v>
      </c>
      <c r="H93" s="63">
        <f t="shared" si="41"/>
        <v>-103.4297772760232</v>
      </c>
      <c r="I93" s="64">
        <f t="shared" si="42"/>
        <v>95.321211562428758</v>
      </c>
      <c r="J93" s="64">
        <f t="shared" si="43"/>
        <v>-5.3212115624287577</v>
      </c>
      <c r="K93" s="63">
        <f t="shared" si="44"/>
        <v>-94.55460310010433</v>
      </c>
      <c r="L93" s="64">
        <f t="shared" si="45"/>
        <v>102.86452381115755</v>
      </c>
      <c r="M93" s="64">
        <f t="shared" si="46"/>
        <v>-12.864523811157554</v>
      </c>
      <c r="N93" s="63">
        <f t="shared" si="47"/>
        <v>-85.456737134571554</v>
      </c>
      <c r="O93" s="64">
        <f t="shared" si="48"/>
        <v>110.07576579503879</v>
      </c>
      <c r="P93" s="64">
        <f t="shared" si="49"/>
        <v>-20.075765795038791</v>
      </c>
      <c r="Q93" s="63">
        <f t="shared" si="50"/>
        <v>-75.806987478996916</v>
      </c>
      <c r="R93" s="64">
        <f t="shared" si="51"/>
        <v>105.61298174194096</v>
      </c>
      <c r="S93" s="171">
        <f t="shared" si="52"/>
        <v>-15.612981741940956</v>
      </c>
      <c r="T93" s="197">
        <f t="shared" si="53"/>
        <v>-81.929417401460384</v>
      </c>
      <c r="U93" s="65"/>
      <c r="W93" s="398"/>
      <c r="X93" s="398"/>
      <c r="Y93" s="398"/>
      <c r="Z93" s="398"/>
      <c r="AA93" s="398"/>
      <c r="AB93" s="398"/>
      <c r="AC93" s="341"/>
      <c r="AD93" s="341"/>
      <c r="AE93" s="341"/>
      <c r="AF93" s="341"/>
      <c r="AG93" s="341"/>
      <c r="AH93" s="341"/>
      <c r="AI93" s="341"/>
      <c r="AJ93" s="341"/>
      <c r="AK93" s="341"/>
      <c r="AL93" s="341"/>
      <c r="AM93" s="341"/>
      <c r="AN93" s="341"/>
      <c r="AO93" s="341"/>
      <c r="AP93" s="341"/>
      <c r="AQ93" s="341"/>
      <c r="AR93" s="341"/>
      <c r="AS93" s="341"/>
      <c r="AT93" s="341"/>
      <c r="AU93" s="341"/>
      <c r="AV93" s="341"/>
      <c r="AW93" s="341"/>
      <c r="AX93" s="341"/>
    </row>
    <row r="94" spans="1:50" x14ac:dyDescent="0.6">
      <c r="A94" s="66">
        <v>-96</v>
      </c>
      <c r="B94" s="361">
        <f t="shared" si="123"/>
        <v>-1.6755160819145565</v>
      </c>
      <c r="C94" s="64">
        <f t="shared" si="36"/>
        <v>79.326671881052519</v>
      </c>
      <c r="D94" s="64">
        <f t="shared" si="37"/>
        <v>10.673328118947481</v>
      </c>
      <c r="E94" s="63">
        <f t="shared" si="38"/>
        <v>-111.8063044054838</v>
      </c>
      <c r="F94" s="64">
        <f t="shared" si="39"/>
        <v>86.90688388670425</v>
      </c>
      <c r="G94" s="64">
        <f t="shared" si="40"/>
        <v>3.0931161132957499</v>
      </c>
      <c r="H94" s="63">
        <f t="shared" si="41"/>
        <v>-102.7891911878143</v>
      </c>
      <c r="I94" s="64">
        <f t="shared" si="42"/>
        <v>94.562313850032893</v>
      </c>
      <c r="J94" s="64">
        <f t="shared" si="43"/>
        <v>-4.5623138500328935</v>
      </c>
      <c r="K94" s="63">
        <f t="shared" si="44"/>
        <v>-93.900958615902852</v>
      </c>
      <c r="L94" s="64">
        <f t="shared" si="45"/>
        <v>102.1062918713788</v>
      </c>
      <c r="M94" s="64">
        <f t="shared" si="46"/>
        <v>-12.106291871378801</v>
      </c>
      <c r="N94" s="63">
        <f t="shared" si="47"/>
        <v>-84.822220596697392</v>
      </c>
      <c r="O94" s="64">
        <f t="shared" si="48"/>
        <v>109.33897983935299</v>
      </c>
      <c r="P94" s="64">
        <f t="shared" si="49"/>
        <v>-19.338979839352987</v>
      </c>
      <c r="Q94" s="63">
        <f t="shared" si="50"/>
        <v>-75.226365644229773</v>
      </c>
      <c r="R94" s="64">
        <f t="shared" si="51"/>
        <v>104.86013753689618</v>
      </c>
      <c r="S94" s="171">
        <f t="shared" si="52"/>
        <v>-14.860137536896175</v>
      </c>
      <c r="T94" s="197">
        <f t="shared" si="53"/>
        <v>-81.31083099034889</v>
      </c>
      <c r="U94" s="65"/>
      <c r="W94" s="398"/>
      <c r="X94" s="398"/>
      <c r="Y94" s="398"/>
      <c r="Z94" s="398"/>
      <c r="AA94" s="398"/>
      <c r="AB94" s="398"/>
      <c r="AC94" s="398"/>
      <c r="AD94" s="398"/>
      <c r="AE94" s="398"/>
      <c r="AF94" s="341"/>
      <c r="AG94" s="341"/>
      <c r="AH94" s="341"/>
      <c r="AI94" s="341"/>
      <c r="AJ94" s="341"/>
      <c r="AK94" s="341"/>
      <c r="AL94" s="341"/>
      <c r="AM94" s="341"/>
      <c r="AN94" s="341"/>
      <c r="AO94" s="341"/>
      <c r="AP94" s="341"/>
      <c r="AQ94" s="341"/>
      <c r="AR94" s="341"/>
      <c r="AS94" s="341"/>
      <c r="AT94" s="341"/>
      <c r="AU94" s="341"/>
      <c r="AV94" s="341"/>
      <c r="AW94" s="341"/>
      <c r="AX94" s="341"/>
    </row>
    <row r="95" spans="1:50" x14ac:dyDescent="0.6">
      <c r="A95" s="66">
        <v>-95</v>
      </c>
      <c r="B95" s="361">
        <f t="shared" si="123"/>
        <v>-1.6580627893946132</v>
      </c>
      <c r="C95" s="64">
        <f t="shared" si="36"/>
        <v>78.618696345191424</v>
      </c>
      <c r="D95" s="64">
        <f t="shared" si="37"/>
        <v>11.381303654808576</v>
      </c>
      <c r="E95" s="63">
        <f t="shared" si="38"/>
        <v>-111.21188320626956</v>
      </c>
      <c r="F95" s="64">
        <f t="shared" si="39"/>
        <v>86.163866201341449</v>
      </c>
      <c r="G95" s="64">
        <f t="shared" si="40"/>
        <v>3.8361337986585511</v>
      </c>
      <c r="H95" s="63">
        <f t="shared" si="41"/>
        <v>-102.15034548421997</v>
      </c>
      <c r="I95" s="64">
        <f t="shared" si="42"/>
        <v>93.802826122942207</v>
      </c>
      <c r="J95" s="64">
        <f t="shared" si="43"/>
        <v>-3.8028261229422071</v>
      </c>
      <c r="K95" s="63">
        <f t="shared" si="44"/>
        <v>-93.248694960445661</v>
      </c>
      <c r="L95" s="64">
        <f t="shared" si="45"/>
        <v>101.34881989538135</v>
      </c>
      <c r="M95" s="64">
        <f t="shared" si="46"/>
        <v>-11.348819895381354</v>
      </c>
      <c r="N95" s="63">
        <f t="shared" si="47"/>
        <v>-84.188553095723648</v>
      </c>
      <c r="O95" s="64">
        <f t="shared" si="48"/>
        <v>108.60416056925465</v>
      </c>
      <c r="P95" s="64">
        <f t="shared" si="49"/>
        <v>-18.604160569254645</v>
      </c>
      <c r="Q95" s="63">
        <f t="shared" si="50"/>
        <v>-74.645562356138072</v>
      </c>
      <c r="R95" s="64">
        <f t="shared" si="51"/>
        <v>104.10853390800739</v>
      </c>
      <c r="S95" s="171">
        <f t="shared" si="52"/>
        <v>-14.108533908007388</v>
      </c>
      <c r="T95" s="197">
        <f t="shared" si="53"/>
        <v>-80.692783112139281</v>
      </c>
      <c r="U95" s="65"/>
      <c r="W95" s="398"/>
      <c r="X95" s="398"/>
      <c r="Y95" s="398"/>
      <c r="Z95" s="398"/>
      <c r="AA95" s="398"/>
      <c r="AB95" s="341"/>
      <c r="AC95" s="398"/>
      <c r="AD95" s="341"/>
      <c r="AE95" s="341"/>
      <c r="AF95" s="341"/>
      <c r="AG95" s="341"/>
      <c r="AH95" s="341"/>
      <c r="AI95" s="341"/>
      <c r="AJ95" s="341"/>
      <c r="AK95" s="341"/>
      <c r="AL95" s="341"/>
      <c r="AM95" s="341"/>
      <c r="AN95" s="341"/>
      <c r="AO95" s="341"/>
      <c r="AP95" s="341"/>
      <c r="AQ95" s="341"/>
      <c r="AR95" s="341"/>
      <c r="AS95" s="341"/>
      <c r="AT95" s="341"/>
      <c r="AU95" s="341"/>
      <c r="AV95" s="341"/>
      <c r="AW95" s="341"/>
      <c r="AX95" s="341"/>
    </row>
    <row r="96" spans="1:50" x14ac:dyDescent="0.6">
      <c r="A96" s="66">
        <v>-94</v>
      </c>
      <c r="B96" s="361">
        <f t="shared" si="123"/>
        <v>-1.6406094968746698</v>
      </c>
      <c r="C96" s="64">
        <f t="shared" si="36"/>
        <v>77.907869324629814</v>
      </c>
      <c r="D96" s="64">
        <f t="shared" si="37"/>
        <v>12.092130675370186</v>
      </c>
      <c r="E96" s="63">
        <f t="shared" si="38"/>
        <v>-110.61953019007791</v>
      </c>
      <c r="F96" s="64">
        <f t="shared" si="39"/>
        <v>85.419064807061119</v>
      </c>
      <c r="G96" s="64">
        <f t="shared" si="40"/>
        <v>4.5809351929388811</v>
      </c>
      <c r="H96" s="63">
        <f t="shared" si="41"/>
        <v>-101.51303316639357</v>
      </c>
      <c r="I96" s="64">
        <f t="shared" si="42"/>
        <v>93.0428478707544</v>
      </c>
      <c r="J96" s="64">
        <f t="shared" si="43"/>
        <v>-3.0428478707544002</v>
      </c>
      <c r="K96" s="63">
        <f t="shared" si="44"/>
        <v>-92.597580112350315</v>
      </c>
      <c r="L96" s="64">
        <f t="shared" si="45"/>
        <v>100.59219961177429</v>
      </c>
      <c r="M96" s="64">
        <f t="shared" si="46"/>
        <v>-10.592199611774291</v>
      </c>
      <c r="N96" s="63">
        <f t="shared" si="47"/>
        <v>-83.555506271690433</v>
      </c>
      <c r="O96" s="64">
        <f t="shared" si="48"/>
        <v>107.87138445188452</v>
      </c>
      <c r="P96" s="64">
        <f t="shared" si="49"/>
        <v>-17.871384451884524</v>
      </c>
      <c r="Q96" s="63">
        <f t="shared" si="50"/>
        <v>-74.064390918007234</v>
      </c>
      <c r="R96" s="64">
        <f t="shared" si="51"/>
        <v>103.35825743120321</v>
      </c>
      <c r="S96" s="171">
        <f t="shared" si="52"/>
        <v>-13.358257431203214</v>
      </c>
      <c r="T96" s="197">
        <f t="shared" si="53"/>
        <v>-80.075055933455033</v>
      </c>
      <c r="U96" s="65"/>
      <c r="W96" s="398"/>
      <c r="X96" s="398"/>
      <c r="Y96" s="398"/>
      <c r="Z96" s="398"/>
      <c r="AA96" s="398"/>
      <c r="AB96" s="341"/>
      <c r="AC96" s="398"/>
      <c r="AD96" s="341"/>
      <c r="AE96" s="341"/>
      <c r="AF96" s="341"/>
      <c r="AG96" s="341"/>
      <c r="AH96" s="341"/>
      <c r="AI96" s="341"/>
      <c r="AJ96" s="341"/>
      <c r="AK96" s="341"/>
      <c r="AL96" s="341"/>
      <c r="AM96" s="341"/>
      <c r="AN96" s="341"/>
      <c r="AO96" s="341"/>
      <c r="AP96" s="341"/>
      <c r="AQ96" s="341"/>
      <c r="AR96" s="341"/>
      <c r="AS96" s="341"/>
      <c r="AT96" s="341"/>
      <c r="AU96" s="341"/>
      <c r="AV96" s="341"/>
      <c r="AW96" s="341"/>
      <c r="AX96" s="341"/>
    </row>
    <row r="97" spans="1:50" x14ac:dyDescent="0.6">
      <c r="A97" s="66">
        <v>-93</v>
      </c>
      <c r="B97" s="361">
        <f t="shared" si="123"/>
        <v>-1.6231562043547265</v>
      </c>
      <c r="C97" s="64">
        <f t="shared" si="36"/>
        <v>77.19427623293376</v>
      </c>
      <c r="D97" s="64">
        <f t="shared" si="37"/>
        <v>12.80572376706624</v>
      </c>
      <c r="E97" s="63">
        <f t="shared" si="38"/>
        <v>-110.02908623559742</v>
      </c>
      <c r="F97" s="64">
        <f t="shared" si="39"/>
        <v>84.672575758951083</v>
      </c>
      <c r="G97" s="64">
        <f t="shared" si="40"/>
        <v>5.3274242410489165</v>
      </c>
      <c r="H97" s="63">
        <f t="shared" si="41"/>
        <v>-100.87704626120296</v>
      </c>
      <c r="I97" s="64">
        <f t="shared" si="42"/>
        <v>92.282477952392512</v>
      </c>
      <c r="J97" s="64">
        <f t="shared" si="43"/>
        <v>-2.2824779523925116</v>
      </c>
      <c r="K97" s="63">
        <f t="shared" si="44"/>
        <v>-91.947383077135214</v>
      </c>
      <c r="L97" s="64">
        <f t="shared" si="45"/>
        <v>99.836522677824888</v>
      </c>
      <c r="M97" s="64">
        <f t="shared" si="46"/>
        <v>-9.8365226778248882</v>
      </c>
      <c r="N97" s="63">
        <f t="shared" si="47"/>
        <v>-82.922854807551246</v>
      </c>
      <c r="O97" s="64">
        <f t="shared" si="48"/>
        <v>107.14072853742529</v>
      </c>
      <c r="P97" s="64">
        <f t="shared" si="49"/>
        <v>-17.140728537425289</v>
      </c>
      <c r="Q97" s="63">
        <f t="shared" si="50"/>
        <v>-73.482668307202459</v>
      </c>
      <c r="R97" s="64">
        <f t="shared" si="51"/>
        <v>102.60939485578552</v>
      </c>
      <c r="S97" s="171">
        <f t="shared" si="52"/>
        <v>-12.609394855785524</v>
      </c>
      <c r="T97" s="197">
        <f t="shared" si="53"/>
        <v>-79.457435143195553</v>
      </c>
      <c r="U97" s="65"/>
      <c r="W97" s="398"/>
      <c r="X97" s="398"/>
      <c r="Y97" s="341"/>
      <c r="Z97" s="341"/>
      <c r="AA97" s="341"/>
      <c r="AB97" s="398"/>
      <c r="AC97" s="398"/>
      <c r="AD97" s="398"/>
      <c r="AE97" s="398"/>
      <c r="AF97" s="341"/>
      <c r="AG97" s="341"/>
      <c r="AH97" s="341"/>
      <c r="AI97" s="341"/>
      <c r="AJ97" s="341"/>
      <c r="AK97" s="341"/>
      <c r="AL97" s="341"/>
      <c r="AM97" s="341"/>
      <c r="AN97" s="341"/>
      <c r="AO97" s="341"/>
      <c r="AP97" s="341"/>
      <c r="AQ97" s="341"/>
      <c r="AR97" s="341"/>
      <c r="AS97" s="341"/>
      <c r="AT97" s="341"/>
      <c r="AU97" s="341"/>
      <c r="AV97" s="341"/>
      <c r="AW97" s="341"/>
      <c r="AX97" s="341"/>
    </row>
    <row r="98" spans="1:50" x14ac:dyDescent="0.6">
      <c r="A98" s="66">
        <v>-92</v>
      </c>
      <c r="B98" s="361">
        <f t="shared" si="123"/>
        <v>-1.6057029118347832</v>
      </c>
      <c r="C98" s="64">
        <f t="shared" si="36"/>
        <v>76.478001294863077</v>
      </c>
      <c r="D98" s="64">
        <f t="shared" si="37"/>
        <v>13.521998705136923</v>
      </c>
      <c r="E98" s="63">
        <f t="shared" si="38"/>
        <v>-109.44039021818013</v>
      </c>
      <c r="F98" s="64">
        <f t="shared" si="39"/>
        <v>83.924494192827979</v>
      </c>
      <c r="G98" s="64">
        <f t="shared" si="40"/>
        <v>6.0755058071720214</v>
      </c>
      <c r="H98" s="63">
        <f t="shared" si="41"/>
        <v>-100.24217565344168</v>
      </c>
      <c r="I98" s="64">
        <f t="shared" si="42"/>
        <v>91.521814723560595</v>
      </c>
      <c r="J98" s="64">
        <f t="shared" si="43"/>
        <v>-1.5218147235605954</v>
      </c>
      <c r="K98" s="63">
        <f t="shared" si="44"/>
        <v>-91.29787368217724</v>
      </c>
      <c r="L98" s="64">
        <f t="shared" si="45"/>
        <v>99.081880796287166</v>
      </c>
      <c r="M98" s="64">
        <f t="shared" si="46"/>
        <v>-9.0818807962871659</v>
      </c>
      <c r="N98" s="63">
        <f t="shared" si="47"/>
        <v>-82.290376181096832</v>
      </c>
      <c r="O98" s="64">
        <f t="shared" si="48"/>
        <v>106.41227053275156</v>
      </c>
      <c r="P98" s="64">
        <f t="shared" si="49"/>
        <v>-16.412270532751563</v>
      </c>
      <c r="Q98" s="63">
        <f t="shared" si="50"/>
        <v>-72.900214932459207</v>
      </c>
      <c r="R98" s="64">
        <f t="shared" si="51"/>
        <v>101.86203320818859</v>
      </c>
      <c r="S98" s="171">
        <f t="shared" si="52"/>
        <v>-11.862033208188592</v>
      </c>
      <c r="T98" s="197">
        <f t="shared" si="53"/>
        <v>-78.839709695714717</v>
      </c>
      <c r="U98" s="65"/>
      <c r="W98" s="398"/>
      <c r="X98" s="398"/>
      <c r="Y98" s="398"/>
      <c r="Z98" s="398"/>
      <c r="AA98" s="398"/>
      <c r="AB98" s="341"/>
      <c r="AC98" s="398"/>
      <c r="AD98" s="341"/>
      <c r="AE98" s="341"/>
      <c r="AF98" s="341"/>
      <c r="AG98" s="341"/>
      <c r="AH98" s="341"/>
      <c r="AI98" s="341"/>
      <c r="AJ98" s="341"/>
      <c r="AK98" s="341"/>
      <c r="AL98" s="341"/>
      <c r="AM98" s="341"/>
      <c r="AN98" s="341"/>
      <c r="AO98" s="341"/>
      <c r="AP98" s="341"/>
      <c r="AQ98" s="341"/>
      <c r="AR98" s="341"/>
      <c r="AS98" s="341"/>
      <c r="AT98" s="341"/>
      <c r="AU98" s="341"/>
      <c r="AV98" s="341"/>
      <c r="AW98" s="341"/>
      <c r="AX98" s="341"/>
    </row>
    <row r="99" spans="1:50" x14ac:dyDescent="0.6">
      <c r="A99" s="66">
        <v>-91</v>
      </c>
      <c r="B99" s="361">
        <f t="shared" si="123"/>
        <v>-1.5882496193148399</v>
      </c>
      <c r="C99" s="64">
        <f t="shared" si="36"/>
        <v>75.7591276083145</v>
      </c>
      <c r="D99" s="64">
        <f t="shared" si="37"/>
        <v>14.2408723916855</v>
      </c>
      <c r="E99" s="63">
        <f t="shared" si="38"/>
        <v>-108.8532788757267</v>
      </c>
      <c r="F99" s="64">
        <f t="shared" si="39"/>
        <v>83.174914430414773</v>
      </c>
      <c r="G99" s="64">
        <f t="shared" si="40"/>
        <v>6.8250855695852266</v>
      </c>
      <c r="H99" s="63">
        <f t="shared" si="41"/>
        <v>-99.608210909678121</v>
      </c>
      <c r="I99" s="64">
        <f t="shared" si="42"/>
        <v>90.760956163319136</v>
      </c>
      <c r="J99" s="64">
        <f t="shared" si="43"/>
        <v>-0.76095616331913618</v>
      </c>
      <c r="K99" s="63">
        <f t="shared" si="44"/>
        <v>-90.648822371433553</v>
      </c>
      <c r="L99" s="64">
        <f t="shared" si="45"/>
        <v>98.328365830026542</v>
      </c>
      <c r="M99" s="64">
        <f t="shared" si="46"/>
        <v>-8.3283658300265415</v>
      </c>
      <c r="N99" s="63">
        <f t="shared" si="47"/>
        <v>-81.657850426660204</v>
      </c>
      <c r="O99" s="64">
        <f t="shared" si="48"/>
        <v>105.68608887319681</v>
      </c>
      <c r="P99" s="64">
        <f t="shared" si="49"/>
        <v>-15.686088873196809</v>
      </c>
      <c r="Q99" s="63">
        <f t="shared" si="50"/>
        <v>-72.316854407067865</v>
      </c>
      <c r="R99" s="64">
        <f t="shared" si="51"/>
        <v>101.11625989342454</v>
      </c>
      <c r="S99" s="171">
        <f t="shared" si="52"/>
        <v>-11.116259893424541</v>
      </c>
      <c r="T99" s="197">
        <f t="shared" si="53"/>
        <v>-78.221671566986927</v>
      </c>
      <c r="U99" s="65"/>
      <c r="W99" s="398"/>
      <c r="X99" s="398"/>
      <c r="Y99" s="398"/>
      <c r="Z99" s="398"/>
      <c r="AA99" s="398"/>
      <c r="AB99" s="341"/>
      <c r="AC99" s="341"/>
      <c r="AD99" s="398"/>
      <c r="AE99" s="341"/>
      <c r="AF99" s="341"/>
      <c r="AG99" s="341"/>
      <c r="AH99" s="341"/>
      <c r="AI99" s="341"/>
      <c r="AJ99" s="341"/>
      <c r="AK99" s="341"/>
      <c r="AL99" s="341"/>
      <c r="AM99" s="341"/>
      <c r="AN99" s="341"/>
      <c r="AO99" s="341"/>
      <c r="AP99" s="341"/>
      <c r="AQ99" s="341"/>
      <c r="AR99" s="341"/>
      <c r="AS99" s="341"/>
      <c r="AT99" s="341"/>
      <c r="AU99" s="341"/>
      <c r="AV99" s="341"/>
      <c r="AW99" s="341"/>
      <c r="AX99" s="341"/>
    </row>
    <row r="100" spans="1:50" s="370" customFormat="1" x14ac:dyDescent="0.6">
      <c r="A100" s="362">
        <v>-90</v>
      </c>
      <c r="B100" s="363">
        <f t="shared" si="123"/>
        <v>-1.5707963267948966</v>
      </c>
      <c r="C100" s="364">
        <f t="shared" si="36"/>
        <v>75.037737207411496</v>
      </c>
      <c r="D100" s="364">
        <f t="shared" si="37"/>
        <v>14.962262792588504</v>
      </c>
      <c r="E100" s="365">
        <f t="shared" si="38"/>
        <v>-108.26758666285335</v>
      </c>
      <c r="F100" s="364">
        <f t="shared" si="39"/>
        <v>82.423930085319043</v>
      </c>
      <c r="G100" s="364">
        <f t="shared" si="40"/>
        <v>7.5760699146809571</v>
      </c>
      <c r="H100" s="365">
        <f t="shared" si="41"/>
        <v>-98.974940093683216</v>
      </c>
      <c r="I100" s="364">
        <f t="shared" si="42"/>
        <v>90</v>
      </c>
      <c r="J100" s="364">
        <f t="shared" si="43"/>
        <v>0</v>
      </c>
      <c r="K100" s="365">
        <f t="shared" si="44"/>
        <v>-90</v>
      </c>
      <c r="L100" s="364">
        <f t="shared" si="45"/>
        <v>97.576069914680943</v>
      </c>
      <c r="M100" s="364">
        <f t="shared" si="46"/>
        <v>-7.5760699146809429</v>
      </c>
      <c r="N100" s="365">
        <f t="shared" si="47"/>
        <v>-81.02505990631677</v>
      </c>
      <c r="O100" s="364">
        <f t="shared" si="48"/>
        <v>104.9622627925885</v>
      </c>
      <c r="P100" s="364">
        <f t="shared" si="49"/>
        <v>-14.962262792588504</v>
      </c>
      <c r="Q100" s="365">
        <f t="shared" si="50"/>
        <v>-71.732413337146653</v>
      </c>
      <c r="R100" s="364">
        <f t="shared" si="51"/>
        <v>100.37216279443805</v>
      </c>
      <c r="S100" s="366">
        <f t="shared" si="52"/>
        <v>-10.372162794438054</v>
      </c>
      <c r="T100" s="367">
        <f t="shared" si="53"/>
        <v>-77.603115523254857</v>
      </c>
      <c r="U100" s="371"/>
      <c r="V100" s="369">
        <f>E100</f>
        <v>-108.26758666285335</v>
      </c>
      <c r="W100" s="399"/>
      <c r="X100" s="399"/>
      <c r="Y100" s="380"/>
      <c r="Z100" s="380"/>
      <c r="AA100" s="380"/>
      <c r="AB100" s="399"/>
      <c r="AC100" s="399">
        <f>D100</f>
        <v>14.962262792588504</v>
      </c>
      <c r="AD100" s="399"/>
      <c r="AE100" s="399"/>
      <c r="AF100" s="380"/>
      <c r="AG100" s="380"/>
      <c r="AH100" s="380"/>
      <c r="AI100" s="380"/>
      <c r="AJ100" s="380"/>
      <c r="AK100" s="380"/>
      <c r="AL100" s="380"/>
      <c r="AM100" s="380"/>
      <c r="AN100" s="380"/>
      <c r="AO100" s="380"/>
      <c r="AP100" s="380"/>
      <c r="AQ100" s="380"/>
      <c r="AR100" s="380"/>
      <c r="AS100" s="380"/>
      <c r="AT100" s="380"/>
      <c r="AU100" s="380"/>
      <c r="AV100" s="380"/>
      <c r="AW100" s="380"/>
      <c r="AX100" s="380"/>
    </row>
    <row r="101" spans="1:50" x14ac:dyDescent="0.6">
      <c r="A101" s="66">
        <v>-89</v>
      </c>
      <c r="B101" s="361">
        <f t="shared" si="123"/>
        <v>-1.5533430342749532</v>
      </c>
      <c r="C101" s="64">
        <f t="shared" si="36"/>
        <v>74.313911126803177</v>
      </c>
      <c r="D101" s="64">
        <f t="shared" si="37"/>
        <v>15.686088873196823</v>
      </c>
      <c r="E101" s="63">
        <f t="shared" si="38"/>
        <v>-107.68314559293212</v>
      </c>
      <c r="F101" s="64">
        <f t="shared" si="39"/>
        <v>81.671634169973458</v>
      </c>
      <c r="G101" s="64">
        <f t="shared" si="40"/>
        <v>8.3283658300265415</v>
      </c>
      <c r="H101" s="63">
        <f t="shared" si="41"/>
        <v>-98.342149573339796</v>
      </c>
      <c r="I101" s="64">
        <f t="shared" si="42"/>
        <v>89.23904383668085</v>
      </c>
      <c r="J101" s="64">
        <f t="shared" si="43"/>
        <v>0.76095616331915039</v>
      </c>
      <c r="K101" s="63">
        <f t="shared" si="44"/>
        <v>-89.351177628566433</v>
      </c>
      <c r="L101" s="64">
        <f t="shared" si="45"/>
        <v>96.825085569585227</v>
      </c>
      <c r="M101" s="64">
        <f t="shared" si="46"/>
        <v>-6.8250855695852266</v>
      </c>
      <c r="N101" s="63">
        <f t="shared" si="47"/>
        <v>-80.391789090321879</v>
      </c>
      <c r="O101" s="64">
        <f t="shared" si="48"/>
        <v>104.24087239168549</v>
      </c>
      <c r="P101" s="64">
        <f t="shared" si="49"/>
        <v>-14.240872391685485</v>
      </c>
      <c r="Q101" s="63">
        <f t="shared" si="50"/>
        <v>-71.146721124273284</v>
      </c>
      <c r="R101" s="64">
        <f t="shared" si="51"/>
        <v>99.629830369576169</v>
      </c>
      <c r="S101" s="171">
        <f t="shared" si="52"/>
        <v>-9.6298303695761689</v>
      </c>
      <c r="T101" s="197">
        <f t="shared" si="53"/>
        <v>-76.983838901701134</v>
      </c>
      <c r="U101" s="65"/>
      <c r="V101" s="72">
        <f>H100</f>
        <v>-98.974940093683216</v>
      </c>
      <c r="W101" s="398"/>
      <c r="X101" s="398"/>
      <c r="Y101" s="398"/>
      <c r="Z101" s="398"/>
      <c r="AA101" s="398"/>
      <c r="AB101" s="341"/>
      <c r="AC101" s="398">
        <f>G100</f>
        <v>7.5760699146809571</v>
      </c>
      <c r="AD101" s="398"/>
      <c r="AE101" s="341"/>
      <c r="AF101" s="341"/>
      <c r="AG101" s="341"/>
      <c r="AH101" s="341"/>
      <c r="AI101" s="341"/>
      <c r="AJ101" s="341"/>
      <c r="AK101" s="341"/>
      <c r="AL101" s="341"/>
      <c r="AM101" s="341"/>
      <c r="AN101" s="341"/>
      <c r="AO101" s="341"/>
      <c r="AP101" s="341"/>
      <c r="AQ101" s="341"/>
      <c r="AR101" s="341"/>
      <c r="AS101" s="341"/>
      <c r="AT101" s="341"/>
      <c r="AU101" s="341"/>
      <c r="AV101" s="341"/>
      <c r="AW101" s="341"/>
      <c r="AX101" s="341"/>
    </row>
    <row r="102" spans="1:50" x14ac:dyDescent="0.6">
      <c r="A102" s="66">
        <v>-88</v>
      </c>
      <c r="B102" s="361">
        <f t="shared" si="123"/>
        <v>-1.5358897417550099</v>
      </c>
      <c r="C102" s="64">
        <f t="shared" si="36"/>
        <v>73.587729467248437</v>
      </c>
      <c r="D102" s="64">
        <f t="shared" si="37"/>
        <v>16.412270532751563</v>
      </c>
      <c r="E102" s="63">
        <f t="shared" ref="E102:E133" si="124">DEGREES(-ACOS((SIN(RADIANS(D102))*SIN($C$6)-SIN(C$5))/(COS(RADIANS(D102))*COS($C$6))))</f>
        <v>-107.09978506754079</v>
      </c>
      <c r="F102" s="64">
        <f t="shared" si="39"/>
        <v>80.91811920371282</v>
      </c>
      <c r="G102" s="64">
        <f t="shared" si="40"/>
        <v>9.0818807962871801</v>
      </c>
      <c r="H102" s="63">
        <f t="shared" ref="H102:H133" si="125">DEGREES(-ACOS((SIN(RADIANS(G102))*SIN($C$6)-SIN(G$5))/(COS(RADIANS(G102))*COS($C$6))))</f>
        <v>-97.709623818903154</v>
      </c>
      <c r="I102" s="64">
        <f t="shared" si="42"/>
        <v>88.478185276439405</v>
      </c>
      <c r="J102" s="64">
        <f t="shared" si="43"/>
        <v>1.5218147235605954</v>
      </c>
      <c r="K102" s="63">
        <f t="shared" ref="K102:K133" si="126">DEGREES(-ACOS((SIN(RADIANS(J102))*SIN($C$6)-SIN(J$5))/(COS(RADIANS(J102))*COS($C$6))))</f>
        <v>-88.70212631782276</v>
      </c>
      <c r="L102" s="64">
        <f t="shared" si="45"/>
        <v>96.075505807172007</v>
      </c>
      <c r="M102" s="64">
        <f t="shared" si="46"/>
        <v>-6.0755058071720072</v>
      </c>
      <c r="N102" s="63">
        <f t="shared" ref="N102:N133" si="127">DEGREES(-ACOS((SIN(RADIANS(M102))*SIN($C$6)-SIN(M$5))/(COS(RADIANS(M102))*COS($C$6))))</f>
        <v>-79.757824346558309</v>
      </c>
      <c r="O102" s="64">
        <f t="shared" si="48"/>
        <v>103.52199870513692</v>
      </c>
      <c r="P102" s="64">
        <f t="shared" si="49"/>
        <v>-13.521998705136923</v>
      </c>
      <c r="Q102" s="63">
        <f t="shared" ref="Q102:Q133" si="128">DEGREES(-ACOS((SIN(RADIANS(P102))*SIN($C$6)-SIN(P$5))/(COS(RADIANS(P102))*COS($C$6))))</f>
        <v>-70.559609781819873</v>
      </c>
      <c r="R102" s="64">
        <f t="shared" si="51"/>
        <v>98.8893517483626</v>
      </c>
      <c r="S102" s="171">
        <f t="shared" si="52"/>
        <v>-8.8893517483625999</v>
      </c>
      <c r="T102" s="197">
        <f t="shared" ref="T102:T133" si="129">DEGREES(-ACOS((SIN(RADIANS(S102))*SIN($C$6)-SIN(S$5))/(COS(RADIANS(S102))*COS($C$6))))</f>
        <v>-76.363641402734217</v>
      </c>
      <c r="U102" s="65"/>
      <c r="V102" s="72">
        <f>K100</f>
        <v>-90</v>
      </c>
      <c r="W102" s="398"/>
      <c r="X102" s="398"/>
      <c r="Y102" s="398"/>
      <c r="Z102" s="398"/>
      <c r="AA102" s="398"/>
      <c r="AB102" s="341"/>
      <c r="AC102" s="398">
        <f>J100</f>
        <v>0</v>
      </c>
      <c r="AD102" s="398"/>
      <c r="AE102" s="341"/>
      <c r="AF102" s="341"/>
      <c r="AG102" s="341"/>
      <c r="AH102" s="341"/>
      <c r="AI102" s="341"/>
      <c r="AJ102" s="341"/>
      <c r="AK102" s="341"/>
      <c r="AL102" s="341"/>
      <c r="AM102" s="341"/>
      <c r="AN102" s="341"/>
      <c r="AO102" s="341"/>
      <c r="AP102" s="341"/>
      <c r="AQ102" s="341"/>
      <c r="AR102" s="341"/>
      <c r="AS102" s="341"/>
      <c r="AT102" s="341"/>
      <c r="AU102" s="341"/>
      <c r="AV102" s="341"/>
      <c r="AW102" s="341"/>
      <c r="AX102" s="341"/>
    </row>
    <row r="103" spans="1:50" x14ac:dyDescent="0.6">
      <c r="A103" s="66">
        <v>-87</v>
      </c>
      <c r="B103" s="361">
        <f t="shared" si="123"/>
        <v>-1.5184364492350666</v>
      </c>
      <c r="C103" s="64">
        <f t="shared" si="36"/>
        <v>72.859271462574696</v>
      </c>
      <c r="D103" s="64">
        <f t="shared" si="37"/>
        <v>17.140728537425304</v>
      </c>
      <c r="E103" s="63">
        <f t="shared" si="124"/>
        <v>-106.51733169279753</v>
      </c>
      <c r="F103" s="64">
        <f t="shared" si="39"/>
        <v>80.163477322175098</v>
      </c>
      <c r="G103" s="64">
        <f t="shared" si="40"/>
        <v>9.8365226778249024</v>
      </c>
      <c r="H103" s="63">
        <f t="shared" si="125"/>
        <v>-97.077145192448739</v>
      </c>
      <c r="I103" s="64">
        <f t="shared" si="42"/>
        <v>87.717522047607488</v>
      </c>
      <c r="J103" s="64">
        <f t="shared" si="43"/>
        <v>2.2824779523925116</v>
      </c>
      <c r="K103" s="63">
        <f t="shared" si="126"/>
        <v>-88.052616922864786</v>
      </c>
      <c r="L103" s="64">
        <f t="shared" si="45"/>
        <v>95.327424241048902</v>
      </c>
      <c r="M103" s="64">
        <f t="shared" si="46"/>
        <v>-5.3274242410489023</v>
      </c>
      <c r="N103" s="63">
        <f t="shared" si="127"/>
        <v>-79.122953738797023</v>
      </c>
      <c r="O103" s="64">
        <f t="shared" si="48"/>
        <v>102.80572376706623</v>
      </c>
      <c r="P103" s="64">
        <f t="shared" si="49"/>
        <v>-12.805723767066226</v>
      </c>
      <c r="Q103" s="63">
        <f t="shared" si="128"/>
        <v>-69.970913764402567</v>
      </c>
      <c r="R103" s="64">
        <f t="shared" si="51"/>
        <v>98.150816825750468</v>
      </c>
      <c r="S103" s="171">
        <f t="shared" si="52"/>
        <v>-8.1508168257504678</v>
      </c>
      <c r="T103" s="197">
        <f t="shared" si="129"/>
        <v>-75.742324893524994</v>
      </c>
      <c r="U103" s="65"/>
      <c r="V103" s="72">
        <f>N100</f>
        <v>-81.02505990631677</v>
      </c>
      <c r="W103" s="398"/>
      <c r="X103" s="398"/>
      <c r="Y103" s="341"/>
      <c r="Z103" s="341"/>
      <c r="AA103" s="341"/>
      <c r="AB103" s="398"/>
      <c r="AC103" s="398">
        <f>M100</f>
        <v>-7.5760699146809429</v>
      </c>
      <c r="AD103" s="398"/>
      <c r="AE103" s="398"/>
      <c r="AF103" s="341"/>
      <c r="AG103" s="341"/>
      <c r="AH103" s="341"/>
      <c r="AI103" s="341"/>
      <c r="AJ103" s="341"/>
      <c r="AK103" s="341"/>
      <c r="AL103" s="341"/>
      <c r="AM103" s="341"/>
      <c r="AN103" s="341"/>
      <c r="AO103" s="341"/>
      <c r="AP103" s="341"/>
      <c r="AQ103" s="341"/>
      <c r="AR103" s="341"/>
      <c r="AS103" s="341"/>
      <c r="AT103" s="341"/>
      <c r="AU103" s="341"/>
      <c r="AV103" s="341"/>
      <c r="AW103" s="341"/>
      <c r="AX103" s="341"/>
    </row>
    <row r="104" spans="1:50" x14ac:dyDescent="0.6">
      <c r="A104" s="66">
        <v>-86</v>
      </c>
      <c r="B104" s="361">
        <f t="shared" si="123"/>
        <v>-1.5009831567151235</v>
      </c>
      <c r="C104" s="64">
        <f t="shared" si="36"/>
        <v>72.128615548115476</v>
      </c>
      <c r="D104" s="64">
        <f t="shared" si="37"/>
        <v>17.871384451884524</v>
      </c>
      <c r="E104" s="63">
        <f t="shared" si="124"/>
        <v>-105.93560908199277</v>
      </c>
      <c r="F104" s="64">
        <f t="shared" si="39"/>
        <v>79.407800388225709</v>
      </c>
      <c r="G104" s="64">
        <f t="shared" si="40"/>
        <v>10.592199611774291</v>
      </c>
      <c r="H104" s="63">
        <f t="shared" si="125"/>
        <v>-96.444493728309567</v>
      </c>
      <c r="I104" s="64">
        <f t="shared" si="42"/>
        <v>86.9571521292456</v>
      </c>
      <c r="J104" s="64">
        <f t="shared" si="43"/>
        <v>3.0428478707544002</v>
      </c>
      <c r="K104" s="63">
        <f t="shared" si="126"/>
        <v>-87.402419887649685</v>
      </c>
      <c r="L104" s="64">
        <f t="shared" si="45"/>
        <v>94.580935192938895</v>
      </c>
      <c r="M104" s="64">
        <f t="shared" si="46"/>
        <v>-4.5809351929388953</v>
      </c>
      <c r="N104" s="63">
        <f t="shared" si="127"/>
        <v>-78.486966833606445</v>
      </c>
      <c r="O104" s="64">
        <f t="shared" si="48"/>
        <v>102.09213067537019</v>
      </c>
      <c r="P104" s="64">
        <f t="shared" si="49"/>
        <v>-12.092130675370186</v>
      </c>
      <c r="Q104" s="63">
        <f t="shared" si="128"/>
        <v>-69.38046980992209</v>
      </c>
      <c r="R104" s="64">
        <f t="shared" si="51"/>
        <v>97.414316355012062</v>
      </c>
      <c r="S104" s="171">
        <f t="shared" si="52"/>
        <v>-7.4143163550120619</v>
      </c>
      <c r="T104" s="197">
        <f t="shared" si="129"/>
        <v>-75.119693222477508</v>
      </c>
      <c r="U104" s="65"/>
      <c r="V104" s="72">
        <f>Q100</f>
        <v>-71.732413337146653</v>
      </c>
      <c r="W104" s="398"/>
      <c r="X104" s="398"/>
      <c r="Y104" s="398"/>
      <c r="Z104" s="398"/>
      <c r="AA104" s="398"/>
      <c r="AB104" s="341"/>
      <c r="AC104" s="398">
        <f>P100</f>
        <v>-14.962262792588504</v>
      </c>
      <c r="AD104" s="341"/>
      <c r="AE104" s="398"/>
      <c r="AF104" s="341"/>
      <c r="AG104" s="341"/>
      <c r="AH104" s="341"/>
      <c r="AI104" s="341"/>
      <c r="AJ104" s="341"/>
      <c r="AK104" s="341"/>
      <c r="AL104" s="341"/>
      <c r="AM104" s="341"/>
      <c r="AN104" s="341"/>
      <c r="AO104" s="341"/>
      <c r="AP104" s="341"/>
      <c r="AQ104" s="341"/>
      <c r="AR104" s="341"/>
      <c r="AS104" s="341"/>
      <c r="AT104" s="341"/>
      <c r="AU104" s="341"/>
      <c r="AV104" s="341"/>
      <c r="AW104" s="341"/>
      <c r="AX104" s="341"/>
    </row>
    <row r="105" spans="1:50" x14ac:dyDescent="0.6">
      <c r="A105" s="66">
        <v>-85</v>
      </c>
      <c r="B105" s="361">
        <f t="shared" si="123"/>
        <v>-1.4835298641951802</v>
      </c>
      <c r="C105" s="64">
        <f t="shared" si="36"/>
        <v>71.395839430745369</v>
      </c>
      <c r="D105" s="64">
        <f t="shared" si="37"/>
        <v>18.604160569254631</v>
      </c>
      <c r="E105" s="63">
        <f t="shared" si="124"/>
        <v>-105.35443764386193</v>
      </c>
      <c r="F105" s="64">
        <f t="shared" si="39"/>
        <v>78.65118010461866</v>
      </c>
      <c r="G105" s="64">
        <f t="shared" si="40"/>
        <v>11.34881989538134</v>
      </c>
      <c r="H105" s="63">
        <f t="shared" si="125"/>
        <v>-95.811446904276366</v>
      </c>
      <c r="I105" s="64">
        <f t="shared" si="42"/>
        <v>86.197173877057807</v>
      </c>
      <c r="J105" s="64">
        <f t="shared" si="43"/>
        <v>3.8028261229421929</v>
      </c>
      <c r="K105" s="63">
        <f t="shared" si="126"/>
        <v>-86.751305039554367</v>
      </c>
      <c r="L105" s="64">
        <f t="shared" si="45"/>
        <v>93.836133798658551</v>
      </c>
      <c r="M105" s="64">
        <f t="shared" si="46"/>
        <v>-3.8361337986585511</v>
      </c>
      <c r="N105" s="63">
        <f t="shared" si="127"/>
        <v>-77.849654515780031</v>
      </c>
      <c r="O105" s="64">
        <f t="shared" si="48"/>
        <v>101.38130365480858</v>
      </c>
      <c r="P105" s="64">
        <f t="shared" si="49"/>
        <v>-11.381303654808576</v>
      </c>
      <c r="Q105" s="63">
        <f t="shared" si="128"/>
        <v>-68.788116793730438</v>
      </c>
      <c r="R105" s="64">
        <f t="shared" si="51"/>
        <v>96.679942039409681</v>
      </c>
      <c r="S105" s="171">
        <f t="shared" si="52"/>
        <v>-6.6799420394096813</v>
      </c>
      <c r="T105" s="197">
        <f t="shared" si="129"/>
        <v>-74.495552044361432</v>
      </c>
      <c r="U105" s="65"/>
      <c r="W105" s="398"/>
      <c r="X105" s="398"/>
      <c r="Y105" s="398"/>
      <c r="Z105" s="398"/>
      <c r="AA105" s="398"/>
      <c r="AB105" s="341"/>
      <c r="AC105" s="341"/>
      <c r="AD105" s="341"/>
      <c r="AE105" s="398"/>
      <c r="AF105" s="341"/>
      <c r="AG105" s="341"/>
      <c r="AH105" s="341"/>
      <c r="AI105" s="341"/>
      <c r="AJ105" s="341"/>
      <c r="AK105" s="341"/>
      <c r="AL105" s="341"/>
      <c r="AM105" s="341"/>
      <c r="AN105" s="341"/>
      <c r="AO105" s="341"/>
      <c r="AP105" s="341"/>
      <c r="AQ105" s="341"/>
      <c r="AR105" s="341"/>
      <c r="AS105" s="341"/>
      <c r="AT105" s="341"/>
      <c r="AU105" s="341"/>
      <c r="AV105" s="341"/>
      <c r="AW105" s="341"/>
      <c r="AX105" s="341"/>
    </row>
    <row r="106" spans="1:50" x14ac:dyDescent="0.6">
      <c r="A106" s="66">
        <v>-84</v>
      </c>
      <c r="B106" s="361">
        <f t="shared" si="123"/>
        <v>-1.4660765716752369</v>
      </c>
      <c r="C106" s="64">
        <f t="shared" si="36"/>
        <v>70.661020160647013</v>
      </c>
      <c r="D106" s="64">
        <f t="shared" si="37"/>
        <v>19.338979839352987</v>
      </c>
      <c r="E106" s="63">
        <f t="shared" si="124"/>
        <v>-104.77363435577023</v>
      </c>
      <c r="F106" s="64">
        <f t="shared" si="39"/>
        <v>77.893708128621199</v>
      </c>
      <c r="G106" s="64">
        <f t="shared" si="40"/>
        <v>12.106291871378801</v>
      </c>
      <c r="H106" s="63">
        <f t="shared" si="125"/>
        <v>-95.177779403302608</v>
      </c>
      <c r="I106" s="64">
        <f t="shared" si="42"/>
        <v>85.437686149967121</v>
      </c>
      <c r="J106" s="64">
        <f t="shared" si="43"/>
        <v>4.5623138500328793</v>
      </c>
      <c r="K106" s="63">
        <f t="shared" si="126"/>
        <v>-86.099041384097163</v>
      </c>
      <c r="L106" s="64">
        <f t="shared" si="45"/>
        <v>93.09311611329575</v>
      </c>
      <c r="M106" s="64">
        <f t="shared" si="46"/>
        <v>-3.0931161132957499</v>
      </c>
      <c r="N106" s="63">
        <f t="shared" si="127"/>
        <v>-77.210808812185704</v>
      </c>
      <c r="O106" s="64">
        <f t="shared" si="48"/>
        <v>100.6733281189475</v>
      </c>
      <c r="P106" s="64">
        <f t="shared" si="49"/>
        <v>-10.673328118947495</v>
      </c>
      <c r="Q106" s="63">
        <f t="shared" si="128"/>
        <v>-68.193695594516214</v>
      </c>
      <c r="R106" s="64">
        <f t="shared" si="51"/>
        <v>95.947786622776775</v>
      </c>
      <c r="S106" s="171">
        <f t="shared" si="52"/>
        <v>-5.9477866227767748</v>
      </c>
      <c r="T106" s="197">
        <f t="shared" si="129"/>
        <v>-73.869708655879521</v>
      </c>
      <c r="U106" s="68"/>
      <c r="W106" s="398"/>
      <c r="X106" s="398"/>
      <c r="Y106" s="398"/>
      <c r="Z106" s="398"/>
      <c r="AA106" s="398"/>
      <c r="AB106" s="398"/>
      <c r="AC106" s="398"/>
      <c r="AD106" s="398"/>
      <c r="AE106" s="398"/>
      <c r="AF106" s="341"/>
      <c r="AG106" s="341"/>
      <c r="AH106" s="341"/>
      <c r="AI106" s="341"/>
      <c r="AJ106" s="341"/>
      <c r="AK106" s="341"/>
      <c r="AL106" s="341"/>
      <c r="AM106" s="341"/>
      <c r="AN106" s="341"/>
      <c r="AO106" s="341"/>
      <c r="AP106" s="341"/>
      <c r="AQ106" s="341"/>
      <c r="AR106" s="341"/>
      <c r="AS106" s="341"/>
      <c r="AT106" s="341"/>
      <c r="AU106" s="341"/>
      <c r="AV106" s="341"/>
      <c r="AW106" s="341"/>
      <c r="AX106" s="341"/>
    </row>
    <row r="107" spans="1:50" x14ac:dyDescent="0.6">
      <c r="A107" s="66">
        <v>-83</v>
      </c>
      <c r="B107" s="361">
        <f t="shared" si="123"/>
        <v>-1.4486232791552935</v>
      </c>
      <c r="C107" s="64">
        <f t="shared" si="36"/>
        <v>69.924234204961195</v>
      </c>
      <c r="D107" s="64">
        <f t="shared" si="37"/>
        <v>20.075765795038805</v>
      </c>
      <c r="E107" s="63">
        <f t="shared" si="124"/>
        <v>-104.19301252100308</v>
      </c>
      <c r="F107" s="64">
        <f t="shared" si="39"/>
        <v>77.135476188842432</v>
      </c>
      <c r="G107" s="64">
        <f t="shared" si="40"/>
        <v>12.864523811157568</v>
      </c>
      <c r="H107" s="63">
        <f t="shared" si="125"/>
        <v>-94.543262865428431</v>
      </c>
      <c r="I107" s="64">
        <f t="shared" si="42"/>
        <v>84.678788437571242</v>
      </c>
      <c r="J107" s="64">
        <f t="shared" si="43"/>
        <v>5.3212115624287577</v>
      </c>
      <c r="K107" s="63">
        <f t="shared" si="126"/>
        <v>-85.44539689989567</v>
      </c>
      <c r="L107" s="64">
        <f t="shared" si="45"/>
        <v>92.351979215736236</v>
      </c>
      <c r="M107" s="64">
        <f t="shared" si="46"/>
        <v>-2.351979215736236</v>
      </c>
      <c r="N107" s="63">
        <f t="shared" si="127"/>
        <v>-76.570222723976798</v>
      </c>
      <c r="O107" s="64">
        <f t="shared" si="48"/>
        <v>99.968290731005254</v>
      </c>
      <c r="P107" s="64">
        <f t="shared" si="49"/>
        <v>-9.9682907310052542</v>
      </c>
      <c r="Q107" s="63">
        <f t="shared" si="128"/>
        <v>-67.597048971553235</v>
      </c>
      <c r="R107" s="64">
        <f t="shared" si="51"/>
        <v>95.217943979124954</v>
      </c>
      <c r="S107" s="171">
        <f t="shared" si="52"/>
        <v>-5.2179439791249536</v>
      </c>
      <c r="T107" s="197">
        <f t="shared" si="129"/>
        <v>-73.241971841486844</v>
      </c>
      <c r="U107" s="68"/>
      <c r="W107" s="398"/>
      <c r="X107" s="398"/>
      <c r="Y107" s="398"/>
      <c r="Z107" s="398"/>
      <c r="AA107" s="398"/>
      <c r="AB107" s="341"/>
      <c r="AC107" s="341"/>
      <c r="AD107" s="341"/>
      <c r="AE107" s="398"/>
      <c r="AF107" s="341"/>
      <c r="AG107" s="341"/>
      <c r="AH107" s="341"/>
      <c r="AI107" s="341"/>
      <c r="AJ107" s="341"/>
      <c r="AK107" s="341"/>
      <c r="AL107" s="341"/>
      <c r="AM107" s="341"/>
      <c r="AN107" s="341"/>
      <c r="AO107" s="341"/>
      <c r="AP107" s="341"/>
      <c r="AQ107" s="341"/>
      <c r="AR107" s="341"/>
      <c r="AS107" s="341"/>
      <c r="AT107" s="341"/>
      <c r="AU107" s="341"/>
      <c r="AV107" s="341"/>
      <c r="AW107" s="341"/>
      <c r="AX107" s="341"/>
    </row>
    <row r="108" spans="1:50" x14ac:dyDescent="0.6">
      <c r="A108" s="66">
        <v>-82</v>
      </c>
      <c r="B108" s="361">
        <f t="shared" si="123"/>
        <v>-1.4311699866353502</v>
      </c>
      <c r="C108" s="64">
        <f t="shared" si="36"/>
        <v>69.185557523487915</v>
      </c>
      <c r="D108" s="64">
        <f t="shared" si="37"/>
        <v>20.814442476512085</v>
      </c>
      <c r="E108" s="63">
        <f t="shared" si="124"/>
        <v>-103.61238150927194</v>
      </c>
      <c r="F108" s="64">
        <f t="shared" si="39"/>
        <v>76.376576204521726</v>
      </c>
      <c r="G108" s="64">
        <f t="shared" si="40"/>
        <v>13.623423795478274</v>
      </c>
      <c r="H108" s="63">
        <f t="shared" si="125"/>
        <v>-93.907665629611017</v>
      </c>
      <c r="I108" s="64">
        <f t="shared" si="42"/>
        <v>83.920580988697807</v>
      </c>
      <c r="J108" s="64">
        <f t="shared" si="43"/>
        <v>6.0794190113021926</v>
      </c>
      <c r="K108" s="63">
        <f t="shared" si="126"/>
        <v>-84.790138333947411</v>
      </c>
      <c r="L108" s="64">
        <f t="shared" si="45"/>
        <v>91.612821312676246</v>
      </c>
      <c r="M108" s="64">
        <f t="shared" si="46"/>
        <v>-1.6128213126762461</v>
      </c>
      <c r="N108" s="63">
        <f t="shared" si="127"/>
        <v>-75.92769006714208</v>
      </c>
      <c r="O108" s="64">
        <f t="shared" si="48"/>
        <v>99.266279463638085</v>
      </c>
      <c r="P108" s="64">
        <f t="shared" si="49"/>
        <v>-9.2662794636380852</v>
      </c>
      <c r="Q108" s="63">
        <f t="shared" si="128"/>
        <v>-66.998021453007624</v>
      </c>
      <c r="R108" s="64">
        <f t="shared" si="51"/>
        <v>94.490509201377847</v>
      </c>
      <c r="S108" s="171">
        <f t="shared" si="52"/>
        <v>-4.4905092013778471</v>
      </c>
      <c r="T108" s="197">
        <f t="shared" si="129"/>
        <v>-72.612151729322449</v>
      </c>
      <c r="U108" s="68"/>
      <c r="W108" s="398"/>
      <c r="X108" s="398"/>
      <c r="Y108" s="398"/>
      <c r="Z108" s="398"/>
      <c r="AA108" s="398"/>
      <c r="AB108" s="341"/>
      <c r="AC108" s="341"/>
      <c r="AD108" s="341"/>
      <c r="AE108" s="398"/>
      <c r="AF108" s="341"/>
      <c r="AG108" s="341"/>
      <c r="AH108" s="341"/>
      <c r="AI108" s="341"/>
      <c r="AJ108" s="341"/>
      <c r="AK108" s="341"/>
      <c r="AL108" s="341"/>
      <c r="AM108" s="341"/>
      <c r="AN108" s="341"/>
      <c r="AO108" s="341"/>
      <c r="AP108" s="341"/>
      <c r="AQ108" s="341"/>
      <c r="AR108" s="341"/>
      <c r="AS108" s="341"/>
      <c r="AT108" s="341"/>
      <c r="AU108" s="341"/>
      <c r="AV108" s="341"/>
      <c r="AW108" s="341"/>
      <c r="AX108" s="341"/>
    </row>
    <row r="109" spans="1:50" x14ac:dyDescent="0.6">
      <c r="A109" s="66">
        <v>-81</v>
      </c>
      <c r="B109" s="361">
        <f t="shared" si="123"/>
        <v>-1.4137166941154069</v>
      </c>
      <c r="C109" s="64">
        <f t="shared" si="36"/>
        <v>68.445065646625892</v>
      </c>
      <c r="D109" s="64">
        <f t="shared" si="37"/>
        <v>21.554934353374108</v>
      </c>
      <c r="E109" s="63">
        <f t="shared" si="124"/>
        <v>-103.03154647945588</v>
      </c>
      <c r="F109" s="64">
        <f t="shared" si="39"/>
        <v>75.61710040754717</v>
      </c>
      <c r="G109" s="64">
        <f t="shared" si="40"/>
        <v>14.38289959245283</v>
      </c>
      <c r="H109" s="63">
        <f t="shared" si="125"/>
        <v>-93.270752465122911</v>
      </c>
      <c r="I109" s="64">
        <f t="shared" si="42"/>
        <v>83.163164941278126</v>
      </c>
      <c r="J109" s="64">
        <f t="shared" si="43"/>
        <v>6.8368350587218742</v>
      </c>
      <c r="K109" s="63">
        <f t="shared" si="126"/>
        <v>-84.133030997340924</v>
      </c>
      <c r="L109" s="64">
        <f t="shared" si="45"/>
        <v>90.875741842245603</v>
      </c>
      <c r="M109" s="64">
        <f t="shared" si="46"/>
        <v>-0.8757418422456027</v>
      </c>
      <c r="N109" s="63">
        <f t="shared" si="127"/>
        <v>-75.283005321409959</v>
      </c>
      <c r="O109" s="64">
        <f t="shared" si="48"/>
        <v>98.567383657689604</v>
      </c>
      <c r="P109" s="64">
        <f t="shared" si="49"/>
        <v>-8.5673836576896036</v>
      </c>
      <c r="Q109" s="63">
        <f t="shared" si="128"/>
        <v>-66.396459235045896</v>
      </c>
      <c r="R109" s="64">
        <f t="shared" si="51"/>
        <v>93.765578689319085</v>
      </c>
      <c r="S109" s="171">
        <f t="shared" si="52"/>
        <v>-3.765578689319085</v>
      </c>
      <c r="T109" s="197">
        <f t="shared" si="129"/>
        <v>-71.980059657157966</v>
      </c>
      <c r="U109" s="68"/>
      <c r="W109" s="398"/>
      <c r="X109" s="398"/>
      <c r="Y109" s="398"/>
      <c r="Z109" s="398"/>
      <c r="AA109" s="398"/>
      <c r="AB109" s="398"/>
      <c r="AC109" s="398"/>
      <c r="AD109" s="398"/>
      <c r="AE109" s="398"/>
      <c r="AF109" s="398"/>
      <c r="AG109" s="341"/>
      <c r="AH109" s="341"/>
      <c r="AI109" s="341"/>
      <c r="AJ109" s="341"/>
      <c r="AK109" s="341"/>
      <c r="AL109" s="341"/>
      <c r="AM109" s="341"/>
      <c r="AN109" s="341"/>
      <c r="AO109" s="341"/>
      <c r="AP109" s="341"/>
      <c r="AQ109" s="341"/>
      <c r="AR109" s="341"/>
      <c r="AS109" s="341"/>
      <c r="AT109" s="341"/>
      <c r="AU109" s="341"/>
      <c r="AV109" s="341"/>
      <c r="AW109" s="341"/>
      <c r="AX109" s="341"/>
    </row>
    <row r="110" spans="1:50" x14ac:dyDescent="0.6">
      <c r="A110" s="66">
        <v>-80</v>
      </c>
      <c r="B110" s="361">
        <f t="shared" si="123"/>
        <v>-1.3962634015954636</v>
      </c>
      <c r="C110" s="64">
        <f t="shared" si="36"/>
        <v>67.702833755756927</v>
      </c>
      <c r="D110" s="64">
        <f t="shared" si="37"/>
        <v>22.297166244243073</v>
      </c>
      <c r="E110" s="63">
        <f t="shared" si="124"/>
        <v>-102.45030808350309</v>
      </c>
      <c r="F110" s="64">
        <f t="shared" si="39"/>
        <v>74.857141467490933</v>
      </c>
      <c r="G110" s="64">
        <f t="shared" si="40"/>
        <v>15.142858532509067</v>
      </c>
      <c r="H110" s="63">
        <f t="shared" si="125"/>
        <v>-92.632284292157465</v>
      </c>
      <c r="I110" s="64">
        <f t="shared" si="42"/>
        <v>82.406642453757243</v>
      </c>
      <c r="J110" s="64">
        <f t="shared" si="43"/>
        <v>7.5933575462427569</v>
      </c>
      <c r="K110" s="63">
        <f t="shared" si="126"/>
        <v>-83.473838561527728</v>
      </c>
      <c r="L110" s="64">
        <f t="shared" si="45"/>
        <v>90.140841577352802</v>
      </c>
      <c r="M110" s="64">
        <f t="shared" si="46"/>
        <v>-0.14084157735280201</v>
      </c>
      <c r="N110" s="63">
        <f t="shared" si="127"/>
        <v>-74.635963487562066</v>
      </c>
      <c r="O110" s="64">
        <f t="shared" si="48"/>
        <v>97.871694079915628</v>
      </c>
      <c r="P110" s="64">
        <f t="shared" si="49"/>
        <v>-7.8716940799156276</v>
      </c>
      <c r="Q110" s="63">
        <f t="shared" si="128"/>
        <v>-65.792210091530677</v>
      </c>
      <c r="R110" s="64">
        <f t="shared" si="51"/>
        <v>93.043250236827575</v>
      </c>
      <c r="S110" s="171">
        <f t="shared" si="52"/>
        <v>-3.0432502368275749</v>
      </c>
      <c r="T110" s="197">
        <f t="shared" si="129"/>
        <v>-71.345508048309384</v>
      </c>
      <c r="U110" s="68"/>
      <c r="W110" s="398"/>
      <c r="X110" s="398"/>
      <c r="Y110" s="398"/>
      <c r="Z110" s="398"/>
      <c r="AA110" s="398"/>
      <c r="AB110" s="341"/>
      <c r="AC110" s="341"/>
      <c r="AD110" s="341"/>
      <c r="AE110" s="341"/>
      <c r="AF110" s="398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1"/>
      <c r="AR110" s="341"/>
      <c r="AS110" s="341"/>
      <c r="AT110" s="341"/>
      <c r="AU110" s="341"/>
      <c r="AV110" s="341"/>
      <c r="AW110" s="341"/>
      <c r="AX110" s="341"/>
    </row>
    <row r="111" spans="1:50" x14ac:dyDescent="0.6">
      <c r="A111" s="66">
        <v>-79</v>
      </c>
      <c r="B111" s="361">
        <f t="shared" si="123"/>
        <v>-1.3788101090755203</v>
      </c>
      <c r="C111" s="64">
        <f t="shared" si="36"/>
        <v>66.958936766303211</v>
      </c>
      <c r="D111" s="64">
        <f t="shared" si="37"/>
        <v>23.041063233696789</v>
      </c>
      <c r="E111" s="63">
        <f t="shared" si="124"/>
        <v>-101.86846215031299</v>
      </c>
      <c r="F111" s="64">
        <f t="shared" si="39"/>
        <v>74.096792619964361</v>
      </c>
      <c r="G111" s="64">
        <f t="shared" si="40"/>
        <v>15.903207380035639</v>
      </c>
      <c r="H111" s="63">
        <f t="shared" si="125"/>
        <v>-91.99201789125803</v>
      </c>
      <c r="I111" s="64">
        <f t="shared" si="42"/>
        <v>81.651116838257337</v>
      </c>
      <c r="J111" s="64">
        <f t="shared" si="43"/>
        <v>8.3488831617426627</v>
      </c>
      <c r="K111" s="63">
        <f t="shared" si="126"/>
        <v>-82.812322855314093</v>
      </c>
      <c r="L111" s="64">
        <f t="shared" si="45"/>
        <v>89.408222728851328</v>
      </c>
      <c r="M111" s="64">
        <f t="shared" si="46"/>
        <v>0.59177727114867196</v>
      </c>
      <c r="N111" s="63">
        <f t="shared" si="127"/>
        <v>-73.986359953253185</v>
      </c>
      <c r="O111" s="64">
        <f t="shared" si="48"/>
        <v>97.179302979683797</v>
      </c>
      <c r="P111" s="64">
        <f t="shared" si="49"/>
        <v>-7.179302979683797</v>
      </c>
      <c r="Q111" s="63">
        <f t="shared" si="128"/>
        <v>-65.185123294133774</v>
      </c>
      <c r="R111" s="64">
        <f t="shared" si="51"/>
        <v>92.323623118458841</v>
      </c>
      <c r="S111" s="171">
        <f t="shared" si="52"/>
        <v>-2.3236231184588405</v>
      </c>
      <c r="T111" s="197">
        <f t="shared" si="129"/>
        <v>-70.708310297502749</v>
      </c>
      <c r="U111" s="68"/>
      <c r="W111" s="398"/>
      <c r="X111" s="398"/>
      <c r="Y111" s="398"/>
      <c r="Z111" s="398"/>
      <c r="AA111" s="398"/>
      <c r="AB111" s="341"/>
      <c r="AC111" s="341"/>
      <c r="AD111" s="341"/>
      <c r="AE111" s="341"/>
      <c r="AF111" s="398"/>
      <c r="AG111" s="341"/>
      <c r="AH111" s="341"/>
      <c r="AI111" s="341"/>
      <c r="AJ111" s="341"/>
      <c r="AK111" s="341"/>
      <c r="AL111" s="341"/>
      <c r="AM111" s="341"/>
      <c r="AN111" s="341"/>
      <c r="AO111" s="341"/>
      <c r="AP111" s="341"/>
      <c r="AQ111" s="341"/>
      <c r="AR111" s="341"/>
      <c r="AS111" s="341"/>
      <c r="AT111" s="341"/>
      <c r="AU111" s="341"/>
      <c r="AV111" s="341"/>
      <c r="AW111" s="341"/>
      <c r="AX111" s="341"/>
    </row>
    <row r="112" spans="1:50" x14ac:dyDescent="0.6">
      <c r="A112" s="66">
        <v>-78</v>
      </c>
      <c r="B112" s="361">
        <f t="shared" si="123"/>
        <v>-1.3613568165555769</v>
      </c>
      <c r="C112" s="64">
        <f t="shared" si="36"/>
        <v>66.213449413708588</v>
      </c>
      <c r="D112" s="64">
        <f t="shared" si="37"/>
        <v>23.786550586291412</v>
      </c>
      <c r="E112" s="63">
        <f t="shared" si="124"/>
        <v>-101.28579934830731</v>
      </c>
      <c r="F112" s="64">
        <f t="shared" si="39"/>
        <v>73.336147798613737</v>
      </c>
      <c r="G112" s="64">
        <f t="shared" si="40"/>
        <v>16.663852201386263</v>
      </c>
      <c r="H112" s="63">
        <f t="shared" si="125"/>
        <v>-91.349705601169788</v>
      </c>
      <c r="I112" s="64">
        <f t="shared" si="42"/>
        <v>80.896692695709817</v>
      </c>
      <c r="J112" s="64">
        <f t="shared" si="43"/>
        <v>9.1033073042901833</v>
      </c>
      <c r="K112" s="63">
        <f t="shared" si="126"/>
        <v>-82.148243662764926</v>
      </c>
      <c r="L112" s="64">
        <f t="shared" si="45"/>
        <v>88.677989048612048</v>
      </c>
      <c r="M112" s="64">
        <f t="shared" si="46"/>
        <v>1.3220109513879521</v>
      </c>
      <c r="N112" s="63">
        <f t="shared" si="127"/>
        <v>-73.333990367475664</v>
      </c>
      <c r="O112" s="64">
        <f t="shared" si="48"/>
        <v>96.49030414463455</v>
      </c>
      <c r="P112" s="64">
        <f t="shared" si="49"/>
        <v>-6.4903041446345497</v>
      </c>
      <c r="Q112" s="63">
        <f t="shared" si="128"/>
        <v>-64.575049542735314</v>
      </c>
      <c r="R112" s="64">
        <f t="shared" si="51"/>
        <v>91.60679817541704</v>
      </c>
      <c r="S112" s="171">
        <f t="shared" si="52"/>
        <v>-1.6067981754170404</v>
      </c>
      <c r="T112" s="197">
        <f t="shared" si="129"/>
        <v>-70.068280666725713</v>
      </c>
      <c r="U112" s="68"/>
      <c r="W112" s="398"/>
      <c r="X112" s="398"/>
      <c r="Y112" s="398"/>
      <c r="Z112" s="398"/>
      <c r="AA112" s="398"/>
      <c r="AB112" s="398"/>
      <c r="AC112" s="398"/>
      <c r="AD112" s="398"/>
      <c r="AE112" s="398"/>
      <c r="AF112" s="398"/>
      <c r="AG112" s="341"/>
      <c r="AH112" s="341"/>
      <c r="AI112" s="341"/>
      <c r="AJ112" s="341"/>
      <c r="AK112" s="341"/>
      <c r="AL112" s="341"/>
      <c r="AM112" s="341"/>
      <c r="AN112" s="341"/>
      <c r="AO112" s="341"/>
      <c r="AP112" s="341"/>
      <c r="AQ112" s="341"/>
      <c r="AR112" s="341"/>
      <c r="AS112" s="341"/>
      <c r="AT112" s="341"/>
      <c r="AU112" s="341"/>
      <c r="AV112" s="341"/>
      <c r="AW112" s="341"/>
      <c r="AX112" s="341"/>
    </row>
    <row r="113" spans="1:50" x14ac:dyDescent="0.6">
      <c r="A113" s="66">
        <v>-77</v>
      </c>
      <c r="B113" s="361">
        <f t="shared" si="123"/>
        <v>-1.3439035240356338</v>
      </c>
      <c r="C113" s="64">
        <f t="shared" si="36"/>
        <v>65.466446342619278</v>
      </c>
      <c r="D113" s="64">
        <f t="shared" si="37"/>
        <v>24.533553657380722</v>
      </c>
      <c r="E113" s="63">
        <f t="shared" si="124"/>
        <v>-100.70210482527884</v>
      </c>
      <c r="F113" s="64">
        <f t="shared" si="39"/>
        <v>72.575301771095411</v>
      </c>
      <c r="G113" s="64">
        <f t="shared" si="40"/>
        <v>17.424698228904589</v>
      </c>
      <c r="H113" s="63">
        <f t="shared" si="125"/>
        <v>-90.705095004696418</v>
      </c>
      <c r="I113" s="64">
        <f t="shared" si="42"/>
        <v>80.143476053169948</v>
      </c>
      <c r="J113" s="64">
        <f t="shared" si="43"/>
        <v>9.8565239468300518</v>
      </c>
      <c r="K113" s="63">
        <f t="shared" si="126"/>
        <v>-81.481358522250432</v>
      </c>
      <c r="L113" s="64">
        <f t="shared" si="45"/>
        <v>87.950245932573807</v>
      </c>
      <c r="M113" s="64">
        <f t="shared" si="46"/>
        <v>2.0497540674261927</v>
      </c>
      <c r="N113" s="63">
        <f t="shared" si="127"/>
        <v>-72.678650523852198</v>
      </c>
      <c r="O113" s="64">
        <f t="shared" si="48"/>
        <v>95.804792955277932</v>
      </c>
      <c r="P113" s="64">
        <f t="shared" si="49"/>
        <v>-5.8047929552779323</v>
      </c>
      <c r="Q113" s="63">
        <f t="shared" si="128"/>
        <v>-63.961840906016711</v>
      </c>
      <c r="R113" s="64">
        <f t="shared" si="51"/>
        <v>90.892877900947454</v>
      </c>
      <c r="S113" s="171">
        <f t="shared" si="52"/>
        <v>-0.8928779009474539</v>
      </c>
      <c r="T113" s="197">
        <f t="shared" si="129"/>
        <v>-69.425234191140163</v>
      </c>
      <c r="U113" s="68"/>
      <c r="W113" s="398"/>
      <c r="X113" s="398"/>
      <c r="Y113" s="398"/>
      <c r="Z113" s="398"/>
      <c r="AA113" s="398"/>
      <c r="AB113" s="341"/>
      <c r="AC113" s="341"/>
      <c r="AD113" s="341"/>
      <c r="AE113" s="341"/>
      <c r="AF113" s="398"/>
      <c r="AG113" s="341"/>
      <c r="AH113" s="341"/>
      <c r="AI113" s="341"/>
      <c r="AJ113" s="341"/>
      <c r="AK113" s="341"/>
      <c r="AL113" s="341"/>
      <c r="AM113" s="341"/>
      <c r="AN113" s="341"/>
      <c r="AO113" s="341"/>
      <c r="AP113" s="341"/>
      <c r="AQ113" s="341"/>
      <c r="AR113" s="341"/>
      <c r="AS113" s="341"/>
      <c r="AT113" s="341"/>
      <c r="AU113" s="341"/>
      <c r="AV113" s="341"/>
      <c r="AW113" s="341"/>
      <c r="AX113" s="341"/>
    </row>
    <row r="114" spans="1:50" x14ac:dyDescent="0.6">
      <c r="A114" s="66">
        <v>-76</v>
      </c>
      <c r="B114" s="361">
        <f t="shared" si="123"/>
        <v>-1.3264502315156905</v>
      </c>
      <c r="C114" s="64">
        <f t="shared" si="36"/>
        <v>64.718002199566641</v>
      </c>
      <c r="D114" s="64">
        <f t="shared" si="37"/>
        <v>25.281997800433359</v>
      </c>
      <c r="E114" s="63">
        <f t="shared" si="124"/>
        <v>-100.11715782397576</v>
      </c>
      <c r="F114" s="64">
        <f t="shared" si="39"/>
        <v>71.814350279388734</v>
      </c>
      <c r="G114" s="64">
        <f t="shared" si="40"/>
        <v>18.185649720611266</v>
      </c>
      <c r="H114" s="63">
        <f t="shared" si="125"/>
        <v>-90.057928602130957</v>
      </c>
      <c r="I114" s="64">
        <f t="shared" si="42"/>
        <v>79.391574503525106</v>
      </c>
      <c r="J114" s="64">
        <f t="shared" si="43"/>
        <v>10.608425496474894</v>
      </c>
      <c r="K114" s="63">
        <f t="shared" si="126"/>
        <v>-80.811422526909467</v>
      </c>
      <c r="L114" s="64">
        <f t="shared" si="45"/>
        <v>87.225100523828957</v>
      </c>
      <c r="M114" s="64">
        <f t="shared" si="46"/>
        <v>2.7748994761710435</v>
      </c>
      <c r="N114" s="63">
        <f t="shared" si="127"/>
        <v>-72.020136252984827</v>
      </c>
      <c r="O114" s="64">
        <f t="shared" si="48"/>
        <v>95.122866438487492</v>
      </c>
      <c r="P114" s="64">
        <f t="shared" si="49"/>
        <v>-5.1228664384874918</v>
      </c>
      <c r="Q114" s="63">
        <f t="shared" si="128"/>
        <v>-63.345350772189569</v>
      </c>
      <c r="R114" s="64">
        <f t="shared" si="51"/>
        <v>90.181966525163986</v>
      </c>
      <c r="S114" s="171">
        <f t="shared" si="52"/>
        <v>-0.18196652516398615</v>
      </c>
      <c r="T114" s="197">
        <f t="shared" si="129"/>
        <v>-68.778986595173208</v>
      </c>
      <c r="U114" s="68"/>
      <c r="W114" s="398"/>
      <c r="X114" s="398"/>
      <c r="Y114" s="398"/>
      <c r="Z114" s="398"/>
      <c r="AA114" s="398"/>
      <c r="AB114" s="341"/>
      <c r="AC114" s="341"/>
      <c r="AD114" s="341"/>
      <c r="AE114" s="341"/>
      <c r="AF114" s="341"/>
      <c r="AG114" s="398"/>
      <c r="AH114" s="341"/>
      <c r="AI114" s="341"/>
      <c r="AJ114" s="341"/>
      <c r="AK114" s="341"/>
      <c r="AL114" s="341"/>
      <c r="AM114" s="341"/>
      <c r="AN114" s="341"/>
      <c r="AO114" s="341"/>
      <c r="AP114" s="341"/>
      <c r="AQ114" s="341"/>
      <c r="AR114" s="341"/>
      <c r="AS114" s="341"/>
      <c r="AT114" s="341"/>
      <c r="AU114" s="341"/>
      <c r="AV114" s="341"/>
      <c r="AW114" s="341"/>
      <c r="AX114" s="341"/>
    </row>
    <row r="115" spans="1:50" s="370" customFormat="1" x14ac:dyDescent="0.6">
      <c r="A115" s="362">
        <v>-75</v>
      </c>
      <c r="B115" s="363">
        <f t="shared" si="123"/>
        <v>-1.3089969389957472</v>
      </c>
      <c r="C115" s="364">
        <f t="shared" si="36"/>
        <v>63.968191729483614</v>
      </c>
      <c r="D115" s="364">
        <f t="shared" si="37"/>
        <v>26.031808270516386</v>
      </c>
      <c r="E115" s="365">
        <f t="shared" si="124"/>
        <v>-99.530731271739242</v>
      </c>
      <c r="F115" s="364">
        <f t="shared" si="39"/>
        <v>71.053390184825076</v>
      </c>
      <c r="G115" s="364">
        <f t="shared" si="40"/>
        <v>18.946609815174924</v>
      </c>
      <c r="H115" s="365">
        <f t="shared" si="125"/>
        <v>-89.407943471821554</v>
      </c>
      <c r="I115" s="364">
        <f t="shared" si="42"/>
        <v>78.641097347804703</v>
      </c>
      <c r="J115" s="364">
        <f t="shared" si="43"/>
        <v>11.358902652195297</v>
      </c>
      <c r="K115" s="365">
        <f t="shared" si="126"/>
        <v>-80.138188126853791</v>
      </c>
      <c r="L115" s="364">
        <f t="shared" si="45"/>
        <v>86.502661815786254</v>
      </c>
      <c r="M115" s="364">
        <f t="shared" si="46"/>
        <v>3.4973381842137456</v>
      </c>
      <c r="N115" s="365">
        <f t="shared" si="127"/>
        <v>-71.358243324136211</v>
      </c>
      <c r="O115" s="364">
        <f t="shared" si="48"/>
        <v>94.444623319840403</v>
      </c>
      <c r="P115" s="364">
        <f t="shared" si="49"/>
        <v>-4.444623319840403</v>
      </c>
      <c r="Q115" s="365">
        <f t="shared" si="128"/>
        <v>-62.725433809837817</v>
      </c>
      <c r="R115" s="364">
        <f t="shared" si="51"/>
        <v>89.474170099310868</v>
      </c>
      <c r="S115" s="366">
        <f t="shared" si="52"/>
        <v>0.52582990068913205</v>
      </c>
      <c r="T115" s="367">
        <f t="shared" si="129"/>
        <v>-68.129354218946531</v>
      </c>
      <c r="U115" s="373"/>
      <c r="V115" s="369">
        <f>E115</f>
        <v>-99.530731271739242</v>
      </c>
      <c r="W115" s="399"/>
      <c r="X115" s="399"/>
      <c r="Y115" s="399"/>
      <c r="Z115" s="399"/>
      <c r="AA115" s="399"/>
      <c r="AB115" s="399"/>
      <c r="AC115" s="399"/>
      <c r="AD115" s="399">
        <f>D115</f>
        <v>26.031808270516386</v>
      </c>
      <c r="AE115" s="399"/>
      <c r="AF115" s="380"/>
      <c r="AG115" s="399"/>
      <c r="AH115" s="380"/>
      <c r="AI115" s="380"/>
      <c r="AJ115" s="380"/>
      <c r="AK115" s="380"/>
      <c r="AL115" s="380"/>
      <c r="AM115" s="380"/>
      <c r="AN115" s="380"/>
      <c r="AO115" s="380"/>
      <c r="AP115" s="380"/>
      <c r="AQ115" s="380"/>
      <c r="AR115" s="380"/>
      <c r="AS115" s="380"/>
      <c r="AT115" s="380"/>
      <c r="AU115" s="380"/>
      <c r="AV115" s="380"/>
      <c r="AW115" s="380"/>
      <c r="AX115" s="380"/>
    </row>
    <row r="116" spans="1:50" x14ac:dyDescent="0.6">
      <c r="A116" s="66">
        <v>-74</v>
      </c>
      <c r="B116" s="361">
        <f t="shared" si="123"/>
        <v>-1.2915436464758039</v>
      </c>
      <c r="C116" s="64">
        <f t="shared" si="36"/>
        <v>63.217089876417823</v>
      </c>
      <c r="D116" s="64">
        <f t="shared" si="37"/>
        <v>26.782910123582177</v>
      </c>
      <c r="E116" s="63">
        <f t="shared" si="124"/>
        <v>-98.942591342359194</v>
      </c>
      <c r="F116" s="64">
        <f t="shared" si="39"/>
        <v>70.292519618232589</v>
      </c>
      <c r="G116" s="64">
        <f t="shared" si="40"/>
        <v>19.707480381767411</v>
      </c>
      <c r="H116" s="63">
        <f t="shared" si="125"/>
        <v>-88.754870917427851</v>
      </c>
      <c r="I116" s="64">
        <f t="shared" si="42"/>
        <v>77.892155740296658</v>
      </c>
      <c r="J116" s="64">
        <f t="shared" si="43"/>
        <v>12.107844259703342</v>
      </c>
      <c r="K116" s="63">
        <f t="shared" si="126"/>
        <v>-79.461404933493668</v>
      </c>
      <c r="L116" s="64">
        <f t="shared" si="45"/>
        <v>85.783040755437156</v>
      </c>
      <c r="M116" s="64">
        <f t="shared" si="46"/>
        <v>4.2169592445628439</v>
      </c>
      <c r="N116" s="63">
        <f t="shared" si="127"/>
        <v>-70.692767356567387</v>
      </c>
      <c r="O116" s="64">
        <f t="shared" si="48"/>
        <v>93.770164074739355</v>
      </c>
      <c r="P116" s="64">
        <f t="shared" si="49"/>
        <v>-3.7701640747393554</v>
      </c>
      <c r="Q116" s="63">
        <f t="shared" si="128"/>
        <v>-62.101945938881371</v>
      </c>
      <c r="R116" s="64">
        <f t="shared" si="51"/>
        <v>88.76959657944164</v>
      </c>
      <c r="S116" s="171">
        <f t="shared" si="52"/>
        <v>1.2304034205583605</v>
      </c>
      <c r="T116" s="197">
        <f t="shared" si="129"/>
        <v>-67.47615395524565</v>
      </c>
      <c r="U116" s="68"/>
      <c r="V116" s="72">
        <f>H115</f>
        <v>-89.407943471821554</v>
      </c>
      <c r="W116" s="398"/>
      <c r="X116" s="398"/>
      <c r="Y116" s="398"/>
      <c r="Z116" s="398"/>
      <c r="AA116" s="398"/>
      <c r="AB116" s="341"/>
      <c r="AC116" s="341"/>
      <c r="AD116" s="398">
        <f>G115</f>
        <v>18.946609815174924</v>
      </c>
      <c r="AE116" s="341"/>
      <c r="AF116" s="341"/>
      <c r="AG116" s="398"/>
      <c r="AH116" s="341"/>
      <c r="AI116" s="341"/>
      <c r="AJ116" s="341"/>
      <c r="AK116" s="341"/>
      <c r="AL116" s="341"/>
      <c r="AM116" s="341"/>
      <c r="AN116" s="341"/>
      <c r="AO116" s="341"/>
      <c r="AP116" s="341"/>
      <c r="AQ116" s="341"/>
      <c r="AR116" s="341"/>
      <c r="AS116" s="341"/>
      <c r="AT116" s="341"/>
      <c r="AU116" s="341"/>
      <c r="AV116" s="341"/>
      <c r="AW116" s="341"/>
      <c r="AX116" s="341"/>
    </row>
    <row r="117" spans="1:50" x14ac:dyDescent="0.6">
      <c r="A117" s="66">
        <v>-73</v>
      </c>
      <c r="B117" s="361">
        <f t="shared" si="123"/>
        <v>-1.2740903539558606</v>
      </c>
      <c r="C117" s="64">
        <f t="shared" si="36"/>
        <v>62.464771888839714</v>
      </c>
      <c r="D117" s="64">
        <f t="shared" si="37"/>
        <v>27.535228111160286</v>
      </c>
      <c r="E117" s="63">
        <f t="shared" si="124"/>
        <v>-98.352496988149085</v>
      </c>
      <c r="F117" s="64">
        <f t="shared" si="39"/>
        <v>69.531838135618912</v>
      </c>
      <c r="G117" s="64">
        <f t="shared" si="40"/>
        <v>20.468161864381088</v>
      </c>
      <c r="H117" s="63">
        <f t="shared" si="125"/>
        <v>-88.098436101424852</v>
      </c>
      <c r="I117" s="64">
        <f t="shared" si="42"/>
        <v>77.144862836669503</v>
      </c>
      <c r="J117" s="64">
        <f t="shared" si="43"/>
        <v>12.855137163330497</v>
      </c>
      <c r="K117" s="63">
        <f t="shared" si="126"/>
        <v>-78.780819526427152</v>
      </c>
      <c r="L117" s="64">
        <f t="shared" si="45"/>
        <v>85.066350346735149</v>
      </c>
      <c r="M117" s="64">
        <f t="shared" si="46"/>
        <v>4.9336496532648511</v>
      </c>
      <c r="N117" s="63">
        <f t="shared" si="127"/>
        <v>-70.023503740906747</v>
      </c>
      <c r="O117" s="64">
        <f t="shared" si="48"/>
        <v>93.099590978238695</v>
      </c>
      <c r="P117" s="64">
        <f t="shared" si="49"/>
        <v>-3.0995909782386946</v>
      </c>
      <c r="Q117" s="63">
        <f t="shared" si="128"/>
        <v>-61.474744311699702</v>
      </c>
      <c r="R117" s="64">
        <f t="shared" si="51"/>
        <v>88.068355909481241</v>
      </c>
      <c r="S117" s="171">
        <f t="shared" si="52"/>
        <v>1.9316440905187591</v>
      </c>
      <c r="T117" s="197">
        <f t="shared" si="129"/>
        <v>-66.819203197273552</v>
      </c>
      <c r="U117" s="68"/>
      <c r="V117" s="72">
        <f>K115</f>
        <v>-80.138188126853791</v>
      </c>
      <c r="W117" s="398"/>
      <c r="X117" s="398"/>
      <c r="Y117" s="398"/>
      <c r="Z117" s="398"/>
      <c r="AA117" s="398"/>
      <c r="AB117" s="341"/>
      <c r="AC117" s="341"/>
      <c r="AD117" s="398">
        <f>J115</f>
        <v>11.358902652195297</v>
      </c>
      <c r="AE117" s="341"/>
      <c r="AF117" s="341"/>
      <c r="AG117" s="398"/>
      <c r="AH117" s="341"/>
      <c r="AI117" s="341"/>
      <c r="AJ117" s="341"/>
      <c r="AK117" s="341"/>
      <c r="AL117" s="341"/>
      <c r="AM117" s="341"/>
      <c r="AN117" s="341"/>
      <c r="AO117" s="341"/>
      <c r="AP117" s="341"/>
      <c r="AQ117" s="341"/>
      <c r="AR117" s="341"/>
      <c r="AS117" s="341"/>
      <c r="AT117" s="341"/>
      <c r="AU117" s="341"/>
      <c r="AV117" s="341"/>
      <c r="AW117" s="341"/>
      <c r="AX117" s="341"/>
    </row>
    <row r="118" spans="1:50" x14ac:dyDescent="0.6">
      <c r="A118" s="66">
        <v>-72</v>
      </c>
      <c r="B118" s="361">
        <f t="shared" si="123"/>
        <v>-1.2566370614359172</v>
      </c>
      <c r="C118" s="64">
        <f t="shared" si="36"/>
        <v>61.711313429981104</v>
      </c>
      <c r="D118" s="64">
        <f t="shared" si="37"/>
        <v>28.288686570018896</v>
      </c>
      <c r="E118" s="63">
        <f t="shared" si="124"/>
        <v>-97.760199440061896</v>
      </c>
      <c r="F118" s="64">
        <f t="shared" si="39"/>
        <v>68.771446879836645</v>
      </c>
      <c r="G118" s="64">
        <f t="shared" si="40"/>
        <v>21.228553120163355</v>
      </c>
      <c r="H118" s="63">
        <f t="shared" si="125"/>
        <v>-87.438357664417083</v>
      </c>
      <c r="I118" s="64">
        <f t="shared" si="42"/>
        <v>76.399333945294231</v>
      </c>
      <c r="J118" s="64">
        <f t="shared" si="43"/>
        <v>13.600666054705769</v>
      </c>
      <c r="K118" s="63">
        <f t="shared" si="126"/>
        <v>-78.096175263407233</v>
      </c>
      <c r="L118" s="64">
        <f t="shared" si="45"/>
        <v>84.35270575407975</v>
      </c>
      <c r="M118" s="64">
        <f t="shared" si="46"/>
        <v>5.64729424592025</v>
      </c>
      <c r="N118" s="63">
        <f t="shared" si="127"/>
        <v>-69.350247570976705</v>
      </c>
      <c r="O118" s="64">
        <f t="shared" si="48"/>
        <v>92.433008153483996</v>
      </c>
      <c r="P118" s="64">
        <f t="shared" si="49"/>
        <v>-2.4330081534839962</v>
      </c>
      <c r="Q118" s="63">
        <f t="shared" si="128"/>
        <v>-60.843687304481833</v>
      </c>
      <c r="R118" s="64">
        <f t="shared" si="51"/>
        <v>87.370560103620434</v>
      </c>
      <c r="S118" s="171">
        <f t="shared" si="52"/>
        <v>2.6294398963795658</v>
      </c>
      <c r="T118" s="197">
        <f t="shared" si="129"/>
        <v>-66.158319797474618</v>
      </c>
      <c r="U118" s="68"/>
      <c r="V118" s="72">
        <f>N115</f>
        <v>-71.358243324136211</v>
      </c>
      <c r="W118" s="398"/>
      <c r="X118" s="398"/>
      <c r="Y118" s="398"/>
      <c r="Z118" s="398"/>
      <c r="AA118" s="398"/>
      <c r="AB118" s="398"/>
      <c r="AC118" s="398"/>
      <c r="AD118" s="398">
        <f>M115</f>
        <v>3.4973381842137456</v>
      </c>
      <c r="AE118" s="398"/>
      <c r="AF118" s="341"/>
      <c r="AG118" s="398"/>
      <c r="AH118" s="341"/>
      <c r="AI118" s="341"/>
      <c r="AJ118" s="341"/>
      <c r="AK118" s="341"/>
      <c r="AL118" s="341"/>
      <c r="AM118" s="341"/>
      <c r="AN118" s="341"/>
      <c r="AO118" s="341"/>
      <c r="AP118" s="341"/>
      <c r="AQ118" s="341"/>
      <c r="AR118" s="341"/>
      <c r="AS118" s="341"/>
      <c r="AT118" s="341"/>
      <c r="AU118" s="341"/>
      <c r="AV118" s="341"/>
      <c r="AW118" s="341"/>
      <c r="AX118" s="341"/>
    </row>
    <row r="119" spans="1:50" x14ac:dyDescent="0.6">
      <c r="A119" s="66">
        <v>-71</v>
      </c>
      <c r="B119" s="361">
        <f t="shared" si="123"/>
        <v>-1.2391837689159739</v>
      </c>
      <c r="C119" s="64">
        <f t="shared" si="36"/>
        <v>60.95679069368159</v>
      </c>
      <c r="D119" s="64">
        <f t="shared" si="37"/>
        <v>29.04320930631841</v>
      </c>
      <c r="E119" s="63">
        <f t="shared" si="124"/>
        <v>-97.165441673475613</v>
      </c>
      <c r="F119" s="64">
        <f t="shared" si="39"/>
        <v>68.011448748701881</v>
      </c>
      <c r="G119" s="64">
        <f t="shared" si="40"/>
        <v>21.988551251298119</v>
      </c>
      <c r="H119" s="63">
        <f t="shared" si="125"/>
        <v>-86.774347329841333</v>
      </c>
      <c r="I119" s="64">
        <f t="shared" si="42"/>
        <v>75.655686681952616</v>
      </c>
      <c r="J119" s="64">
        <f t="shared" si="43"/>
        <v>14.344313318047384</v>
      </c>
      <c r="K119" s="63">
        <f t="shared" si="126"/>
        <v>-77.407212093978046</v>
      </c>
      <c r="L119" s="64">
        <f t="shared" si="45"/>
        <v>83.642224405878196</v>
      </c>
      <c r="M119" s="64">
        <f t="shared" si="46"/>
        <v>6.3577755941218044</v>
      </c>
      <c r="N119" s="63">
        <f t="shared" si="127"/>
        <v>-68.672793586558342</v>
      </c>
      <c r="O119" s="64">
        <f t="shared" si="48"/>
        <v>91.770521618659984</v>
      </c>
      <c r="P119" s="64">
        <f t="shared" si="49"/>
        <v>-1.7705216186599841</v>
      </c>
      <c r="Q119" s="63">
        <f t="shared" si="128"/>
        <v>-60.208634518895373</v>
      </c>
      <c r="R119" s="64">
        <f t="shared" si="51"/>
        <v>86.676323327972582</v>
      </c>
      <c r="S119" s="171">
        <f t="shared" si="52"/>
        <v>3.3236766720274176</v>
      </c>
      <c r="T119" s="197">
        <f t="shared" si="129"/>
        <v>-65.493322037756769</v>
      </c>
      <c r="U119" s="68"/>
      <c r="V119" s="72">
        <f>Q115</f>
        <v>-62.725433809837817</v>
      </c>
      <c r="W119" s="398"/>
      <c r="X119" s="398"/>
      <c r="Y119" s="398"/>
      <c r="Z119" s="398"/>
      <c r="AA119" s="398"/>
      <c r="AB119" s="341"/>
      <c r="AC119" s="341"/>
      <c r="AD119" s="398">
        <f>P115</f>
        <v>-4.444623319840403</v>
      </c>
      <c r="AE119" s="341"/>
      <c r="AF119" s="341"/>
      <c r="AG119" s="341"/>
      <c r="AH119" s="341"/>
      <c r="AI119" s="341"/>
      <c r="AJ119" s="341"/>
      <c r="AK119" s="341"/>
      <c r="AL119" s="341"/>
      <c r="AM119" s="341"/>
      <c r="AN119" s="341"/>
      <c r="AO119" s="341"/>
      <c r="AP119" s="341"/>
      <c r="AQ119" s="341"/>
      <c r="AR119" s="341"/>
      <c r="AS119" s="341"/>
      <c r="AT119" s="341"/>
      <c r="AU119" s="341"/>
      <c r="AV119" s="341"/>
      <c r="AW119" s="341"/>
      <c r="AX119" s="341"/>
    </row>
    <row r="120" spans="1:50" x14ac:dyDescent="0.6">
      <c r="A120" s="66">
        <v>-70</v>
      </c>
      <c r="B120" s="361">
        <f t="shared" si="123"/>
        <v>-1.2217304763960306</v>
      </c>
      <c r="C120" s="64">
        <f t="shared" si="36"/>
        <v>60.201280526265535</v>
      </c>
      <c r="D120" s="64">
        <f t="shared" si="37"/>
        <v>29.798719473734465</v>
      </c>
      <c r="E120" s="63">
        <f t="shared" si="124"/>
        <v>-96.567957837067993</v>
      </c>
      <c r="F120" s="64">
        <f t="shared" si="39"/>
        <v>67.251948570060677</v>
      </c>
      <c r="G120" s="64">
        <f t="shared" si="40"/>
        <v>22.748051429939323</v>
      </c>
      <c r="H120" s="63">
        <f t="shared" si="125"/>
        <v>-86.106109493656874</v>
      </c>
      <c r="I120" s="64">
        <f t="shared" si="42"/>
        <v>74.914041128110142</v>
      </c>
      <c r="J120" s="64">
        <f t="shared" si="43"/>
        <v>15.085958871889858</v>
      </c>
      <c r="K120" s="63">
        <f t="shared" si="126"/>
        <v>-76.71366637745939</v>
      </c>
      <c r="L120" s="64">
        <f t="shared" si="45"/>
        <v>82.935026098137385</v>
      </c>
      <c r="M120" s="64">
        <f t="shared" si="46"/>
        <v>7.064973901862615</v>
      </c>
      <c r="N120" s="63">
        <f t="shared" si="127"/>
        <v>-67.990936127628942</v>
      </c>
      <c r="O120" s="64">
        <f t="shared" si="48"/>
        <v>91.112239332327874</v>
      </c>
      <c r="P120" s="64">
        <f t="shared" si="49"/>
        <v>-1.1122393323278743</v>
      </c>
      <c r="Q120" s="63">
        <f t="shared" si="128"/>
        <v>-59.569446794190583</v>
      </c>
      <c r="R120" s="64">
        <f t="shared" si="51"/>
        <v>85.985761981404394</v>
      </c>
      <c r="S120" s="171">
        <f t="shared" si="52"/>
        <v>4.0142380185956057</v>
      </c>
      <c r="T120" s="197">
        <f t="shared" si="129"/>
        <v>-64.824028611481083</v>
      </c>
      <c r="U120" s="68"/>
      <c r="W120" s="341"/>
      <c r="X120" s="341"/>
      <c r="Y120" s="350"/>
      <c r="Z120" s="350"/>
      <c r="AA120" s="350"/>
      <c r="AB120" s="350"/>
      <c r="AC120" s="350"/>
      <c r="AD120" s="350"/>
      <c r="AE120" s="350"/>
      <c r="AF120" s="350"/>
      <c r="AG120" s="350"/>
      <c r="AH120" s="341"/>
      <c r="AI120" s="341"/>
      <c r="AJ120" s="341"/>
      <c r="AK120" s="341"/>
      <c r="AL120" s="341"/>
      <c r="AM120" s="341"/>
      <c r="AN120" s="341"/>
      <c r="AO120" s="341"/>
      <c r="AP120" s="341"/>
      <c r="AQ120" s="341"/>
      <c r="AR120" s="341"/>
      <c r="AS120" s="341"/>
      <c r="AT120" s="341"/>
      <c r="AU120" s="341"/>
      <c r="AV120" s="341"/>
      <c r="AW120" s="341"/>
      <c r="AX120" s="341"/>
    </row>
    <row r="121" spans="1:50" x14ac:dyDescent="0.6">
      <c r="A121" s="66">
        <v>-69</v>
      </c>
      <c r="B121" s="361">
        <f t="shared" si="123"/>
        <v>-1.2042771838760873</v>
      </c>
      <c r="C121" s="64">
        <f t="shared" si="36"/>
        <v>59.444860555022338</v>
      </c>
      <c r="D121" s="64">
        <f t="shared" si="37"/>
        <v>30.555139444977662</v>
      </c>
      <c r="E121" s="63">
        <f t="shared" si="124"/>
        <v>-95.967472641972577</v>
      </c>
      <c r="F121" s="64">
        <f t="shared" si="39"/>
        <v>66.493053284325256</v>
      </c>
      <c r="G121" s="64">
        <f t="shared" si="40"/>
        <v>23.506946715674744</v>
      </c>
      <c r="H121" s="63">
        <f t="shared" si="125"/>
        <v>-85.433340798655991</v>
      </c>
      <c r="I121" s="64">
        <f t="shared" si="42"/>
        <v>74.174519992920935</v>
      </c>
      <c r="J121" s="64">
        <f t="shared" si="43"/>
        <v>15.825480007079065</v>
      </c>
      <c r="K121" s="63">
        <f t="shared" si="126"/>
        <v>-76.01527070605384</v>
      </c>
      <c r="L121" s="64">
        <f t="shared" si="45"/>
        <v>82.231233098017583</v>
      </c>
      <c r="M121" s="64">
        <f t="shared" si="46"/>
        <v>7.768766901982417</v>
      </c>
      <c r="N121" s="63">
        <f t="shared" si="127"/>
        <v>-67.304469100664434</v>
      </c>
      <c r="O121" s="64">
        <f t="shared" si="48"/>
        <v>90.458271237018792</v>
      </c>
      <c r="P121" s="64">
        <f t="shared" si="49"/>
        <v>-0.45827123701879202</v>
      </c>
      <c r="Q121" s="63">
        <f t="shared" si="128"/>
        <v>-58.925986229878234</v>
      </c>
      <c r="R121" s="64">
        <f t="shared" si="51"/>
        <v>85.29899477543178</v>
      </c>
      <c r="S121" s="171">
        <f t="shared" si="52"/>
        <v>4.7010052245682203</v>
      </c>
      <c r="T121" s="197">
        <f t="shared" si="129"/>
        <v>-64.150258617629049</v>
      </c>
      <c r="U121" s="68"/>
      <c r="W121" s="398"/>
      <c r="X121" s="398"/>
      <c r="Y121" s="398"/>
      <c r="Z121" s="398"/>
      <c r="AA121" s="398"/>
      <c r="AB121" s="341"/>
      <c r="AC121" s="398"/>
      <c r="AD121" s="341"/>
      <c r="AE121" s="398"/>
      <c r="AF121" s="341"/>
      <c r="AG121" s="398"/>
      <c r="AH121" s="341"/>
      <c r="AI121" s="341"/>
      <c r="AJ121" s="341"/>
      <c r="AK121" s="341"/>
      <c r="AL121" s="341"/>
      <c r="AM121" s="341"/>
      <c r="AN121" s="341"/>
      <c r="AO121" s="341"/>
      <c r="AP121" s="341"/>
      <c r="AQ121" s="341"/>
      <c r="AR121" s="341"/>
      <c r="AS121" s="341"/>
      <c r="AT121" s="341"/>
      <c r="AU121" s="341"/>
      <c r="AV121" s="341"/>
      <c r="AW121" s="341"/>
      <c r="AX121" s="341"/>
    </row>
    <row r="122" spans="1:50" x14ac:dyDescent="0.6">
      <c r="A122" s="66">
        <v>-68</v>
      </c>
      <c r="B122" s="361">
        <f t="shared" si="123"/>
        <v>-1.1868238913561442</v>
      </c>
      <c r="C122" s="64">
        <f t="shared" si="36"/>
        <v>58.687609323917869</v>
      </c>
      <c r="D122" s="64">
        <f t="shared" si="37"/>
        <v>31.312390676082131</v>
      </c>
      <c r="E122" s="63">
        <f t="shared" si="124"/>
        <v>-95.363700708161915</v>
      </c>
      <c r="F122" s="64">
        <f t="shared" si="39"/>
        <v>65.73487213502942</v>
      </c>
      <c r="G122" s="64">
        <f t="shared" si="40"/>
        <v>24.26512786497058</v>
      </c>
      <c r="H122" s="63">
        <f t="shared" si="125"/>
        <v>-84.755729693070563</v>
      </c>
      <c r="I122" s="64">
        <f t="shared" si="42"/>
        <v>73.437248779120836</v>
      </c>
      <c r="J122" s="64">
        <f t="shared" si="43"/>
        <v>16.562751220879164</v>
      </c>
      <c r="K122" s="63">
        <f t="shared" si="126"/>
        <v>-75.311753733958568</v>
      </c>
      <c r="L122" s="64">
        <f t="shared" si="45"/>
        <v>81.53097024725588</v>
      </c>
      <c r="M122" s="64">
        <f t="shared" si="46"/>
        <v>8.4690297527441203</v>
      </c>
      <c r="N122" s="63">
        <f t="shared" si="127"/>
        <v>-66.613185957655929</v>
      </c>
      <c r="O122" s="64">
        <f t="shared" si="48"/>
        <v>89.808729300934914</v>
      </c>
      <c r="P122" s="64">
        <f t="shared" si="49"/>
        <v>0.19127069906508609</v>
      </c>
      <c r="Q122" s="63">
        <f t="shared" si="128"/>
        <v>-58.278116219139051</v>
      </c>
      <c r="R122" s="64">
        <f t="shared" si="51"/>
        <v>84.616142813050956</v>
      </c>
      <c r="S122" s="171">
        <f t="shared" si="52"/>
        <v>5.3838571869490437</v>
      </c>
      <c r="T122" s="197">
        <f t="shared" si="129"/>
        <v>-63.471831567598322</v>
      </c>
      <c r="U122" s="68"/>
      <c r="W122" s="398"/>
      <c r="X122" s="398"/>
      <c r="Y122" s="398"/>
      <c r="Z122" s="398"/>
      <c r="AA122" s="398"/>
      <c r="AB122" s="398"/>
      <c r="AC122" s="398"/>
      <c r="AD122" s="398"/>
      <c r="AE122" s="398"/>
      <c r="AF122" s="398"/>
      <c r="AG122" s="398"/>
      <c r="AH122" s="341"/>
      <c r="AI122" s="341"/>
      <c r="AJ122" s="341"/>
      <c r="AK122" s="341"/>
      <c r="AL122" s="341"/>
      <c r="AM122" s="341"/>
      <c r="AN122" s="341"/>
      <c r="AO122" s="341"/>
      <c r="AP122" s="341"/>
      <c r="AQ122" s="341"/>
      <c r="AR122" s="341"/>
      <c r="AS122" s="341"/>
      <c r="AT122" s="341"/>
      <c r="AU122" s="341"/>
      <c r="AV122" s="341"/>
      <c r="AW122" s="341"/>
      <c r="AX122" s="341"/>
    </row>
    <row r="123" spans="1:50" x14ac:dyDescent="0.6">
      <c r="A123" s="66">
        <v>-67</v>
      </c>
      <c r="B123" s="361">
        <f t="shared" si="123"/>
        <v>-1.1693705988362009</v>
      </c>
      <c r="C123" s="64">
        <f t="shared" si="36"/>
        <v>57.929606437225665</v>
      </c>
      <c r="D123" s="64">
        <f t="shared" si="37"/>
        <v>32.070393562774335</v>
      </c>
      <c r="E123" s="63">
        <f t="shared" si="124"/>
        <v>-94.756345864738122</v>
      </c>
      <c r="F123" s="64">
        <f t="shared" si="39"/>
        <v>64.977516867980711</v>
      </c>
      <c r="G123" s="64">
        <f t="shared" si="40"/>
        <v>25.022483132019289</v>
      </c>
      <c r="H123" s="63">
        <f t="shared" si="125"/>
        <v>-84.072955973208508</v>
      </c>
      <c r="I123" s="64">
        <f t="shared" si="42"/>
        <v>72.702355952948565</v>
      </c>
      <c r="J123" s="64">
        <f t="shared" si="43"/>
        <v>17.297644047051435</v>
      </c>
      <c r="K123" s="63">
        <f t="shared" si="126"/>
        <v>-74.602840013478996</v>
      </c>
      <c r="L123" s="64">
        <f t="shared" si="45"/>
        <v>80.834365065343434</v>
      </c>
      <c r="M123" s="64">
        <f t="shared" si="46"/>
        <v>9.1656349346565662</v>
      </c>
      <c r="N123" s="63">
        <f t="shared" si="127"/>
        <v>-65.916879688549443</v>
      </c>
      <c r="O123" s="64">
        <f t="shared" si="48"/>
        <v>89.163727557594768</v>
      </c>
      <c r="P123" s="64">
        <f t="shared" si="49"/>
        <v>0.83627244240523169</v>
      </c>
      <c r="Q123" s="63">
        <f t="shared" si="128"/>
        <v>-57.625701493139601</v>
      </c>
      <c r="R123" s="64">
        <f t="shared" si="51"/>
        <v>83.937329666353122</v>
      </c>
      <c r="S123" s="171">
        <f t="shared" si="52"/>
        <v>6.0626703336468779</v>
      </c>
      <c r="T123" s="197">
        <f t="shared" si="129"/>
        <v>-62.788567405116886</v>
      </c>
      <c r="U123" s="68"/>
      <c r="W123" s="398"/>
      <c r="X123" s="398"/>
      <c r="Y123" s="398"/>
      <c r="Z123" s="398"/>
      <c r="AA123" s="398"/>
      <c r="AB123" s="398"/>
      <c r="AC123" s="398"/>
      <c r="AD123" s="398"/>
      <c r="AE123" s="398"/>
      <c r="AF123" s="398"/>
      <c r="AG123" s="398"/>
      <c r="AH123" s="341"/>
      <c r="AI123" s="341"/>
      <c r="AJ123" s="341"/>
      <c r="AK123" s="341"/>
      <c r="AL123" s="341"/>
      <c r="AM123" s="341"/>
      <c r="AN123" s="341"/>
      <c r="AO123" s="341"/>
      <c r="AP123" s="341"/>
      <c r="AQ123" s="341"/>
      <c r="AR123" s="341"/>
      <c r="AS123" s="341"/>
      <c r="AT123" s="341"/>
      <c r="AU123" s="341"/>
      <c r="AV123" s="341"/>
      <c r="AW123" s="341"/>
      <c r="AX123" s="341"/>
    </row>
    <row r="124" spans="1:50" x14ac:dyDescent="0.6">
      <c r="A124" s="66">
        <v>-66</v>
      </c>
      <c r="B124" s="361">
        <f t="shared" si="123"/>
        <v>-1.1519173063162575</v>
      </c>
      <c r="C124" s="64">
        <f t="shared" si="36"/>
        <v>57.17093271183289</v>
      </c>
      <c r="D124" s="64">
        <f t="shared" si="37"/>
        <v>32.82906728816711</v>
      </c>
      <c r="E124" s="63">
        <f t="shared" si="124"/>
        <v>-94.145100400520647</v>
      </c>
      <c r="F124" s="64">
        <f t="shared" si="39"/>
        <v>64.221101939616275</v>
      </c>
      <c r="G124" s="64">
        <f t="shared" si="40"/>
        <v>25.778898060383725</v>
      </c>
      <c r="H124" s="63">
        <f t="shared" si="125"/>
        <v>-83.384690309926242</v>
      </c>
      <c r="I124" s="64">
        <f t="shared" si="42"/>
        <v>71.969973118219485</v>
      </c>
      <c r="J124" s="64">
        <f t="shared" si="43"/>
        <v>18.030026881780515</v>
      </c>
      <c r="K124" s="63">
        <f t="shared" si="126"/>
        <v>-73.888249839272106</v>
      </c>
      <c r="L124" s="64">
        <f t="shared" si="45"/>
        <v>80.141547852313721</v>
      </c>
      <c r="M124" s="64">
        <f t="shared" si="46"/>
        <v>9.858452147686279</v>
      </c>
      <c r="N124" s="63">
        <f t="shared" si="127"/>
        <v>-65.21534282787708</v>
      </c>
      <c r="O124" s="64">
        <f t="shared" si="48"/>
        <v>88.523382143244319</v>
      </c>
      <c r="P124" s="64">
        <f t="shared" si="49"/>
        <v>1.4766178567556807</v>
      </c>
      <c r="Q124" s="63">
        <f t="shared" si="128"/>
        <v>-56.968608176445123</v>
      </c>
      <c r="R124" s="64">
        <f t="shared" si="51"/>
        <v>83.262681452747074</v>
      </c>
      <c r="S124" s="171">
        <f t="shared" si="52"/>
        <v>6.7373185472529258</v>
      </c>
      <c r="T124" s="197">
        <f t="shared" si="129"/>
        <v>-62.100286539804102</v>
      </c>
      <c r="U124" s="68"/>
      <c r="W124" s="398"/>
      <c r="X124" s="398"/>
      <c r="Y124" s="398"/>
      <c r="Z124" s="398"/>
      <c r="AA124" s="398"/>
      <c r="AB124" s="398"/>
      <c r="AC124" s="398"/>
      <c r="AD124" s="398"/>
      <c r="AE124" s="398"/>
      <c r="AF124" s="398"/>
      <c r="AG124" s="398"/>
      <c r="AH124" s="341"/>
      <c r="AI124" s="341"/>
      <c r="AJ124" s="341"/>
      <c r="AK124" s="341"/>
      <c r="AL124" s="341"/>
      <c r="AM124" s="341"/>
      <c r="AN124" s="341"/>
      <c r="AO124" s="341"/>
      <c r="AP124" s="341"/>
      <c r="AQ124" s="341"/>
      <c r="AR124" s="341"/>
      <c r="AS124" s="341"/>
      <c r="AT124" s="341"/>
      <c r="AU124" s="341"/>
      <c r="AV124" s="341"/>
      <c r="AW124" s="341"/>
      <c r="AX124" s="341"/>
    </row>
    <row r="125" spans="1:50" x14ac:dyDescent="0.6">
      <c r="A125" s="66">
        <v>-65</v>
      </c>
      <c r="B125" s="361">
        <f t="shared" si="123"/>
        <v>-1.1344640137963142</v>
      </c>
      <c r="C125" s="64">
        <f t="shared" si="36"/>
        <v>56.411670339050737</v>
      </c>
      <c r="D125" s="64">
        <f t="shared" si="37"/>
        <v>33.588329660949263</v>
      </c>
      <c r="E125" s="63">
        <f t="shared" si="124"/>
        <v>-93.529644261010446</v>
      </c>
      <c r="F125" s="64">
        <f t="shared" si="39"/>
        <v>63.465744735199195</v>
      </c>
      <c r="G125" s="64">
        <f t="shared" si="40"/>
        <v>26.534255264800805</v>
      </c>
      <c r="H125" s="63">
        <f t="shared" si="125"/>
        <v>-82.690593758836016</v>
      </c>
      <c r="I125" s="64">
        <f t="shared" si="42"/>
        <v>71.240235194654332</v>
      </c>
      <c r="J125" s="64">
        <f t="shared" si="43"/>
        <v>18.759764805345668</v>
      </c>
      <c r="K125" s="63">
        <f t="shared" si="126"/>
        <v>-73.167699101985633</v>
      </c>
      <c r="L125" s="64">
        <f t="shared" si="45"/>
        <v>79.452651790971046</v>
      </c>
      <c r="M125" s="64">
        <f t="shared" si="46"/>
        <v>10.547348209028954</v>
      </c>
      <c r="N125" s="63">
        <f t="shared" si="127"/>
        <v>-64.508367476409262</v>
      </c>
      <c r="O125" s="64">
        <f t="shared" si="48"/>
        <v>87.887811331838662</v>
      </c>
      <c r="P125" s="64">
        <f t="shared" si="49"/>
        <v>2.1121886681613375</v>
      </c>
      <c r="Q125" s="63">
        <f t="shared" si="128"/>
        <v>-56.306703853730937</v>
      </c>
      <c r="R125" s="64">
        <f t="shared" si="51"/>
        <v>82.592326909590597</v>
      </c>
      <c r="S125" s="171">
        <f t="shared" si="52"/>
        <v>7.4076730904094035</v>
      </c>
      <c r="T125" s="197">
        <f t="shared" si="129"/>
        <v>-61.406809894944224</v>
      </c>
      <c r="U125" s="68"/>
      <c r="W125" s="398"/>
      <c r="X125" s="398"/>
      <c r="Y125" s="398"/>
      <c r="Z125" s="398"/>
      <c r="AA125" s="398"/>
      <c r="AB125" s="398"/>
      <c r="AC125" s="398"/>
      <c r="AD125" s="398"/>
      <c r="AE125" s="398"/>
      <c r="AF125" s="398"/>
      <c r="AG125" s="398"/>
      <c r="AH125" s="341"/>
      <c r="AI125" s="341"/>
      <c r="AJ125" s="341"/>
      <c r="AK125" s="341"/>
      <c r="AL125" s="341"/>
      <c r="AM125" s="341"/>
      <c r="AN125" s="341"/>
      <c r="AO125" s="341"/>
      <c r="AP125" s="341"/>
      <c r="AQ125" s="341"/>
      <c r="AR125" s="341"/>
      <c r="AS125" s="341"/>
      <c r="AT125" s="341"/>
      <c r="AU125" s="341"/>
      <c r="AV125" s="341"/>
      <c r="AW125" s="341"/>
      <c r="AX125" s="341"/>
    </row>
    <row r="126" spans="1:50" x14ac:dyDescent="0.6">
      <c r="A126" s="66">
        <v>-64</v>
      </c>
      <c r="B126" s="361">
        <f t="shared" si="123"/>
        <v>-1.1170107212763709</v>
      </c>
      <c r="C126" s="64">
        <f t="shared" si="36"/>
        <v>55.651903056839686</v>
      </c>
      <c r="D126" s="64">
        <f t="shared" si="37"/>
        <v>34.348096943160314</v>
      </c>
      <c r="E126" s="63">
        <f t="shared" si="124"/>
        <v>-92.909644187470334</v>
      </c>
      <c r="F126" s="64">
        <f t="shared" si="39"/>
        <v>62.711565797522198</v>
      </c>
      <c r="G126" s="64">
        <f t="shared" si="40"/>
        <v>27.288434202477802</v>
      </c>
      <c r="H126" s="63">
        <f t="shared" si="125"/>
        <v>-81.990317254258656</v>
      </c>
      <c r="I126" s="64">
        <f t="shared" si="42"/>
        <v>70.513280600543183</v>
      </c>
      <c r="J126" s="64">
        <f t="shared" si="43"/>
        <v>19.486719399456817</v>
      </c>
      <c r="K126" s="63">
        <f t="shared" si="126"/>
        <v>-72.440899152715417</v>
      </c>
      <c r="L126" s="64">
        <f t="shared" si="45"/>
        <v>78.767813048358505</v>
      </c>
      <c r="M126" s="64">
        <f t="shared" si="46"/>
        <v>11.232186951641495</v>
      </c>
      <c r="N126" s="63">
        <f t="shared" si="127"/>
        <v>-63.795745338718902</v>
      </c>
      <c r="O126" s="64">
        <f t="shared" si="48"/>
        <v>87.25713556738404</v>
      </c>
      <c r="P126" s="64">
        <f t="shared" si="49"/>
        <v>2.7428644326159599</v>
      </c>
      <c r="Q126" s="63">
        <f t="shared" si="128"/>
        <v>-55.639857648003279</v>
      </c>
      <c r="R126" s="64">
        <f t="shared" si="51"/>
        <v>81.926397467004961</v>
      </c>
      <c r="S126" s="171">
        <f t="shared" si="52"/>
        <v>8.0736025329950394</v>
      </c>
      <c r="T126" s="197">
        <f t="shared" si="129"/>
        <v>-60.707958970073228</v>
      </c>
      <c r="U126" s="68"/>
      <c r="W126" s="398"/>
      <c r="X126" s="398"/>
      <c r="Y126" s="398"/>
      <c r="Z126" s="398"/>
      <c r="AA126" s="398"/>
      <c r="AB126" s="398"/>
      <c r="AC126" s="398"/>
      <c r="AD126" s="398"/>
      <c r="AE126" s="398"/>
      <c r="AF126" s="398"/>
      <c r="AG126" s="398"/>
      <c r="AH126" s="341"/>
      <c r="AI126" s="341"/>
      <c r="AJ126" s="341"/>
      <c r="AK126" s="341"/>
      <c r="AL126" s="341"/>
      <c r="AM126" s="341"/>
      <c r="AN126" s="341"/>
      <c r="AO126" s="341"/>
      <c r="AP126" s="341"/>
      <c r="AQ126" s="341"/>
      <c r="AR126" s="341"/>
      <c r="AS126" s="341"/>
      <c r="AT126" s="341"/>
      <c r="AU126" s="341"/>
      <c r="AV126" s="341"/>
      <c r="AW126" s="341"/>
      <c r="AX126" s="341"/>
    </row>
    <row r="127" spans="1:50" x14ac:dyDescent="0.6">
      <c r="A127" s="66">
        <v>-63</v>
      </c>
      <c r="B127" s="361">
        <f t="shared" si="123"/>
        <v>-1.0995574287564276</v>
      </c>
      <c r="C127" s="64">
        <f t="shared" si="36"/>
        <v>54.891716333450901</v>
      </c>
      <c r="D127" s="64">
        <f t="shared" si="37"/>
        <v>35.108283666549099</v>
      </c>
      <c r="E127" s="63">
        <f t="shared" si="124"/>
        <v>-92.284752793497262</v>
      </c>
      <c r="F127" s="64">
        <f t="shared" si="39"/>
        <v>61.958689066815928</v>
      </c>
      <c r="G127" s="64">
        <f t="shared" si="40"/>
        <v>28.041310933184072</v>
      </c>
      <c r="H127" s="63">
        <f t="shared" si="125"/>
        <v>-81.283501087070206</v>
      </c>
      <c r="I127" s="64">
        <f t="shared" si="42"/>
        <v>69.789251439796615</v>
      </c>
      <c r="J127" s="64">
        <f t="shared" si="43"/>
        <v>20.210748560203385</v>
      </c>
      <c r="K127" s="63">
        <f t="shared" si="126"/>
        <v>-71.707556679869313</v>
      </c>
      <c r="L127" s="64">
        <f t="shared" si="45"/>
        <v>78.087170876232165</v>
      </c>
      <c r="M127" s="64">
        <f t="shared" si="46"/>
        <v>11.912829123767835</v>
      </c>
      <c r="N127" s="63">
        <f t="shared" si="127"/>
        <v>-63.077267777608625</v>
      </c>
      <c r="O127" s="64">
        <f t="shared" si="48"/>
        <v>86.631477493413215</v>
      </c>
      <c r="P127" s="64">
        <f t="shared" si="49"/>
        <v>3.3685225065867854</v>
      </c>
      <c r="Q127" s="63">
        <f t="shared" si="128"/>
        <v>-54.967940310547071</v>
      </c>
      <c r="R127" s="64">
        <f t="shared" si="51"/>
        <v>81.265027318620596</v>
      </c>
      <c r="S127" s="171">
        <f t="shared" si="52"/>
        <v>8.7349726813794035</v>
      </c>
      <c r="T127" s="197">
        <f t="shared" si="129"/>
        <v>-60.003555919012399</v>
      </c>
      <c r="U127" s="68"/>
      <c r="W127" s="398"/>
      <c r="X127" s="398"/>
      <c r="Y127" s="398"/>
      <c r="Z127" s="398"/>
      <c r="AA127" s="398"/>
      <c r="AB127" s="398"/>
      <c r="AC127" s="398"/>
      <c r="AD127" s="398"/>
      <c r="AE127" s="398"/>
      <c r="AF127" s="398"/>
      <c r="AG127" s="398"/>
      <c r="AH127" s="341"/>
      <c r="AI127" s="341"/>
      <c r="AJ127" s="341"/>
      <c r="AK127" s="341"/>
      <c r="AL127" s="341"/>
      <c r="AM127" s="341"/>
      <c r="AN127" s="341"/>
      <c r="AO127" s="341"/>
      <c r="AP127" s="341"/>
      <c r="AQ127" s="341"/>
      <c r="AR127" s="341"/>
      <c r="AS127" s="341"/>
      <c r="AT127" s="341"/>
      <c r="AU127" s="341"/>
      <c r="AV127" s="341"/>
      <c r="AW127" s="341"/>
      <c r="AX127" s="341"/>
    </row>
    <row r="128" spans="1:50" x14ac:dyDescent="0.6">
      <c r="A128" s="66">
        <v>-62</v>
      </c>
      <c r="B128" s="361">
        <f t="shared" si="123"/>
        <v>-1.0821041362364843</v>
      </c>
      <c r="C128" s="64">
        <f t="shared" si="36"/>
        <v>54.131197563584635</v>
      </c>
      <c r="D128" s="64">
        <f t="shared" si="37"/>
        <v>35.868802436415365</v>
      </c>
      <c r="E128" s="63">
        <f t="shared" si="124"/>
        <v>-91.654607574068137</v>
      </c>
      <c r="F128" s="64">
        <f t="shared" si="39"/>
        <v>61.207242132589023</v>
      </c>
      <c r="G128" s="64">
        <f t="shared" si="40"/>
        <v>28.792757867410977</v>
      </c>
      <c r="H128" s="64">
        <f t="shared" si="125"/>
        <v>-80.569774366757642</v>
      </c>
      <c r="I128" s="69">
        <f t="shared" si="42"/>
        <v>69.068293693404257</v>
      </c>
      <c r="J128" s="64">
        <f t="shared" si="43"/>
        <v>20.931706306595743</v>
      </c>
      <c r="K128" s="63">
        <f t="shared" si="126"/>
        <v>-70.967373600209257</v>
      </c>
      <c r="L128" s="64">
        <f t="shared" si="45"/>
        <v>77.410867710273905</v>
      </c>
      <c r="M128" s="64">
        <f t="shared" si="46"/>
        <v>12.589132289726095</v>
      </c>
      <c r="N128" s="63">
        <f t="shared" si="127"/>
        <v>-62.352725886413772</v>
      </c>
      <c r="O128" s="64">
        <f t="shared" si="48"/>
        <v>86.010961979350725</v>
      </c>
      <c r="P128" s="64">
        <f t="shared" si="49"/>
        <v>3.989038020649275</v>
      </c>
      <c r="Q128" s="63">
        <f t="shared" si="128"/>
        <v>-54.290824322819688</v>
      </c>
      <c r="R128" s="64">
        <f t="shared" si="51"/>
        <v>80.608353489973638</v>
      </c>
      <c r="S128" s="171">
        <f t="shared" si="52"/>
        <v>9.3916465100263622</v>
      </c>
      <c r="T128" s="197">
        <f t="shared" si="129"/>
        <v>-59.293423644013316</v>
      </c>
      <c r="U128" s="67"/>
      <c r="W128" s="398"/>
      <c r="X128" s="398"/>
      <c r="Y128" s="398"/>
      <c r="Z128" s="398"/>
      <c r="AA128" s="398"/>
      <c r="AB128" s="398"/>
      <c r="AC128" s="398"/>
      <c r="AD128" s="398"/>
      <c r="AE128" s="398"/>
      <c r="AF128" s="398"/>
      <c r="AG128" s="398"/>
      <c r="AH128" s="341"/>
      <c r="AI128" s="341"/>
      <c r="AJ128" s="341"/>
      <c r="AK128" s="341"/>
      <c r="AL128" s="341"/>
      <c r="AM128" s="341"/>
      <c r="AN128" s="341"/>
      <c r="AO128" s="341"/>
      <c r="AP128" s="341"/>
      <c r="AQ128" s="341"/>
      <c r="AR128" s="341"/>
      <c r="AS128" s="341"/>
      <c r="AT128" s="341"/>
      <c r="AU128" s="341"/>
      <c r="AV128" s="341"/>
      <c r="AW128" s="341"/>
      <c r="AX128" s="341"/>
    </row>
    <row r="129" spans="1:50" x14ac:dyDescent="0.6">
      <c r="A129" s="66">
        <v>-61</v>
      </c>
      <c r="B129" s="361">
        <f t="shared" si="123"/>
        <v>-1.064650843716541</v>
      </c>
      <c r="C129" s="64">
        <f t="shared" si="36"/>
        <v>53.370436278277054</v>
      </c>
      <c r="D129" s="64">
        <f t="shared" si="37"/>
        <v>36.629563721722946</v>
      </c>
      <c r="E129" s="63">
        <f t="shared" si="124"/>
        <v>-91.018829841617659</v>
      </c>
      <c r="F129" s="64">
        <f t="shared" si="39"/>
        <v>60.457356498156905</v>
      </c>
      <c r="G129" s="64">
        <f t="shared" si="40"/>
        <v>29.542643501843095</v>
      </c>
      <c r="H129" s="64">
        <f t="shared" si="125"/>
        <v>-79.84875446819693</v>
      </c>
      <c r="I129" s="69">
        <f t="shared" si="42"/>
        <v>68.350557415284612</v>
      </c>
      <c r="J129" s="64">
        <f t="shared" si="43"/>
        <v>21.649442584715388</v>
      </c>
      <c r="K129" s="63">
        <f t="shared" si="126"/>
        <v>-70.220046966040769</v>
      </c>
      <c r="L129" s="64">
        <f t="shared" si="45"/>
        <v>76.739049267738807</v>
      </c>
      <c r="M129" s="64">
        <f t="shared" si="46"/>
        <v>13.260950732261193</v>
      </c>
      <c r="N129" s="63">
        <f t="shared" si="127"/>
        <v>-61.621910580252461</v>
      </c>
      <c r="O129" s="64">
        <f t="shared" si="48"/>
        <v>85.395716143508054</v>
      </c>
      <c r="P129" s="64">
        <f t="shared" si="49"/>
        <v>4.6042838564919464</v>
      </c>
      <c r="Q129" s="63">
        <f t="shared" si="128"/>
        <v>-53.608384010508821</v>
      </c>
      <c r="R129" s="64">
        <f t="shared" si="51"/>
        <v>79.956515904243375</v>
      </c>
      <c r="S129" s="171">
        <f t="shared" si="52"/>
        <v>10.043484095756625</v>
      </c>
      <c r="T129" s="197">
        <f t="shared" si="129"/>
        <v>-58.577385906705132</v>
      </c>
      <c r="U129" s="65"/>
      <c r="W129" s="398"/>
      <c r="X129" s="398"/>
      <c r="Y129" s="398"/>
      <c r="Z129" s="398"/>
      <c r="AA129" s="398"/>
      <c r="AB129" s="398"/>
      <c r="AC129" s="398"/>
      <c r="AD129" s="398"/>
      <c r="AE129" s="398"/>
      <c r="AF129" s="398"/>
      <c r="AG129" s="398"/>
      <c r="AH129" s="341"/>
      <c r="AI129" s="341"/>
      <c r="AJ129" s="341"/>
      <c r="AK129" s="341"/>
      <c r="AL129" s="341"/>
      <c r="AM129" s="341"/>
      <c r="AN129" s="341"/>
      <c r="AO129" s="341"/>
      <c r="AP129" s="341"/>
      <c r="AQ129" s="341"/>
      <c r="AR129" s="341"/>
      <c r="AS129" s="341"/>
      <c r="AT129" s="341"/>
      <c r="AU129" s="341"/>
      <c r="AV129" s="341"/>
      <c r="AW129" s="341"/>
      <c r="AX129" s="341"/>
    </row>
    <row r="130" spans="1:50" s="370" customFormat="1" x14ac:dyDescent="0.6">
      <c r="A130" s="362">
        <v>-60</v>
      </c>
      <c r="B130" s="363">
        <f t="shared" si="123"/>
        <v>-1.0471975511965976</v>
      </c>
      <c r="C130" s="364">
        <f t="shared" si="36"/>
        <v>52.609524369849559</v>
      </c>
      <c r="D130" s="364">
        <f t="shared" si="37"/>
        <v>37.390475630150441</v>
      </c>
      <c r="E130" s="365">
        <f t="shared" si="124"/>
        <v>-90.377023583250988</v>
      </c>
      <c r="F130" s="364">
        <f t="shared" si="39"/>
        <v>59.709167858643625</v>
      </c>
      <c r="G130" s="364">
        <f t="shared" si="40"/>
        <v>30.290832141356375</v>
      </c>
      <c r="H130" s="364">
        <f t="shared" si="125"/>
        <v>-79.120046463905013</v>
      </c>
      <c r="I130" s="374">
        <f t="shared" si="42"/>
        <v>67.636196932467357</v>
      </c>
      <c r="J130" s="364">
        <f t="shared" si="43"/>
        <v>22.363803067532643</v>
      </c>
      <c r="K130" s="365">
        <f t="shared" si="126"/>
        <v>-69.465268890732489</v>
      </c>
      <c r="L130" s="364">
        <f t="shared" si="45"/>
        <v>76.071864643193535</v>
      </c>
      <c r="M130" s="364">
        <f t="shared" si="46"/>
        <v>13.928135356806465</v>
      </c>
      <c r="N130" s="365">
        <f t="shared" si="127"/>
        <v>-60.884612707352176</v>
      </c>
      <c r="O130" s="364">
        <f t="shared" si="48"/>
        <v>84.785869372432145</v>
      </c>
      <c r="P130" s="364">
        <f t="shared" si="49"/>
        <v>5.2141306275678545</v>
      </c>
      <c r="Q130" s="365">
        <f t="shared" si="128"/>
        <v>-52.92049566996748</v>
      </c>
      <c r="R130" s="364">
        <f t="shared" si="51"/>
        <v>79.309657444990663</v>
      </c>
      <c r="S130" s="366">
        <f t="shared" si="52"/>
        <v>10.690342555009337</v>
      </c>
      <c r="T130" s="367">
        <f t="shared" si="129"/>
        <v>-57.855267456559552</v>
      </c>
      <c r="U130" s="371"/>
      <c r="V130" s="369">
        <f>E130</f>
        <v>-90.377023583250988</v>
      </c>
      <c r="W130" s="399"/>
      <c r="X130" s="399"/>
      <c r="Y130" s="399"/>
      <c r="Z130" s="399"/>
      <c r="AA130" s="399"/>
      <c r="AB130" s="399"/>
      <c r="AC130" s="399"/>
      <c r="AD130" s="399"/>
      <c r="AE130" s="399">
        <f>D130</f>
        <v>37.390475630150441</v>
      </c>
      <c r="AF130" s="399"/>
      <c r="AG130" s="399"/>
      <c r="AH130" s="380"/>
      <c r="AI130" s="380"/>
      <c r="AJ130" s="380"/>
      <c r="AK130" s="380"/>
      <c r="AL130" s="380"/>
      <c r="AM130" s="380"/>
      <c r="AN130" s="380"/>
      <c r="AO130" s="380"/>
      <c r="AP130" s="380"/>
      <c r="AQ130" s="380"/>
      <c r="AR130" s="380"/>
      <c r="AS130" s="380"/>
      <c r="AT130" s="380"/>
      <c r="AU130" s="380"/>
      <c r="AV130" s="380"/>
      <c r="AW130" s="380"/>
      <c r="AX130" s="380"/>
    </row>
    <row r="131" spans="1:50" x14ac:dyDescent="0.6">
      <c r="A131" s="66">
        <v>-59</v>
      </c>
      <c r="B131" s="361">
        <f t="shared" si="123"/>
        <v>-1.0297442586766545</v>
      </c>
      <c r="C131" s="64">
        <f t="shared" si="36"/>
        <v>51.848556333390377</v>
      </c>
      <c r="D131" s="64">
        <f t="shared" si="37"/>
        <v>38.151443666609623</v>
      </c>
      <c r="E131" s="63">
        <f t="shared" si="124"/>
        <v>-89.728774232707508</v>
      </c>
      <c r="F131" s="64">
        <f t="shared" si="39"/>
        <v>58.962816393267886</v>
      </c>
      <c r="G131" s="64">
        <f t="shared" si="40"/>
        <v>31.037183606732114</v>
      </c>
      <c r="H131" s="64">
        <f t="shared" si="125"/>
        <v>-78.383242542797845</v>
      </c>
      <c r="I131" s="69">
        <f t="shared" si="42"/>
        <v>66.925371049501663</v>
      </c>
      <c r="J131" s="64">
        <f t="shared" si="43"/>
        <v>23.074628950498337</v>
      </c>
      <c r="K131" s="63">
        <f t="shared" si="126"/>
        <v>-68.702726494979316</v>
      </c>
      <c r="L131" s="64">
        <f t="shared" si="45"/>
        <v>75.409466401961041</v>
      </c>
      <c r="M131" s="64">
        <f t="shared" si="46"/>
        <v>14.590533598038959</v>
      </c>
      <c r="N131" s="63">
        <f t="shared" si="127"/>
        <v>-60.140623181636947</v>
      </c>
      <c r="O131" s="64">
        <f t="shared" si="48"/>
        <v>84.181553336314153</v>
      </c>
      <c r="P131" s="64">
        <f t="shared" si="49"/>
        <v>5.8184466636858474</v>
      </c>
      <c r="Q131" s="63">
        <f t="shared" si="128"/>
        <v>-52.227037707229478</v>
      </c>
      <c r="R131" s="64">
        <f t="shared" si="51"/>
        <v>78.667924015524562</v>
      </c>
      <c r="S131" s="171">
        <f t="shared" si="52"/>
        <v>11.332075984475438</v>
      </c>
      <c r="T131" s="197">
        <f t="shared" si="129"/>
        <v>-57.126894177606651</v>
      </c>
      <c r="U131" s="65"/>
      <c r="V131" s="72">
        <f>H130</f>
        <v>-79.120046463905013</v>
      </c>
      <c r="W131" s="398"/>
      <c r="X131" s="398"/>
      <c r="Y131" s="398"/>
      <c r="Z131" s="398"/>
      <c r="AA131" s="398"/>
      <c r="AB131" s="398"/>
      <c r="AC131" s="398"/>
      <c r="AD131" s="398"/>
      <c r="AE131" s="398">
        <f>G130</f>
        <v>30.290832141356375</v>
      </c>
      <c r="AF131" s="398"/>
      <c r="AG131" s="398"/>
      <c r="AH131" s="341"/>
      <c r="AI131" s="341"/>
      <c r="AJ131" s="341"/>
      <c r="AK131" s="341"/>
      <c r="AL131" s="341"/>
      <c r="AM131" s="341"/>
      <c r="AN131" s="341"/>
      <c r="AO131" s="341"/>
      <c r="AP131" s="341"/>
      <c r="AQ131" s="341"/>
      <c r="AR131" s="341"/>
      <c r="AS131" s="341"/>
      <c r="AT131" s="341"/>
      <c r="AU131" s="341"/>
      <c r="AV131" s="341"/>
      <c r="AW131" s="341"/>
      <c r="AX131" s="341"/>
    </row>
    <row r="132" spans="1:50" x14ac:dyDescent="0.6">
      <c r="A132" s="66">
        <v>-58</v>
      </c>
      <c r="B132" s="361">
        <f t="shared" si="123"/>
        <v>-1.0122909661567112</v>
      </c>
      <c r="C132" s="64">
        <f t="shared" si="36"/>
        <v>51.087629526388518</v>
      </c>
      <c r="D132" s="64">
        <f t="shared" si="37"/>
        <v>38.912370473611482</v>
      </c>
      <c r="E132" s="63">
        <f t="shared" si="124"/>
        <v>-89.073647350170745</v>
      </c>
      <c r="F132" s="64">
        <f t="shared" si="39"/>
        <v>58.21844707274731</v>
      </c>
      <c r="G132" s="64">
        <f t="shared" si="40"/>
        <v>31.78155292725269</v>
      </c>
      <c r="H132" s="64">
        <f t="shared" si="125"/>
        <v>-77.637921416818216</v>
      </c>
      <c r="I132" s="69">
        <f t="shared" si="42"/>
        <v>66.218243256928574</v>
      </c>
      <c r="J132" s="64">
        <f t="shared" si="43"/>
        <v>23.781756743071426</v>
      </c>
      <c r="K132" s="63">
        <f t="shared" si="126"/>
        <v>-67.932101876469645</v>
      </c>
      <c r="L132" s="64">
        <f t="shared" si="45"/>
        <v>74.752010670842481</v>
      </c>
      <c r="M132" s="64">
        <f t="shared" si="46"/>
        <v>15.247989329157519</v>
      </c>
      <c r="N132" s="63">
        <f t="shared" si="127"/>
        <v>-59.389733137810367</v>
      </c>
      <c r="O132" s="64">
        <f t="shared" si="48"/>
        <v>83.582902000148451</v>
      </c>
      <c r="P132" s="64">
        <f t="shared" si="49"/>
        <v>6.4170979998515492</v>
      </c>
      <c r="Q132" s="63">
        <f t="shared" si="128"/>
        <v>-51.527890789793538</v>
      </c>
      <c r="R132" s="64">
        <f t="shared" si="51"/>
        <v>78.031464594492434</v>
      </c>
      <c r="S132" s="171">
        <f t="shared" si="52"/>
        <v>11.968535405507566</v>
      </c>
      <c r="T132" s="197">
        <f t="shared" si="129"/>
        <v>-56.392093254149501</v>
      </c>
      <c r="U132" s="65"/>
      <c r="V132" s="72">
        <f>K130</f>
        <v>-69.465268890732489</v>
      </c>
      <c r="W132" s="398"/>
      <c r="X132" s="398"/>
      <c r="Y132" s="398"/>
      <c r="Z132" s="398"/>
      <c r="AA132" s="398"/>
      <c r="AB132" s="398"/>
      <c r="AC132" s="398"/>
      <c r="AD132" s="398"/>
      <c r="AE132" s="398">
        <f>J130</f>
        <v>22.363803067532643</v>
      </c>
      <c r="AF132" s="398"/>
      <c r="AG132" s="398"/>
      <c r="AH132" s="341"/>
      <c r="AI132" s="341"/>
      <c r="AJ132" s="341"/>
      <c r="AK132" s="341"/>
      <c r="AL132" s="341"/>
      <c r="AM132" s="341"/>
      <c r="AN132" s="341"/>
      <c r="AO132" s="341"/>
      <c r="AP132" s="341"/>
      <c r="AQ132" s="341"/>
      <c r="AR132" s="341"/>
      <c r="AS132" s="341"/>
      <c r="AT132" s="341"/>
      <c r="AU132" s="341"/>
      <c r="AV132" s="341"/>
      <c r="AW132" s="341"/>
      <c r="AX132" s="341"/>
    </row>
    <row r="133" spans="1:50" x14ac:dyDescent="0.6">
      <c r="A133" s="66">
        <v>-57</v>
      </c>
      <c r="B133" s="361">
        <f t="shared" si="123"/>
        <v>-0.99483767363676789</v>
      </c>
      <c r="C133" s="64">
        <f t="shared" si="36"/>
        <v>50.326844448307526</v>
      </c>
      <c r="D133" s="64">
        <f t="shared" si="37"/>
        <v>39.673155551692474</v>
      </c>
      <c r="E133" s="63">
        <f t="shared" si="124"/>
        <v>-88.411187202468184</v>
      </c>
      <c r="F133" s="64">
        <f t="shared" si="39"/>
        <v>57.476209982674881</v>
      </c>
      <c r="G133" s="64">
        <f t="shared" si="40"/>
        <v>32.523790017325119</v>
      </c>
      <c r="H133" s="64">
        <f t="shared" si="125"/>
        <v>-76.883647717186761</v>
      </c>
      <c r="I133" s="69">
        <f t="shared" si="42"/>
        <v>65.514981943593696</v>
      </c>
      <c r="J133" s="64">
        <f t="shared" si="43"/>
        <v>24.485018056406304</v>
      </c>
      <c r="K133" s="63">
        <f t="shared" si="126"/>
        <v>-67.153072105881947</v>
      </c>
      <c r="L133" s="64">
        <f t="shared" si="45"/>
        <v>74.09965722564138</v>
      </c>
      <c r="M133" s="64">
        <f t="shared" si="46"/>
        <v>15.90034277435862</v>
      </c>
      <c r="N133" s="63">
        <f t="shared" si="127"/>
        <v>-58.631734110216996</v>
      </c>
      <c r="O133" s="64">
        <f t="shared" si="48"/>
        <v>82.990051630316444</v>
      </c>
      <c r="P133" s="64">
        <f t="shared" si="49"/>
        <v>7.0099483696835563</v>
      </c>
      <c r="Q133" s="63">
        <f t="shared" si="128"/>
        <v>-50.822938011345904</v>
      </c>
      <c r="R133" s="64">
        <f t="shared" si="51"/>
        <v>77.400431287253724</v>
      </c>
      <c r="S133" s="171">
        <f t="shared" si="52"/>
        <v>12.599568712746276</v>
      </c>
      <c r="T133" s="197">
        <f t="shared" si="129"/>
        <v>-55.650693356232225</v>
      </c>
      <c r="U133" s="65"/>
      <c r="V133" s="72">
        <f>N130</f>
        <v>-60.884612707352176</v>
      </c>
      <c r="W133" s="398"/>
      <c r="X133" s="398"/>
      <c r="Y133" s="398"/>
      <c r="Z133" s="398"/>
      <c r="AA133" s="398"/>
      <c r="AB133" s="398"/>
      <c r="AC133" s="398"/>
      <c r="AD133" s="398"/>
      <c r="AE133" s="398">
        <f>M130</f>
        <v>13.928135356806465</v>
      </c>
      <c r="AF133" s="398"/>
      <c r="AG133" s="398"/>
      <c r="AH133" s="341"/>
      <c r="AI133" s="341"/>
      <c r="AJ133" s="341"/>
      <c r="AK133" s="341"/>
      <c r="AL133" s="341"/>
      <c r="AM133" s="341"/>
      <c r="AN133" s="341"/>
      <c r="AO133" s="341"/>
      <c r="AP133" s="341"/>
      <c r="AQ133" s="341"/>
      <c r="AR133" s="341"/>
      <c r="AS133" s="341"/>
      <c r="AT133" s="341"/>
      <c r="AU133" s="341"/>
      <c r="AV133" s="341"/>
      <c r="AW133" s="341"/>
      <c r="AX133" s="341"/>
    </row>
    <row r="134" spans="1:50" x14ac:dyDescent="0.6">
      <c r="A134" s="66">
        <v>-56</v>
      </c>
      <c r="B134" s="361">
        <f t="shared" ref="B134:B198" si="130">RADIANS(A134)</f>
        <v>-0.97738438111682457</v>
      </c>
      <c r="C134" s="64">
        <f t="shared" ref="C134:C197" si="131">DEGREES(ACOS(SIN(C$5)*SIN($C$6)+COS(C$5)*COS($C$6)*COS($B134)))</f>
        <v>49.56630504207115</v>
      </c>
      <c r="D134" s="64">
        <f t="shared" ref="D134:D198" si="132">90-C134</f>
        <v>40.43369495792885</v>
      </c>
      <c r="E134" s="63">
        <f t="shared" ref="E134:E165" si="133">DEGREES(-ACOS((SIN(RADIANS(D134))*SIN($C$6)-SIN(C$5))/(COS(RADIANS(D134))*COS($C$6))))</f>
        <v>-87.740915235618701</v>
      </c>
      <c r="F134" s="64">
        <f t="shared" ref="F134:F197" si="134">DEGREES(ACOS(SIN(G$5)*SIN($C$6)+COS(G$5)*COS($C$6)*COS($B134)))</f>
        <v>56.736260663735614</v>
      </c>
      <c r="G134" s="64">
        <f t="shared" ref="G134:G198" si="135">90-F134</f>
        <v>33.263739336264386</v>
      </c>
      <c r="H134" s="64">
        <f t="shared" ref="H134:H165" si="136">DEGREES(-ACOS((SIN(RADIANS(G134))*SIN($C$6)-SIN(G$5))/(COS(RADIANS(G134))*COS($C$6))))</f>
        <v>-76.119971382483911</v>
      </c>
      <c r="I134" s="69">
        <f t="shared" ref="I134:I197" si="137">DEGREES(ACOS(SIN(J$5)*SIN($C$6)+COS(J$5)*COS($C$6)*COS($B134)))</f>
        <v>64.815760612504874</v>
      </c>
      <c r="J134" s="64">
        <f t="shared" ref="J134:J198" si="138">90-I134</f>
        <v>25.184239387495126</v>
      </c>
      <c r="K134" s="63">
        <f t="shared" ref="K134:K165" si="139">DEGREES(-ACOS((SIN(RADIANS(J134))*SIN($C$6)-SIN(J$5))/(COS(RADIANS(J134))*COS($C$6))))</f>
        <v>-66.365309252417248</v>
      </c>
      <c r="L134" s="64">
        <f t="shared" ref="L134:L197" si="140">DEGREES(ACOS(SIN(M$5)*SIN($C$6)+COS(M$5)*COS($C$6)*COS($B134)))</f>
        <v>73.452569574965295</v>
      </c>
      <c r="M134" s="64">
        <f t="shared" ref="M134:M198" si="141">90-L134</f>
        <v>16.547430425034705</v>
      </c>
      <c r="N134" s="63">
        <f t="shared" ref="N134:N165" si="142">DEGREES(-ACOS((SIN(RADIANS(M134))*SIN($C$6)-SIN(M$5))/(COS(RADIANS(M134))*COS($C$6))))</f>
        <v>-57.86641823680462</v>
      </c>
      <c r="O134" s="64">
        <f t="shared" ref="O134:O197" si="143">DEGREES(ACOS(SIN(P$5)*SIN($C$6)+COS(P$5)*COS($C$6)*COS($B134)))</f>
        <v>82.403140796253268</v>
      </c>
      <c r="P134" s="64">
        <f t="shared" ref="P134:P198" si="144">90-O134</f>
        <v>7.5968592037467317</v>
      </c>
      <c r="Q134" s="63">
        <f t="shared" ref="Q134:Q165" si="145">DEGREES(-ACOS((SIN(RADIANS(P134))*SIN($C$6)-SIN(P$5))/(COS(RADIANS(P134))*COS($C$6))))</f>
        <v>-50.112065069565197</v>
      </c>
      <c r="R134" s="64">
        <f t="shared" ref="R134:R197" si="146">DEGREES(ACOS(SIN(S$5)*SIN($C$6)+COS(S$5)*COS($C$6)*COS($B134)))</f>
        <v>76.774979372563507</v>
      </c>
      <c r="S134" s="171">
        <f t="shared" ref="S134:S198" si="147">90-R134</f>
        <v>13.225020627436493</v>
      </c>
      <c r="T134" s="197">
        <f t="shared" ref="T134:T165" si="148">DEGREES(-ACOS((SIN(RADIANS(S134))*SIN($C$6)-SIN(S$5))/(COS(RADIANS(S134))*COS($C$6))))</f>
        <v>-54.902524845617521</v>
      </c>
      <c r="U134" s="65"/>
      <c r="V134" s="72">
        <f>Q130</f>
        <v>-52.92049566996748</v>
      </c>
      <c r="W134" s="398"/>
      <c r="X134" s="398"/>
      <c r="Y134" s="398"/>
      <c r="Z134" s="398"/>
      <c r="AA134" s="398"/>
      <c r="AB134" s="398"/>
      <c r="AC134" s="398"/>
      <c r="AD134" s="398"/>
      <c r="AE134" s="398">
        <f>P130</f>
        <v>5.2141306275678545</v>
      </c>
      <c r="AF134" s="398"/>
      <c r="AG134" s="398"/>
      <c r="AH134" s="341"/>
      <c r="AI134" s="341"/>
      <c r="AJ134" s="341"/>
      <c r="AK134" s="341"/>
      <c r="AL134" s="341"/>
      <c r="AM134" s="341"/>
      <c r="AN134" s="341"/>
      <c r="AO134" s="341"/>
      <c r="AP134" s="341"/>
      <c r="AQ134" s="341"/>
      <c r="AR134" s="341"/>
      <c r="AS134" s="341"/>
      <c r="AT134" s="341"/>
      <c r="AU134" s="341"/>
      <c r="AV134" s="341"/>
      <c r="AW134" s="341"/>
      <c r="AX134" s="341"/>
    </row>
    <row r="135" spans="1:50" x14ac:dyDescent="0.6">
      <c r="A135" s="66">
        <v>-55</v>
      </c>
      <c r="B135" s="361">
        <f t="shared" si="130"/>
        <v>-0.95993108859688125</v>
      </c>
      <c r="C135" s="64">
        <f t="shared" si="131"/>
        <v>48.806119019638231</v>
      </c>
      <c r="D135" s="64">
        <f t="shared" si="132"/>
        <v>41.193880980361769</v>
      </c>
      <c r="E135" s="63">
        <f t="shared" si="133"/>
        <v>-87.062328431072615</v>
      </c>
      <c r="F135" s="64">
        <f t="shared" si="134"/>
        <v>55.998760469639727</v>
      </c>
      <c r="G135" s="64">
        <f t="shared" si="135"/>
        <v>34.001239530360273</v>
      </c>
      <c r="H135" s="64">
        <f t="shared" si="136"/>
        <v>-75.346427041301126</v>
      </c>
      <c r="I135" s="69">
        <f t="shared" si="137"/>
        <v>64.120758099860794</v>
      </c>
      <c r="J135" s="64">
        <f t="shared" si="138"/>
        <v>25.879241900139206</v>
      </c>
      <c r="K135" s="63">
        <f t="shared" si="139"/>
        <v>-65.568480442373186</v>
      </c>
      <c r="L135" s="64">
        <f t="shared" si="140"/>
        <v>72.810915039729508</v>
      </c>
      <c r="M135" s="64">
        <f t="shared" si="141"/>
        <v>17.189084960270492</v>
      </c>
      <c r="N135" s="63">
        <f t="shared" si="142"/>
        <v>-57.09357848954371</v>
      </c>
      <c r="O135" s="64">
        <f t="shared" si="143"/>
        <v>81.822310366840696</v>
      </c>
      <c r="P135" s="64">
        <f t="shared" si="144"/>
        <v>8.1776896331593036</v>
      </c>
      <c r="Q135" s="63">
        <f t="shared" si="145"/>
        <v>-49.395160457122799</v>
      </c>
      <c r="R135" s="64">
        <f t="shared" si="146"/>
        <v>76.155267344055034</v>
      </c>
      <c r="S135" s="171">
        <f t="shared" si="147"/>
        <v>13.844732655944966</v>
      </c>
      <c r="T135" s="197">
        <f t="shared" si="148"/>
        <v>-54.147420003021487</v>
      </c>
      <c r="U135" s="65"/>
      <c r="W135" s="398"/>
      <c r="X135" s="398"/>
      <c r="Y135" s="398"/>
      <c r="Z135" s="398"/>
      <c r="AA135" s="398"/>
      <c r="AB135" s="398"/>
      <c r="AC135" s="398"/>
      <c r="AD135" s="398"/>
      <c r="AE135" s="398"/>
      <c r="AF135" s="398"/>
      <c r="AG135" s="398"/>
      <c r="AH135" s="341"/>
      <c r="AI135" s="341"/>
      <c r="AJ135" s="341"/>
      <c r="AK135" s="341"/>
      <c r="AL135" s="341"/>
      <c r="AM135" s="341"/>
      <c r="AN135" s="341"/>
      <c r="AO135" s="341"/>
      <c r="AP135" s="341"/>
      <c r="AQ135" s="341"/>
      <c r="AR135" s="341"/>
      <c r="AS135" s="341"/>
      <c r="AT135" s="341"/>
      <c r="AU135" s="341"/>
      <c r="AV135" s="341"/>
      <c r="AW135" s="341"/>
      <c r="AX135" s="341"/>
    </row>
    <row r="136" spans="1:50" x14ac:dyDescent="0.6">
      <c r="A136" s="66">
        <v>-54</v>
      </c>
      <c r="B136" s="361">
        <f t="shared" si="130"/>
        <v>-0.94247779607693793</v>
      </c>
      <c r="C136" s="64">
        <f t="shared" si="131"/>
        <v>48.046398214072568</v>
      </c>
      <c r="D136" s="64">
        <f t="shared" si="132"/>
        <v>41.953601785927432</v>
      </c>
      <c r="E136" s="63">
        <f t="shared" si="133"/>
        <v>-86.374897536349408</v>
      </c>
      <c r="F136" s="64">
        <f t="shared" si="134"/>
        <v>55.263876943648718</v>
      </c>
      <c r="G136" s="64">
        <f t="shared" si="135"/>
        <v>34.736123056351282</v>
      </c>
      <c r="H136" s="64">
        <f t="shared" si="136"/>
        <v>-74.56253339281615</v>
      </c>
      <c r="I136" s="69">
        <f t="shared" si="137"/>
        <v>63.430158796786031</v>
      </c>
      <c r="J136" s="64">
        <f t="shared" si="138"/>
        <v>26.569841203213969</v>
      </c>
      <c r="K136" s="63">
        <f t="shared" si="139"/>
        <v>-64.762247954579621</v>
      </c>
      <c r="L136" s="64">
        <f t="shared" si="140"/>
        <v>72.17486482773306</v>
      </c>
      <c r="M136" s="64">
        <f t="shared" si="141"/>
        <v>17.82513517226694</v>
      </c>
      <c r="N136" s="63">
        <f t="shared" si="142"/>
        <v>-56.313008932684987</v>
      </c>
      <c r="O136" s="64">
        <f t="shared" si="143"/>
        <v>81.247703501154916</v>
      </c>
      <c r="P136" s="64">
        <f t="shared" si="144"/>
        <v>8.7522964988450838</v>
      </c>
      <c r="Q136" s="63">
        <f t="shared" si="145"/>
        <v>-48.672115665955133</v>
      </c>
      <c r="R136" s="64">
        <f t="shared" si="146"/>
        <v>75.541456945975042</v>
      </c>
      <c r="S136" s="171">
        <f t="shared" si="147"/>
        <v>14.458543054024958</v>
      </c>
      <c r="T136" s="197">
        <f t="shared" si="148"/>
        <v>-53.385213277337876</v>
      </c>
      <c r="U136" s="65"/>
      <c r="W136" s="398"/>
      <c r="X136" s="398"/>
      <c r="Y136" s="398"/>
      <c r="Z136" s="398"/>
      <c r="AA136" s="398"/>
      <c r="AB136" s="398"/>
      <c r="AC136" s="398"/>
      <c r="AD136" s="398"/>
      <c r="AE136" s="398"/>
      <c r="AF136" s="398"/>
      <c r="AG136" s="398"/>
      <c r="AH136" s="341"/>
      <c r="AI136" s="341"/>
      <c r="AJ136" s="341"/>
      <c r="AK136" s="341"/>
      <c r="AL136" s="341"/>
      <c r="AM136" s="341"/>
      <c r="AN136" s="341"/>
      <c r="AO136" s="341"/>
      <c r="AP136" s="341"/>
      <c r="AQ136" s="341"/>
      <c r="AR136" s="341"/>
      <c r="AS136" s="341"/>
      <c r="AT136" s="341"/>
      <c r="AU136" s="341"/>
      <c r="AV136" s="341"/>
      <c r="AW136" s="341"/>
      <c r="AX136" s="341"/>
    </row>
    <row r="137" spans="1:50" x14ac:dyDescent="0.6">
      <c r="A137" s="66">
        <v>-53</v>
      </c>
      <c r="B137" s="361">
        <f t="shared" si="130"/>
        <v>-0.92502450355699462</v>
      </c>
      <c r="C137" s="64">
        <f t="shared" si="131"/>
        <v>47.287258960764127</v>
      </c>
      <c r="D137" s="64">
        <f t="shared" si="132"/>
        <v>42.712741039235873</v>
      </c>
      <c r="E137" s="63">
        <f t="shared" si="133"/>
        <v>-85.678065160117939</v>
      </c>
      <c r="F137" s="64">
        <f t="shared" si="134"/>
        <v>54.53178421455948</v>
      </c>
      <c r="G137" s="64">
        <f t="shared" si="135"/>
        <v>35.46821578544052</v>
      </c>
      <c r="H137" s="64">
        <f t="shared" si="136"/>
        <v>-73.767792589358109</v>
      </c>
      <c r="I137" s="69">
        <f t="shared" si="137"/>
        <v>62.744152873207746</v>
      </c>
      <c r="J137" s="64">
        <f t="shared" si="138"/>
        <v>27.255847126792254</v>
      </c>
      <c r="K137" s="63">
        <f t="shared" si="139"/>
        <v>-63.946269356844923</v>
      </c>
      <c r="L137" s="64">
        <f t="shared" si="140"/>
        <v>71.544594102621687</v>
      </c>
      <c r="M137" s="64">
        <f t="shared" si="141"/>
        <v>18.455405897378313</v>
      </c>
      <c r="N137" s="63">
        <f t="shared" si="142"/>
        <v>-55.524505010249449</v>
      </c>
      <c r="O137" s="64">
        <f t="shared" si="143"/>
        <v>80.679465633184378</v>
      </c>
      <c r="P137" s="64">
        <f t="shared" si="144"/>
        <v>9.3205343668156218</v>
      </c>
      <c r="Q137" s="63">
        <f t="shared" si="145"/>
        <v>-47.942825404839517</v>
      </c>
      <c r="R137" s="64">
        <f t="shared" si="146"/>
        <v>74.933713202587995</v>
      </c>
      <c r="S137" s="171">
        <f t="shared" si="147"/>
        <v>15.066286797412005</v>
      </c>
      <c r="T137" s="197">
        <f t="shared" si="148"/>
        <v>-52.615741557556646</v>
      </c>
      <c r="U137" s="65"/>
      <c r="W137" s="398"/>
      <c r="X137" s="398"/>
      <c r="Y137" s="398"/>
      <c r="Z137" s="398"/>
      <c r="AA137" s="398"/>
      <c r="AB137" s="398"/>
      <c r="AC137" s="398"/>
      <c r="AD137" s="398"/>
      <c r="AE137" s="398"/>
      <c r="AF137" s="398"/>
      <c r="AG137" s="398"/>
      <c r="AH137" s="341"/>
      <c r="AI137" s="341"/>
      <c r="AJ137" s="341"/>
      <c r="AK137" s="341"/>
      <c r="AL137" s="341"/>
      <c r="AM137" s="341"/>
      <c r="AN137" s="341"/>
      <c r="AO137" s="341"/>
      <c r="AP137" s="341"/>
      <c r="AQ137" s="341"/>
      <c r="AR137" s="341"/>
      <c r="AS137" s="341"/>
      <c r="AT137" s="341"/>
      <c r="AU137" s="341"/>
      <c r="AV137" s="341"/>
      <c r="AW137" s="341"/>
      <c r="AX137" s="341"/>
    </row>
    <row r="138" spans="1:50" x14ac:dyDescent="0.6">
      <c r="A138" s="66">
        <v>-52</v>
      </c>
      <c r="B138" s="361">
        <f t="shared" si="130"/>
        <v>-0.90757121103705141</v>
      </c>
      <c r="C138" s="64">
        <f t="shared" si="131"/>
        <v>46.528822510739239</v>
      </c>
      <c r="D138" s="64">
        <f t="shared" si="132"/>
        <v>43.471177489260761</v>
      </c>
      <c r="E138" s="63">
        <f t="shared" si="133"/>
        <v>-84.971243721094154</v>
      </c>
      <c r="F138" s="64">
        <f t="shared" si="134"/>
        <v>53.802663412989205</v>
      </c>
      <c r="G138" s="64">
        <f t="shared" si="135"/>
        <v>36.197336587010795</v>
      </c>
      <c r="H138" s="64">
        <f t="shared" si="136"/>
        <v>-72.961689625851491</v>
      </c>
      <c r="I138" s="69">
        <f t="shared" si="137"/>
        <v>62.062936503197619</v>
      </c>
      <c r="J138" s="64">
        <f t="shared" si="138"/>
        <v>27.937063496802381</v>
      </c>
      <c r="K138" s="63">
        <f t="shared" si="139"/>
        <v>-63.120197687905922</v>
      </c>
      <c r="L138" s="64">
        <f t="shared" si="140"/>
        <v>70.920282046494407</v>
      </c>
      <c r="M138" s="64">
        <f t="shared" si="141"/>
        <v>19.079717953505593</v>
      </c>
      <c r="N138" s="63">
        <f t="shared" si="142"/>
        <v>-54.727863864147388</v>
      </c>
      <c r="O138" s="64">
        <f t="shared" si="143"/>
        <v>80.117744450120654</v>
      </c>
      <c r="P138" s="64">
        <f t="shared" si="144"/>
        <v>9.8822555498793463</v>
      </c>
      <c r="Q138" s="63">
        <f t="shared" si="145"/>
        <v>-47.207187830255577</v>
      </c>
      <c r="R138" s="64">
        <f t="shared" si="146"/>
        <v>74.332204440628772</v>
      </c>
      <c r="S138" s="171">
        <f t="shared" si="147"/>
        <v>15.667795559371228</v>
      </c>
      <c r="T138" s="197">
        <f t="shared" si="148"/>
        <v>-51.838844468043952</v>
      </c>
      <c r="U138" s="65"/>
      <c r="W138" s="398"/>
      <c r="X138" s="398"/>
      <c r="Y138" s="398"/>
      <c r="Z138" s="398"/>
      <c r="AA138" s="398"/>
      <c r="AB138" s="398"/>
      <c r="AC138" s="398"/>
      <c r="AD138" s="398"/>
      <c r="AE138" s="398"/>
      <c r="AF138" s="398"/>
      <c r="AG138" s="398"/>
      <c r="AH138" s="341"/>
      <c r="AI138" s="341"/>
      <c r="AJ138" s="341"/>
      <c r="AK138" s="341"/>
      <c r="AL138" s="341"/>
      <c r="AM138" s="341"/>
      <c r="AN138" s="341"/>
      <c r="AO138" s="341"/>
      <c r="AP138" s="341"/>
      <c r="AQ138" s="341"/>
      <c r="AR138" s="341"/>
      <c r="AS138" s="341"/>
      <c r="AT138" s="341"/>
      <c r="AU138" s="341"/>
      <c r="AV138" s="341"/>
      <c r="AW138" s="341"/>
      <c r="AX138" s="341"/>
    </row>
    <row r="139" spans="1:50" x14ac:dyDescent="0.6">
      <c r="A139" s="66">
        <v>-51</v>
      </c>
      <c r="B139" s="361">
        <f t="shared" si="130"/>
        <v>-0.89011791851710809</v>
      </c>
      <c r="C139" s="64">
        <f t="shared" si="131"/>
        <v>45.771215479304971</v>
      </c>
      <c r="D139" s="64">
        <f t="shared" si="132"/>
        <v>44.228784520695029</v>
      </c>
      <c r="E139" s="63">
        <f t="shared" si="133"/>
        <v>-84.253813239459788</v>
      </c>
      <c r="F139" s="64">
        <f t="shared" si="134"/>
        <v>53.076703108764313</v>
      </c>
      <c r="G139" s="64">
        <f t="shared" si="135"/>
        <v>36.923296891235687</v>
      </c>
      <c r="H139" s="64">
        <f t="shared" si="136"/>
        <v>-72.143691741972219</v>
      </c>
      <c r="I139" s="69">
        <f t="shared" si="137"/>
        <v>61.386712090976907</v>
      </c>
      <c r="J139" s="64">
        <f t="shared" si="138"/>
        <v>28.613287909023093</v>
      </c>
      <c r="K139" s="63">
        <f t="shared" si="139"/>
        <v>-62.283681689726301</v>
      </c>
      <c r="L139" s="64">
        <f t="shared" si="140"/>
        <v>70.302111915350125</v>
      </c>
      <c r="M139" s="64">
        <f t="shared" si="141"/>
        <v>19.697888084649875</v>
      </c>
      <c r="N139" s="63">
        <f t="shared" si="142"/>
        <v>-53.922884684308528</v>
      </c>
      <c r="O139" s="64">
        <f t="shared" si="143"/>
        <v>79.562689863813887</v>
      </c>
      <c r="P139" s="64">
        <f t="shared" si="144"/>
        <v>10.437310136186113</v>
      </c>
      <c r="Q139" s="63">
        <f t="shared" si="145"/>
        <v>-46.465104790454376</v>
      </c>
      <c r="R139" s="64">
        <f t="shared" si="146"/>
        <v>73.737102304146319</v>
      </c>
      <c r="S139" s="171">
        <f t="shared" si="147"/>
        <v>16.262897695853681</v>
      </c>
      <c r="T139" s="197">
        <f t="shared" si="148"/>
        <v>-51.054364687799179</v>
      </c>
      <c r="U139" s="65"/>
      <c r="W139" s="398"/>
      <c r="X139" s="398"/>
      <c r="Y139" s="398"/>
      <c r="Z139" s="398"/>
      <c r="AA139" s="398"/>
      <c r="AB139" s="398"/>
      <c r="AC139" s="398"/>
      <c r="AD139" s="398"/>
      <c r="AE139" s="398"/>
      <c r="AF139" s="398"/>
      <c r="AG139" s="398"/>
      <c r="AH139" s="341"/>
      <c r="AI139" s="341"/>
      <c r="AJ139" s="341"/>
      <c r="AK139" s="341"/>
      <c r="AL139" s="341"/>
      <c r="AM139" s="341"/>
      <c r="AN139" s="341"/>
      <c r="AO139" s="341"/>
      <c r="AP139" s="341"/>
      <c r="AQ139" s="341"/>
      <c r="AR139" s="341"/>
      <c r="AS139" s="341"/>
      <c r="AT139" s="341"/>
      <c r="AU139" s="341"/>
      <c r="AV139" s="341"/>
      <c r="AW139" s="341"/>
      <c r="AX139" s="341"/>
    </row>
    <row r="140" spans="1:50" x14ac:dyDescent="0.6">
      <c r="A140" s="66">
        <v>-50</v>
      </c>
      <c r="B140" s="361">
        <f t="shared" si="130"/>
        <v>-0.87266462599716477</v>
      </c>
      <c r="C140" s="64">
        <f t="shared" si="131"/>
        <v>45.01457033361622</v>
      </c>
      <c r="D140" s="64">
        <f t="shared" si="132"/>
        <v>44.98542966638378</v>
      </c>
      <c r="E140" s="63">
        <f t="shared" si="133"/>
        <v>-83.52511895885236</v>
      </c>
      <c r="F140" s="64">
        <f t="shared" si="134"/>
        <v>52.354099770159138</v>
      </c>
      <c r="G140" s="64">
        <f t="shared" si="135"/>
        <v>37.645900229840862</v>
      </c>
      <c r="H140" s="64">
        <f t="shared" si="136"/>
        <v>-71.313247843932487</v>
      </c>
      <c r="I140" s="69">
        <f t="shared" si="137"/>
        <v>60.715688496645129</v>
      </c>
      <c r="J140" s="64">
        <f t="shared" si="138"/>
        <v>29.284311503354871</v>
      </c>
      <c r="K140" s="63">
        <f t="shared" si="139"/>
        <v>-61.436366095350223</v>
      </c>
      <c r="L140" s="64">
        <f t="shared" si="140"/>
        <v>69.69027108651062</v>
      </c>
      <c r="M140" s="64">
        <f t="shared" si="141"/>
        <v>20.30972891348938</v>
      </c>
      <c r="N140" s="63">
        <f t="shared" si="142"/>
        <v>-53.109369092176252</v>
      </c>
      <c r="O140" s="64">
        <f t="shared" si="143"/>
        <v>79.014453974976021</v>
      </c>
      <c r="P140" s="64">
        <f t="shared" si="144"/>
        <v>10.985546025023979</v>
      </c>
      <c r="Q140" s="63">
        <f t="shared" si="145"/>
        <v>-45.716482082593124</v>
      </c>
      <c r="R140" s="64">
        <f t="shared" si="146"/>
        <v>73.148581761044937</v>
      </c>
      <c r="S140" s="171">
        <f t="shared" si="147"/>
        <v>16.851418238955063</v>
      </c>
      <c r="T140" s="197">
        <f t="shared" si="148"/>
        <v>-50.26214829424076</v>
      </c>
      <c r="U140" s="65"/>
      <c r="W140" s="398"/>
      <c r="X140" s="398"/>
      <c r="Y140" s="398"/>
      <c r="Z140" s="398"/>
      <c r="AA140" s="398"/>
      <c r="AB140" s="398"/>
      <c r="AC140" s="398"/>
      <c r="AD140" s="398"/>
      <c r="AE140" s="398"/>
      <c r="AF140" s="398"/>
      <c r="AG140" s="398"/>
      <c r="AH140" s="341"/>
      <c r="AI140" s="341"/>
      <c r="AJ140" s="341"/>
      <c r="AK140" s="341"/>
      <c r="AL140" s="341"/>
      <c r="AM140" s="341"/>
      <c r="AN140" s="341"/>
      <c r="AO140" s="341"/>
      <c r="AP140" s="341"/>
      <c r="AQ140" s="341"/>
      <c r="AR140" s="341"/>
      <c r="AS140" s="341"/>
      <c r="AT140" s="341"/>
      <c r="AU140" s="341"/>
      <c r="AV140" s="341"/>
      <c r="AW140" s="341"/>
      <c r="AX140" s="341"/>
    </row>
    <row r="141" spans="1:50" x14ac:dyDescent="0.6">
      <c r="A141" s="66">
        <v>-49</v>
      </c>
      <c r="B141" s="361">
        <f t="shared" si="130"/>
        <v>-0.85521133347722145</v>
      </c>
      <c r="C141" s="64">
        <f t="shared" si="131"/>
        <v>44.259025923130331</v>
      </c>
      <c r="D141" s="64">
        <f t="shared" si="132"/>
        <v>45.740974076869669</v>
      </c>
      <c r="E141" s="63">
        <f t="shared" si="133"/>
        <v>-82.78446878636214</v>
      </c>
      <c r="F141" s="64">
        <f t="shared" si="134"/>
        <v>51.635058245649354</v>
      </c>
      <c r="G141" s="64">
        <f t="shared" si="135"/>
        <v>38.364941754350646</v>
      </c>
      <c r="H141" s="64">
        <f t="shared" si="136"/>
        <v>-70.469787954047163</v>
      </c>
      <c r="I141" s="69">
        <f t="shared" si="137"/>
        <v>60.050081260539812</v>
      </c>
      <c r="J141" s="64">
        <f t="shared" si="138"/>
        <v>29.949918739460188</v>
      </c>
      <c r="K141" s="63">
        <f t="shared" si="139"/>
        <v>-60.577891977881563</v>
      </c>
      <c r="L141" s="64">
        <f t="shared" si="140"/>
        <v>69.084951097093338</v>
      </c>
      <c r="M141" s="64">
        <f t="shared" si="141"/>
        <v>20.915048902906662</v>
      </c>
      <c r="N141" s="63">
        <f t="shared" si="142"/>
        <v>-52.2871215588684</v>
      </c>
      <c r="O141" s="64">
        <f t="shared" si="143"/>
        <v>78.473191029706385</v>
      </c>
      <c r="P141" s="64">
        <f t="shared" si="144"/>
        <v>11.526808970293615</v>
      </c>
      <c r="Q141" s="63">
        <f t="shared" si="145"/>
        <v>-44.961229722717434</v>
      </c>
      <c r="R141" s="64">
        <f t="shared" si="146"/>
        <v>72.566821100593998</v>
      </c>
      <c r="S141" s="171">
        <f t="shared" si="147"/>
        <v>17.433178899406002</v>
      </c>
      <c r="T141" s="197">
        <f t="shared" si="148"/>
        <v>-49.462045131990706</v>
      </c>
      <c r="U141" s="65"/>
      <c r="W141" s="398"/>
      <c r="X141" s="398"/>
      <c r="Y141" s="398"/>
      <c r="Z141" s="398"/>
      <c r="AA141" s="398"/>
      <c r="AB141" s="398"/>
      <c r="AC141" s="398"/>
      <c r="AD141" s="398"/>
      <c r="AE141" s="398"/>
      <c r="AF141" s="398"/>
      <c r="AG141" s="398"/>
      <c r="AH141" s="341"/>
      <c r="AI141" s="341"/>
      <c r="AJ141" s="341"/>
      <c r="AK141" s="341"/>
      <c r="AL141" s="341"/>
      <c r="AM141" s="341"/>
      <c r="AN141" s="341"/>
      <c r="AO141" s="341"/>
      <c r="AP141" s="341"/>
      <c r="AQ141" s="341"/>
      <c r="AR141" s="341"/>
      <c r="AS141" s="341"/>
      <c r="AT141" s="341"/>
      <c r="AU141" s="341"/>
      <c r="AV141" s="341"/>
      <c r="AW141" s="341"/>
      <c r="AX141" s="341"/>
    </row>
    <row r="142" spans="1:50" x14ac:dyDescent="0.6">
      <c r="A142" s="66">
        <v>-48</v>
      </c>
      <c r="B142" s="361">
        <f t="shared" si="130"/>
        <v>-0.83775804095727824</v>
      </c>
      <c r="C142" s="64">
        <f t="shared" si="131"/>
        <v>43.504728057331292</v>
      </c>
      <c r="D142" s="64">
        <f t="shared" si="132"/>
        <v>46.495271942668708</v>
      </c>
      <c r="E142" s="63">
        <f t="shared" si="133"/>
        <v>-82.031130537426307</v>
      </c>
      <c r="F142" s="64">
        <f t="shared" si="134"/>
        <v>50.919792268736963</v>
      </c>
      <c r="G142" s="64">
        <f t="shared" si="135"/>
        <v>39.080207731263037</v>
      </c>
      <c r="H142" s="64">
        <f t="shared" si="136"/>
        <v>-69.612722697643434</v>
      </c>
      <c r="I142" s="69">
        <f t="shared" si="137"/>
        <v>59.390112824966835</v>
      </c>
      <c r="J142" s="64">
        <f t="shared" si="138"/>
        <v>30.609887175033165</v>
      </c>
      <c r="K142" s="63">
        <f t="shared" si="139"/>
        <v>-59.707897166520169</v>
      </c>
      <c r="L142" s="64">
        <f t="shared" si="140"/>
        <v>68.486347672545236</v>
      </c>
      <c r="M142" s="64">
        <f t="shared" si="141"/>
        <v>21.513652327454764</v>
      </c>
      <c r="N142" s="63">
        <f t="shared" si="142"/>
        <v>-51.455949859235574</v>
      </c>
      <c r="O142" s="64">
        <f t="shared" si="143"/>
        <v>77.939057367910223</v>
      </c>
      <c r="P142" s="64">
        <f t="shared" si="144"/>
        <v>12.060942632089777</v>
      </c>
      <c r="Q142" s="63">
        <f t="shared" si="145"/>
        <v>-44.199262228292064</v>
      </c>
      <c r="R142" s="64">
        <f t="shared" si="146"/>
        <v>71.992001921143881</v>
      </c>
      <c r="S142" s="171">
        <f t="shared" si="147"/>
        <v>18.007998078856119</v>
      </c>
      <c r="T142" s="197">
        <f t="shared" si="148"/>
        <v>-48.653909207031631</v>
      </c>
      <c r="U142" s="65"/>
      <c r="W142" s="398"/>
      <c r="X142" s="398"/>
      <c r="Y142" s="398"/>
      <c r="Z142" s="398"/>
      <c r="AA142" s="398"/>
      <c r="AB142" s="398"/>
      <c r="AC142" s="398"/>
      <c r="AD142" s="398"/>
      <c r="AE142" s="398"/>
      <c r="AF142" s="398"/>
      <c r="AG142" s="398"/>
      <c r="AH142" s="341"/>
      <c r="AI142" s="341"/>
      <c r="AJ142" s="341"/>
      <c r="AK142" s="341"/>
      <c r="AL142" s="341"/>
      <c r="AM142" s="341"/>
      <c r="AN142" s="341"/>
      <c r="AO142" s="341"/>
      <c r="AP142" s="341"/>
      <c r="AQ142" s="341"/>
      <c r="AR142" s="341"/>
      <c r="AS142" s="341"/>
      <c r="AT142" s="341"/>
      <c r="AU142" s="341"/>
      <c r="AV142" s="341"/>
      <c r="AW142" s="341"/>
      <c r="AX142" s="341"/>
    </row>
    <row r="143" spans="1:50" x14ac:dyDescent="0.6">
      <c r="A143" s="66">
        <v>-47</v>
      </c>
      <c r="B143" s="361">
        <f t="shared" si="130"/>
        <v>-0.82030474843733492</v>
      </c>
      <c r="C143" s="64">
        <f t="shared" si="131"/>
        <v>42.751830135562635</v>
      </c>
      <c r="D143" s="64">
        <f t="shared" si="132"/>
        <v>47.248169864437365</v>
      </c>
      <c r="E143" s="63">
        <f t="shared" si="133"/>
        <v>-81.264328972071112</v>
      </c>
      <c r="F143" s="64">
        <f t="shared" si="134"/>
        <v>50.208524986262724</v>
      </c>
      <c r="G143" s="64">
        <f t="shared" si="135"/>
        <v>39.791475013737276</v>
      </c>
      <c r="H143" s="64">
        <f t="shared" si="136"/>
        <v>-68.741442838470093</v>
      </c>
      <c r="I143" s="69">
        <f t="shared" si="137"/>
        <v>58.736012751857828</v>
      </c>
      <c r="J143" s="64">
        <f t="shared" si="138"/>
        <v>31.263987248142172</v>
      </c>
      <c r="K143" s="63">
        <f t="shared" si="139"/>
        <v>-58.826016735940712</v>
      </c>
      <c r="L143" s="64">
        <f t="shared" si="140"/>
        <v>67.894660744187036</v>
      </c>
      <c r="M143" s="64">
        <f t="shared" si="141"/>
        <v>22.105339255812964</v>
      </c>
      <c r="N143" s="63">
        <f t="shared" si="142"/>
        <v>-50.615665562951605</v>
      </c>
      <c r="O143" s="64">
        <f t="shared" si="143"/>
        <v>77.412211363177818</v>
      </c>
      <c r="P143" s="64">
        <f t="shared" si="144"/>
        <v>12.587788636822182</v>
      </c>
      <c r="Q143" s="63">
        <f t="shared" si="145"/>
        <v>-43.430498912889846</v>
      </c>
      <c r="R143" s="64">
        <f t="shared" si="146"/>
        <v>71.424309107253649</v>
      </c>
      <c r="S143" s="171">
        <f t="shared" si="147"/>
        <v>18.575690892746351</v>
      </c>
      <c r="T143" s="197">
        <f t="shared" si="148"/>
        <v>-47.83759910649367</v>
      </c>
      <c r="U143" s="65"/>
      <c r="W143" s="398"/>
      <c r="X143" s="398"/>
      <c r="Y143" s="398"/>
      <c r="Z143" s="398"/>
      <c r="AA143" s="398"/>
      <c r="AB143" s="398"/>
      <c r="AC143" s="398"/>
      <c r="AD143" s="398"/>
      <c r="AE143" s="398"/>
      <c r="AF143" s="398"/>
      <c r="AG143" s="398"/>
      <c r="AH143" s="341"/>
      <c r="AI143" s="341"/>
      <c r="AJ143" s="341"/>
      <c r="AK143" s="341"/>
      <c r="AL143" s="341"/>
      <c r="AM143" s="341"/>
      <c r="AN143" s="341"/>
      <c r="AO143" s="341"/>
      <c r="AP143" s="341"/>
      <c r="AQ143" s="341"/>
      <c r="AR143" s="341"/>
      <c r="AS143" s="341"/>
      <c r="AT143" s="341"/>
      <c r="AU143" s="341"/>
      <c r="AV143" s="341"/>
      <c r="AW143" s="341"/>
      <c r="AX143" s="341"/>
    </row>
    <row r="144" spans="1:50" x14ac:dyDescent="0.6">
      <c r="A144" s="66">
        <v>-46</v>
      </c>
      <c r="B144" s="361">
        <f t="shared" si="130"/>
        <v>-0.8028514559173916</v>
      </c>
      <c r="C144" s="64">
        <f t="shared" si="131"/>
        <v>42.000493834310348</v>
      </c>
      <c r="D144" s="64">
        <f t="shared" si="132"/>
        <v>47.999506165689652</v>
      </c>
      <c r="E144" s="63">
        <f t="shared" si="133"/>
        <v>-80.48324260867372</v>
      </c>
      <c r="F144" s="64">
        <f t="shared" si="134"/>
        <v>49.501489510442546</v>
      </c>
      <c r="G144" s="64">
        <f t="shared" si="135"/>
        <v>40.498510489557454</v>
      </c>
      <c r="H144" s="64">
        <f t="shared" si="136"/>
        <v>-67.855318875567022</v>
      </c>
      <c r="I144" s="69">
        <f t="shared" si="137"/>
        <v>58.088017934710336</v>
      </c>
      <c r="J144" s="64">
        <f t="shared" si="138"/>
        <v>31.911982065289664</v>
      </c>
      <c r="K144" s="63">
        <f t="shared" si="139"/>
        <v>-57.931883575634238</v>
      </c>
      <c r="L144" s="64">
        <f t="shared" si="140"/>
        <v>67.310094454655243</v>
      </c>
      <c r="M144" s="64">
        <f t="shared" si="141"/>
        <v>22.689905545344757</v>
      </c>
      <c r="N144" s="63">
        <f t="shared" si="142"/>
        <v>-49.766084563645563</v>
      </c>
      <c r="O144" s="64">
        <f t="shared" si="143"/>
        <v>76.892813353691523</v>
      </c>
      <c r="P144" s="64">
        <f t="shared" si="144"/>
        <v>13.107186646308477</v>
      </c>
      <c r="Q144" s="63">
        <f t="shared" si="145"/>
        <v>-42.654864192548267</v>
      </c>
      <c r="R144" s="64">
        <f t="shared" si="146"/>
        <v>70.863930795407327</v>
      </c>
      <c r="S144" s="171">
        <f t="shared" si="147"/>
        <v>19.136069204592673</v>
      </c>
      <c r="T144" s="197">
        <f t="shared" si="148"/>
        <v>-47.012978444194211</v>
      </c>
      <c r="U144" s="65"/>
      <c r="W144" s="398"/>
      <c r="X144" s="398"/>
      <c r="Y144" s="398"/>
      <c r="Z144" s="398"/>
      <c r="AA144" s="398"/>
      <c r="AB144" s="398"/>
      <c r="AC144" s="398"/>
      <c r="AD144" s="398"/>
      <c r="AE144" s="398"/>
      <c r="AF144" s="398"/>
      <c r="AG144" s="398"/>
      <c r="AH144" s="341"/>
      <c r="AI144" s="341"/>
      <c r="AJ144" s="341"/>
      <c r="AK144" s="341"/>
      <c r="AL144" s="341"/>
      <c r="AM144" s="341"/>
      <c r="AN144" s="341"/>
      <c r="AO144" s="341"/>
      <c r="AP144" s="341"/>
      <c r="AQ144" s="341"/>
      <c r="AR144" s="341"/>
      <c r="AS144" s="341"/>
      <c r="AT144" s="341"/>
      <c r="AU144" s="341"/>
      <c r="AV144" s="341"/>
      <c r="AW144" s="341"/>
      <c r="AX144" s="341"/>
    </row>
    <row r="145" spans="1:50" s="370" customFormat="1" x14ac:dyDescent="0.6">
      <c r="A145" s="362">
        <v>-45</v>
      </c>
      <c r="B145" s="363">
        <f t="shared" si="130"/>
        <v>-0.78539816339744828</v>
      </c>
      <c r="C145" s="364">
        <f t="shared" si="131"/>
        <v>41.250889857826117</v>
      </c>
      <c r="D145" s="364">
        <f t="shared" si="132"/>
        <v>48.749110142173883</v>
      </c>
      <c r="E145" s="365">
        <f t="shared" si="133"/>
        <v>-79.687000301357344</v>
      </c>
      <c r="F145" s="364">
        <f t="shared" si="134"/>
        <v>48.79892949463926</v>
      </c>
      <c r="G145" s="364">
        <f t="shared" si="135"/>
        <v>41.20107050536074</v>
      </c>
      <c r="H145" s="364">
        <f t="shared" si="136"/>
        <v>-66.953700716581693</v>
      </c>
      <c r="I145" s="374">
        <f t="shared" si="137"/>
        <v>57.446372802950606</v>
      </c>
      <c r="J145" s="364">
        <f t="shared" si="138"/>
        <v>32.553627197049394</v>
      </c>
      <c r="K145" s="365">
        <f t="shared" si="139"/>
        <v>-57.025129046143419</v>
      </c>
      <c r="L145" s="364">
        <f t="shared" si="140"/>
        <v>66.732857150070672</v>
      </c>
      <c r="M145" s="364">
        <f t="shared" si="141"/>
        <v>23.267142849929328</v>
      </c>
      <c r="N145" s="365">
        <f t="shared" si="142"/>
        <v>-48.907027646930629</v>
      </c>
      <c r="O145" s="364">
        <f t="shared" si="143"/>
        <v>76.381025563733289</v>
      </c>
      <c r="P145" s="364">
        <f t="shared" si="144"/>
        <v>13.618974436266711</v>
      </c>
      <c r="Q145" s="365">
        <f t="shared" si="145"/>
        <v>-41.872287903197325</v>
      </c>
      <c r="R145" s="364">
        <f t="shared" si="146"/>
        <v>70.311058327469951</v>
      </c>
      <c r="S145" s="366">
        <f t="shared" si="147"/>
        <v>19.688941672530049</v>
      </c>
      <c r="T145" s="367">
        <f t="shared" si="148"/>
        <v>-46.179916331896571</v>
      </c>
      <c r="U145" s="371"/>
      <c r="V145" s="369">
        <f>E145</f>
        <v>-79.687000301357344</v>
      </c>
      <c r="W145" s="399"/>
      <c r="X145" s="399"/>
      <c r="Y145" s="399"/>
      <c r="Z145" s="399"/>
      <c r="AA145" s="399"/>
      <c r="AB145" s="399"/>
      <c r="AC145" s="399"/>
      <c r="AD145" s="399"/>
      <c r="AE145" s="399"/>
      <c r="AF145" s="399">
        <f>D145</f>
        <v>48.749110142173883</v>
      </c>
      <c r="AG145" s="399"/>
      <c r="AH145" s="380"/>
      <c r="AI145" s="380"/>
      <c r="AJ145" s="380"/>
      <c r="AK145" s="380"/>
      <c r="AL145" s="380"/>
      <c r="AM145" s="380"/>
      <c r="AN145" s="380"/>
      <c r="AO145" s="380"/>
      <c r="AP145" s="380"/>
      <c r="AQ145" s="380"/>
      <c r="AR145" s="380"/>
      <c r="AS145" s="380"/>
      <c r="AT145" s="380"/>
      <c r="AU145" s="380"/>
      <c r="AV145" s="380"/>
      <c r="AW145" s="380"/>
      <c r="AX145" s="380"/>
    </row>
    <row r="146" spans="1:50" x14ac:dyDescent="0.6">
      <c r="A146" s="66">
        <v>-44</v>
      </c>
      <c r="B146" s="361">
        <f t="shared" si="130"/>
        <v>-0.76794487087750496</v>
      </c>
      <c r="C146" s="64">
        <f t="shared" si="131"/>
        <v>40.503198758578158</v>
      </c>
      <c r="D146" s="64">
        <f t="shared" si="132"/>
        <v>49.496801241421842</v>
      </c>
      <c r="E146" s="63">
        <f t="shared" si="133"/>
        <v>-78.874677567385334</v>
      </c>
      <c r="F146" s="64">
        <f t="shared" si="134"/>
        <v>48.101099732602577</v>
      </c>
      <c r="G146" s="64">
        <f t="shared" si="135"/>
        <v>41.898900267397423</v>
      </c>
      <c r="H146" s="64">
        <f t="shared" si="136"/>
        <v>-66.035917444788055</v>
      </c>
      <c r="I146" s="69">
        <f t="shared" si="137"/>
        <v>56.811329516624106</v>
      </c>
      <c r="J146" s="64">
        <f t="shared" si="138"/>
        <v>33.188670483375894</v>
      </c>
      <c r="K146" s="63">
        <f t="shared" si="139"/>
        <v>-56.105383729391718</v>
      </c>
      <c r="L146" s="64">
        <f t="shared" si="140"/>
        <v>66.163161357704467</v>
      </c>
      <c r="M146" s="64">
        <f t="shared" si="141"/>
        <v>23.836838642295533</v>
      </c>
      <c r="N146" s="63">
        <f t="shared" si="142"/>
        <v>-48.038321097994611</v>
      </c>
      <c r="O146" s="64">
        <f t="shared" si="143"/>
        <v>75.877012015370241</v>
      </c>
      <c r="P146" s="64">
        <f t="shared" si="144"/>
        <v>14.122987984629759</v>
      </c>
      <c r="Q146" s="63">
        <f t="shared" si="145"/>
        <v>-41.08270562844271</v>
      </c>
      <c r="R146" s="64">
        <f t="shared" si="146"/>
        <v>69.765886191013081</v>
      </c>
      <c r="S146" s="171">
        <f t="shared" si="147"/>
        <v>20.234113808986919</v>
      </c>
      <c r="T146" s="197">
        <f t="shared" si="148"/>
        <v>-45.338287876076244</v>
      </c>
      <c r="U146" s="65"/>
      <c r="V146" s="72">
        <f>H145</f>
        <v>-66.953700716581693</v>
      </c>
      <c r="W146" s="398"/>
      <c r="X146" s="398"/>
      <c r="Y146" s="398"/>
      <c r="Z146" s="398"/>
      <c r="AA146" s="398"/>
      <c r="AB146" s="398"/>
      <c r="AC146" s="398"/>
      <c r="AD146" s="398"/>
      <c r="AE146" s="398"/>
      <c r="AF146" s="398">
        <f>G145</f>
        <v>41.20107050536074</v>
      </c>
      <c r="AG146" s="398"/>
      <c r="AH146" s="341"/>
      <c r="AI146" s="341"/>
      <c r="AJ146" s="341"/>
      <c r="AK146" s="341"/>
      <c r="AL146" s="341"/>
      <c r="AM146" s="341"/>
      <c r="AN146" s="341"/>
      <c r="AO146" s="341"/>
      <c r="AP146" s="341"/>
      <c r="AQ146" s="341"/>
      <c r="AR146" s="341"/>
      <c r="AS146" s="341"/>
      <c r="AT146" s="341"/>
      <c r="AU146" s="341"/>
      <c r="AV146" s="341"/>
      <c r="AW146" s="341"/>
      <c r="AX146" s="341"/>
    </row>
    <row r="147" spans="1:50" x14ac:dyDescent="0.6">
      <c r="A147" s="66">
        <v>-43</v>
      </c>
      <c r="B147" s="361">
        <f t="shared" si="130"/>
        <v>-0.75049157835756175</v>
      </c>
      <c r="C147" s="64">
        <f t="shared" si="131"/>
        <v>39.757611834663933</v>
      </c>
      <c r="D147" s="64">
        <f t="shared" si="132"/>
        <v>50.242388165336067</v>
      </c>
      <c r="E147" s="63">
        <f t="shared" si="133"/>
        <v>-78.045292651586038</v>
      </c>
      <c r="F147" s="64">
        <f t="shared" si="134"/>
        <v>47.408266780569491</v>
      </c>
      <c r="G147" s="64">
        <f t="shared" si="135"/>
        <v>42.591733219430509</v>
      </c>
      <c r="H147" s="64">
        <f t="shared" si="136"/>
        <v>-65.101277199589376</v>
      </c>
      <c r="I147" s="69">
        <f t="shared" si="137"/>
        <v>56.183148149069773</v>
      </c>
      <c r="J147" s="64">
        <f t="shared" si="138"/>
        <v>33.816851850930227</v>
      </c>
      <c r="K147" s="63">
        <f t="shared" si="139"/>
        <v>-55.172278280527308</v>
      </c>
      <c r="L147" s="64">
        <f t="shared" si="140"/>
        <v>65.601223747861084</v>
      </c>
      <c r="M147" s="64">
        <f t="shared" si="141"/>
        <v>24.398776252138916</v>
      </c>
      <c r="N147" s="63">
        <f t="shared" si="142"/>
        <v>-47.159797349192267</v>
      </c>
      <c r="O147" s="64">
        <f t="shared" si="143"/>
        <v>75.380938429909023</v>
      </c>
      <c r="P147" s="64">
        <f t="shared" si="144"/>
        <v>14.619061570090977</v>
      </c>
      <c r="Q147" s="63">
        <f t="shared" si="145"/>
        <v>-40.286059036866874</v>
      </c>
      <c r="R147" s="64">
        <f t="shared" si="146"/>
        <v>69.228611945622518</v>
      </c>
      <c r="S147" s="171">
        <f t="shared" si="147"/>
        <v>20.771388054377482</v>
      </c>
      <c r="T147" s="197">
        <f t="shared" si="148"/>
        <v>-44.487974699780693</v>
      </c>
      <c r="U147" s="65"/>
      <c r="V147" s="72">
        <f>K145</f>
        <v>-57.025129046143419</v>
      </c>
      <c r="W147" s="398"/>
      <c r="X147" s="398"/>
      <c r="Y147" s="398"/>
      <c r="Z147" s="398"/>
      <c r="AA147" s="398"/>
      <c r="AB147" s="398"/>
      <c r="AC147" s="398"/>
      <c r="AD147" s="398"/>
      <c r="AE147" s="398"/>
      <c r="AF147" s="398">
        <f>J145</f>
        <v>32.553627197049394</v>
      </c>
      <c r="AG147" s="398"/>
      <c r="AH147" s="341"/>
      <c r="AI147" s="341"/>
      <c r="AJ147" s="341"/>
      <c r="AK147" s="341"/>
      <c r="AL147" s="341"/>
      <c r="AM147" s="341"/>
      <c r="AN147" s="341"/>
      <c r="AO147" s="341"/>
      <c r="AP147" s="341"/>
      <c r="AQ147" s="341"/>
      <c r="AR147" s="341"/>
      <c r="AS147" s="341"/>
      <c r="AT147" s="341"/>
      <c r="AU147" s="341"/>
      <c r="AV147" s="341"/>
      <c r="AW147" s="341"/>
      <c r="AX147" s="341"/>
    </row>
    <row r="148" spans="1:50" x14ac:dyDescent="0.6">
      <c r="A148" s="66">
        <v>-42</v>
      </c>
      <c r="B148" s="361">
        <f t="shared" si="130"/>
        <v>-0.73303828583761843</v>
      </c>
      <c r="C148" s="64">
        <f t="shared" si="131"/>
        <v>39.014332112014444</v>
      </c>
      <c r="D148" s="64">
        <f t="shared" si="132"/>
        <v>50.985667887985556</v>
      </c>
      <c r="E148" s="63">
        <f t="shared" si="133"/>
        <v>-77.19780231606012</v>
      </c>
      <c r="F148" s="64">
        <f t="shared" si="134"/>
        <v>46.720709601205122</v>
      </c>
      <c r="G148" s="64">
        <f t="shared" si="135"/>
        <v>43.279290398794878</v>
      </c>
      <c r="H148" s="64">
        <f t="shared" si="136"/>
        <v>-64.149067193080484</v>
      </c>
      <c r="I148" s="69">
        <f t="shared" si="137"/>
        <v>55.56209685496713</v>
      </c>
      <c r="J148" s="64">
        <f t="shared" si="138"/>
        <v>34.43790314503287</v>
      </c>
      <c r="K148" s="63">
        <f t="shared" si="139"/>
        <v>-54.225444388853411</v>
      </c>
      <c r="L148" s="64">
        <f t="shared" si="140"/>
        <v>65.047265078649176</v>
      </c>
      <c r="M148" s="64">
        <f t="shared" si="141"/>
        <v>24.952734921350824</v>
      </c>
      <c r="N148" s="63">
        <f t="shared" si="142"/>
        <v>-46.271295667812829</v>
      </c>
      <c r="O148" s="64">
        <f t="shared" si="143"/>
        <v>74.892972118723975</v>
      </c>
      <c r="P148" s="64">
        <f t="shared" si="144"/>
        <v>15.107027881276025</v>
      </c>
      <c r="Q148" s="63">
        <f t="shared" si="145"/>
        <v>-39.482296227875871</v>
      </c>
      <c r="R148" s="64">
        <f t="shared" si="146"/>
        <v>68.699436134291275</v>
      </c>
      <c r="S148" s="171">
        <f t="shared" si="147"/>
        <v>21.300563865708725</v>
      </c>
      <c r="T148" s="197">
        <f t="shared" si="148"/>
        <v>-43.628865488945046</v>
      </c>
      <c r="U148" s="65"/>
      <c r="V148" s="72">
        <f>N145</f>
        <v>-48.907027646930629</v>
      </c>
      <c r="W148" s="398"/>
      <c r="X148" s="398"/>
      <c r="Y148" s="398"/>
      <c r="Z148" s="398"/>
      <c r="AA148" s="398"/>
      <c r="AB148" s="398"/>
      <c r="AC148" s="398"/>
      <c r="AD148" s="398"/>
      <c r="AE148" s="398"/>
      <c r="AF148" s="398">
        <f>M145</f>
        <v>23.267142849929328</v>
      </c>
      <c r="AG148" s="398"/>
      <c r="AH148" s="341"/>
      <c r="AI148" s="341"/>
      <c r="AJ148" s="341"/>
      <c r="AK148" s="341"/>
      <c r="AL148" s="341"/>
      <c r="AM148" s="341"/>
      <c r="AN148" s="341"/>
      <c r="AO148" s="341"/>
      <c r="AP148" s="341"/>
      <c r="AQ148" s="341"/>
      <c r="AR148" s="341"/>
      <c r="AS148" s="341"/>
      <c r="AT148" s="341"/>
      <c r="AU148" s="341"/>
      <c r="AV148" s="341"/>
      <c r="AW148" s="341"/>
      <c r="AX148" s="341"/>
    </row>
    <row r="149" spans="1:50" x14ac:dyDescent="0.6">
      <c r="A149" s="66">
        <v>-41</v>
      </c>
      <c r="B149" s="361">
        <f t="shared" si="130"/>
        <v>-0.71558499331767511</v>
      </c>
      <c r="C149" s="64">
        <f t="shared" si="131"/>
        <v>38.273575419961574</v>
      </c>
      <c r="D149" s="64">
        <f t="shared" si="132"/>
        <v>51.726424580038426</v>
      </c>
      <c r="E149" s="63">
        <f t="shared" si="133"/>
        <v>-76.331097345368562</v>
      </c>
      <c r="F149" s="64">
        <f t="shared" si="134"/>
        <v>46.038720227868268</v>
      </c>
      <c r="G149" s="64">
        <f t="shared" si="135"/>
        <v>43.961279772131732</v>
      </c>
      <c r="H149" s="64">
        <f t="shared" si="136"/>
        <v>-63.178553888316685</v>
      </c>
      <c r="I149" s="69">
        <f t="shared" si="137"/>
        <v>54.948452020864273</v>
      </c>
      <c r="J149" s="64">
        <f t="shared" si="138"/>
        <v>35.051547979135727</v>
      </c>
      <c r="K149" s="63">
        <f t="shared" si="139"/>
        <v>-53.264515855481719</v>
      </c>
      <c r="L149" s="64">
        <f t="shared" si="140"/>
        <v>64.501510122271256</v>
      </c>
      <c r="M149" s="64">
        <f t="shared" si="141"/>
        <v>25.498489877728744</v>
      </c>
      <c r="N149" s="63">
        <f t="shared" si="142"/>
        <v>-45.372662883888161</v>
      </c>
      <c r="O149" s="64">
        <f t="shared" si="143"/>
        <v>74.413281863084478</v>
      </c>
      <c r="P149" s="64">
        <f t="shared" si="144"/>
        <v>15.586718136915522</v>
      </c>
      <c r="Q149" s="63">
        <f t="shared" si="145"/>
        <v>-38.671372084980504</v>
      </c>
      <c r="R149" s="64">
        <f t="shared" si="146"/>
        <v>68.178562178995804</v>
      </c>
      <c r="S149" s="171">
        <f t="shared" si="147"/>
        <v>21.821437821004196</v>
      </c>
      <c r="T149" s="197">
        <f t="shared" si="148"/>
        <v>-42.760856562273759</v>
      </c>
      <c r="U149" s="65"/>
      <c r="V149" s="72">
        <f>Q145</f>
        <v>-41.872287903197325</v>
      </c>
      <c r="W149" s="398"/>
      <c r="X149" s="398"/>
      <c r="Y149" s="398"/>
      <c r="Z149" s="398"/>
      <c r="AA149" s="398"/>
      <c r="AB149" s="398"/>
      <c r="AC149" s="398"/>
      <c r="AD149" s="398"/>
      <c r="AE149" s="398"/>
      <c r="AF149" s="398">
        <f>P145</f>
        <v>13.618974436266711</v>
      </c>
      <c r="AG149" s="398"/>
      <c r="AH149" s="341"/>
      <c r="AI149" s="341"/>
      <c r="AJ149" s="341"/>
      <c r="AK149" s="341"/>
      <c r="AL149" s="341"/>
      <c r="AM149" s="341"/>
      <c r="AN149" s="341"/>
      <c r="AO149" s="341"/>
      <c r="AP149" s="341"/>
      <c r="AQ149" s="341"/>
      <c r="AR149" s="341"/>
      <c r="AS149" s="341"/>
      <c r="AT149" s="341"/>
      <c r="AU149" s="341"/>
      <c r="AV149" s="341"/>
      <c r="AW149" s="341"/>
      <c r="AX149" s="341"/>
    </row>
    <row r="150" spans="1:50" x14ac:dyDescent="0.6">
      <c r="A150" s="66">
        <v>-40</v>
      </c>
      <c r="B150" s="361">
        <f t="shared" si="130"/>
        <v>-0.69813170079773179</v>
      </c>
      <c r="C150" s="64">
        <f t="shared" si="131"/>
        <v>37.535571569521942</v>
      </c>
      <c r="D150" s="64">
        <f t="shared" si="132"/>
        <v>52.464428430478058</v>
      </c>
      <c r="E150" s="63">
        <f t="shared" si="133"/>
        <v>-75.443997760291168</v>
      </c>
      <c r="F150" s="64">
        <f t="shared" si="134"/>
        <v>45.362604447096345</v>
      </c>
      <c r="G150" s="64">
        <f t="shared" si="135"/>
        <v>44.637395552903655</v>
      </c>
      <c r="H150" s="64">
        <f t="shared" si="136"/>
        <v>-62.188983368286451</v>
      </c>
      <c r="I150" s="69">
        <f t="shared" si="137"/>
        <v>54.342498395001179</v>
      </c>
      <c r="J150" s="64">
        <f t="shared" si="138"/>
        <v>35.657501604998821</v>
      </c>
      <c r="K150" s="63">
        <f t="shared" si="139"/>
        <v>-52.289129795306422</v>
      </c>
      <c r="L150" s="64">
        <f t="shared" si="140"/>
        <v>63.964187571429974</v>
      </c>
      <c r="M150" s="64">
        <f t="shared" si="141"/>
        <v>26.035812428570026</v>
      </c>
      <c r="N150" s="63">
        <f t="shared" si="142"/>
        <v>-44.463754157552714</v>
      </c>
      <c r="O150" s="64">
        <f t="shared" si="143"/>
        <v>73.942037782632781</v>
      </c>
      <c r="P150" s="64">
        <f t="shared" si="144"/>
        <v>16.057962217367219</v>
      </c>
      <c r="Q150" s="63">
        <f t="shared" si="145"/>
        <v>-37.853248635254126</v>
      </c>
      <c r="R150" s="64">
        <f t="shared" si="146"/>
        <v>67.666196259558077</v>
      </c>
      <c r="S150" s="171">
        <f t="shared" si="147"/>
        <v>22.333803740441923</v>
      </c>
      <c r="T150" s="197">
        <f t="shared" si="148"/>
        <v>-41.883852463524327</v>
      </c>
      <c r="U150" s="65"/>
      <c r="W150" s="398"/>
      <c r="X150" s="398"/>
      <c r="Y150" s="398"/>
      <c r="Z150" s="398"/>
      <c r="AA150" s="398"/>
      <c r="AB150" s="398"/>
      <c r="AC150" s="398"/>
      <c r="AD150" s="398"/>
      <c r="AE150" s="398"/>
      <c r="AF150" s="398"/>
      <c r="AG150" s="398"/>
      <c r="AH150" s="341"/>
      <c r="AI150" s="341"/>
      <c r="AJ150" s="341"/>
      <c r="AK150" s="341"/>
      <c r="AL150" s="341"/>
      <c r="AM150" s="341"/>
      <c r="AN150" s="341"/>
      <c r="AO150" s="341"/>
      <c r="AP150" s="341"/>
      <c r="AQ150" s="341"/>
      <c r="AR150" s="341"/>
      <c r="AS150" s="341"/>
      <c r="AT150" s="341"/>
      <c r="AU150" s="341"/>
      <c r="AV150" s="341"/>
      <c r="AW150" s="341"/>
      <c r="AX150" s="341"/>
    </row>
    <row r="151" spans="1:50" x14ac:dyDescent="0.6">
      <c r="A151" s="66">
        <v>-39</v>
      </c>
      <c r="B151" s="361">
        <f t="shared" si="130"/>
        <v>-0.68067840827778847</v>
      </c>
      <c r="C151" s="64">
        <f t="shared" si="131"/>
        <v>36.80056564456445</v>
      </c>
      <c r="D151" s="64">
        <f t="shared" si="132"/>
        <v>53.19943435543555</v>
      </c>
      <c r="E151" s="63">
        <f t="shared" si="133"/>
        <v>-74.535247737357906</v>
      </c>
      <c r="F151" s="64">
        <f t="shared" si="134"/>
        <v>44.692682496507054</v>
      </c>
      <c r="G151" s="64">
        <f t="shared" si="135"/>
        <v>45.307317503492946</v>
      </c>
      <c r="H151" s="64">
        <f t="shared" si="136"/>
        <v>-61.179581928204243</v>
      </c>
      <c r="I151" s="69">
        <f t="shared" si="137"/>
        <v>53.744529192936803</v>
      </c>
      <c r="J151" s="64">
        <f t="shared" si="138"/>
        <v>36.255470807063197</v>
      </c>
      <c r="K151" s="63">
        <f t="shared" si="139"/>
        <v>-51.298927970723433</v>
      </c>
      <c r="L151" s="64">
        <f t="shared" si="140"/>
        <v>63.435529924426518</v>
      </c>
      <c r="M151" s="64">
        <f t="shared" si="141"/>
        <v>26.564470075573482</v>
      </c>
      <c r="N151" s="63">
        <f t="shared" si="142"/>
        <v>-43.544433785066474</v>
      </c>
      <c r="O151" s="64">
        <f t="shared" si="143"/>
        <v>73.479411192193197</v>
      </c>
      <c r="P151" s="64">
        <f t="shared" si="144"/>
        <v>16.520588807806803</v>
      </c>
      <c r="Q151" s="63">
        <f t="shared" si="145"/>
        <v>-37.027895413556443</v>
      </c>
      <c r="R151" s="64">
        <f t="shared" si="146"/>
        <v>67.162547174909179</v>
      </c>
      <c r="S151" s="171">
        <f t="shared" si="147"/>
        <v>22.837452825090821</v>
      </c>
      <c r="T151" s="197">
        <f t="shared" si="148"/>
        <v>-40.997766574729141</v>
      </c>
      <c r="U151" s="68"/>
      <c r="W151" s="398"/>
      <c r="X151" s="398"/>
      <c r="Y151" s="398"/>
      <c r="Z151" s="398"/>
      <c r="AA151" s="398"/>
      <c r="AB151" s="398"/>
      <c r="AC151" s="398"/>
      <c r="AD151" s="398"/>
      <c r="AE151" s="398"/>
      <c r="AF151" s="398"/>
      <c r="AG151" s="398"/>
      <c r="AH151" s="341"/>
      <c r="AI151" s="341"/>
      <c r="AJ151" s="341"/>
      <c r="AK151" s="341"/>
      <c r="AL151" s="341"/>
      <c r="AM151" s="341"/>
      <c r="AN151" s="341"/>
      <c r="AO151" s="341"/>
      <c r="AP151" s="341"/>
      <c r="AQ151" s="341"/>
      <c r="AR151" s="341"/>
      <c r="AS151" s="341"/>
      <c r="AT151" s="341"/>
      <c r="AU151" s="341"/>
      <c r="AV151" s="341"/>
      <c r="AW151" s="341"/>
      <c r="AX151" s="341"/>
    </row>
    <row r="152" spans="1:50" x14ac:dyDescent="0.6">
      <c r="A152" s="66">
        <v>-38</v>
      </c>
      <c r="B152" s="361">
        <f t="shared" si="130"/>
        <v>-0.66322511575784526</v>
      </c>
      <c r="C152" s="64">
        <f t="shared" si="131"/>
        <v>36.068819416857998</v>
      </c>
      <c r="D152" s="64">
        <f t="shared" si="132"/>
        <v>53.931180583142002</v>
      </c>
      <c r="E152" s="63">
        <f t="shared" si="133"/>
        <v>-73.603510237032765</v>
      </c>
      <c r="F152" s="64">
        <f t="shared" si="134"/>
        <v>44.029289774495901</v>
      </c>
      <c r="G152" s="64">
        <f t="shared" si="135"/>
        <v>45.970710225504099</v>
      </c>
      <c r="H152" s="64">
        <f t="shared" si="136"/>
        <v>-60.149556927609737</v>
      </c>
      <c r="I152" s="69">
        <f t="shared" si="137"/>
        <v>53.154846175177454</v>
      </c>
      <c r="J152" s="64">
        <f t="shared" si="138"/>
        <v>36.845153824822546</v>
      </c>
      <c r="K152" s="63">
        <f t="shared" si="139"/>
        <v>-50.293558264197195</v>
      </c>
      <c r="L152" s="64">
        <f t="shared" si="140"/>
        <v>62.915773347515774</v>
      </c>
      <c r="M152" s="64">
        <f t="shared" si="141"/>
        <v>27.084226652484226</v>
      </c>
      <c r="N152" s="63">
        <f t="shared" si="142"/>
        <v>-42.614576042161097</v>
      </c>
      <c r="O152" s="64">
        <f t="shared" si="143"/>
        <v>73.025574446631182</v>
      </c>
      <c r="P152" s="64">
        <f t="shared" si="144"/>
        <v>16.974425553368818</v>
      </c>
      <c r="Q152" s="63">
        <f t="shared" si="145"/>
        <v>-36.195289829956778</v>
      </c>
      <c r="R152" s="64">
        <f t="shared" si="146"/>
        <v>66.667826185891883</v>
      </c>
      <c r="S152" s="171">
        <f t="shared" si="147"/>
        <v>23.332173814108117</v>
      </c>
      <c r="T152" s="197">
        <f t="shared" si="148"/>
        <v>-40.102521748565636</v>
      </c>
      <c r="U152" s="68"/>
      <c r="W152" s="398"/>
      <c r="X152" s="398"/>
      <c r="Y152" s="398"/>
      <c r="Z152" s="398"/>
      <c r="AA152" s="398"/>
      <c r="AB152" s="398"/>
      <c r="AC152" s="398"/>
      <c r="AD152" s="398"/>
      <c r="AE152" s="398"/>
      <c r="AF152" s="398"/>
      <c r="AG152" s="398"/>
      <c r="AH152" s="341"/>
      <c r="AI152" s="341"/>
      <c r="AJ152" s="341"/>
      <c r="AK152" s="341"/>
      <c r="AL152" s="341"/>
      <c r="AM152" s="341"/>
      <c r="AN152" s="341"/>
      <c r="AO152" s="341"/>
      <c r="AP152" s="341"/>
      <c r="AQ152" s="341"/>
      <c r="AR152" s="341"/>
      <c r="AS152" s="341"/>
      <c r="AT152" s="341"/>
      <c r="AU152" s="341"/>
      <c r="AV152" s="341"/>
      <c r="AW152" s="341"/>
      <c r="AX152" s="341"/>
    </row>
    <row r="153" spans="1:50" x14ac:dyDescent="0.6">
      <c r="A153" s="66">
        <v>-37</v>
      </c>
      <c r="B153" s="361">
        <f t="shared" si="130"/>
        <v>-0.64577182323790194</v>
      </c>
      <c r="C153" s="64">
        <f t="shared" si="131"/>
        <v>35.340612896818854</v>
      </c>
      <c r="D153" s="64">
        <f t="shared" si="132"/>
        <v>54.659387103181146</v>
      </c>
      <c r="E153" s="63">
        <f t="shared" si="133"/>
        <v>-72.647361351095554</v>
      </c>
      <c r="F153" s="64">
        <f t="shared" si="134"/>
        <v>43.37277755715575</v>
      </c>
      <c r="G153" s="64">
        <f t="shared" si="135"/>
        <v>46.62722244284425</v>
      </c>
      <c r="H153" s="64">
        <f t="shared" si="136"/>
        <v>-59.098097942841612</v>
      </c>
      <c r="I153" s="69">
        <f t="shared" si="137"/>
        <v>52.573759692686998</v>
      </c>
      <c r="J153" s="64">
        <f t="shared" si="138"/>
        <v>37.426240307313002</v>
      </c>
      <c r="K153" s="63">
        <f t="shared" si="139"/>
        <v>-49.272676296266461</v>
      </c>
      <c r="L153" s="64">
        <f t="shared" si="140"/>
        <v>62.405157513085967</v>
      </c>
      <c r="M153" s="64">
        <f t="shared" si="141"/>
        <v>27.594842486914033</v>
      </c>
      <c r="N153" s="63">
        <f t="shared" si="142"/>
        <v>-41.674066062870615</v>
      </c>
      <c r="O153" s="64">
        <f t="shared" si="143"/>
        <v>72.580700773522025</v>
      </c>
      <c r="P153" s="64">
        <f t="shared" si="144"/>
        <v>17.419299226477975</v>
      </c>
      <c r="Q153" s="63">
        <f t="shared" si="145"/>
        <v>-35.355417538628167</v>
      </c>
      <c r="R153" s="64">
        <f t="shared" si="146"/>
        <v>66.182246838774603</v>
      </c>
      <c r="S153" s="171">
        <f t="shared" si="147"/>
        <v>23.817753161225397</v>
      </c>
      <c r="T153" s="197">
        <f t="shared" si="148"/>
        <v>-39.198050957738701</v>
      </c>
      <c r="U153" s="68"/>
      <c r="W153" s="398"/>
      <c r="X153" s="398"/>
      <c r="Y153" s="398"/>
      <c r="Z153" s="398"/>
      <c r="AA153" s="398"/>
      <c r="AB153" s="398"/>
      <c r="AC153" s="398"/>
      <c r="AD153" s="398"/>
      <c r="AE153" s="398"/>
      <c r="AF153" s="398"/>
      <c r="AG153" s="398"/>
      <c r="AH153" s="341"/>
      <c r="AI153" s="341"/>
      <c r="AJ153" s="341"/>
      <c r="AK153" s="341"/>
      <c r="AL153" s="341"/>
      <c r="AM153" s="341"/>
      <c r="AN153" s="341"/>
      <c r="AO153" s="341"/>
      <c r="AP153" s="341"/>
      <c r="AQ153" s="341"/>
      <c r="AR153" s="341"/>
      <c r="AS153" s="341"/>
      <c r="AT153" s="341"/>
      <c r="AU153" s="341"/>
      <c r="AV153" s="341"/>
      <c r="AW153" s="341"/>
      <c r="AX153" s="341"/>
    </row>
    <row r="154" spans="1:50" x14ac:dyDescent="0.6">
      <c r="A154" s="66">
        <v>-36</v>
      </c>
      <c r="B154" s="361">
        <f t="shared" si="130"/>
        <v>-0.62831853071795862</v>
      </c>
      <c r="C154" s="64">
        <f t="shared" si="131"/>
        <v>34.616246032562657</v>
      </c>
      <c r="D154" s="64">
        <f t="shared" si="132"/>
        <v>55.383753967437343</v>
      </c>
      <c r="E154" s="63">
        <f t="shared" si="133"/>
        <v>-71.665284389952888</v>
      </c>
      <c r="F154" s="64">
        <f t="shared" si="134"/>
        <v>42.723513716742247</v>
      </c>
      <c r="G154" s="64">
        <f t="shared" si="135"/>
        <v>47.276486283257753</v>
      </c>
      <c r="H154" s="64">
        <f t="shared" si="136"/>
        <v>-58.024378264693127</v>
      </c>
      <c r="I154" s="69">
        <f t="shared" si="137"/>
        <v>52.001588695847339</v>
      </c>
      <c r="J154" s="64">
        <f t="shared" si="138"/>
        <v>37.998411304152661</v>
      </c>
      <c r="K154" s="63">
        <f t="shared" si="139"/>
        <v>-48.235947194862078</v>
      </c>
      <c r="L154" s="64">
        <f t="shared" si="140"/>
        <v>61.903925412249407</v>
      </c>
      <c r="M154" s="64">
        <f t="shared" si="141"/>
        <v>28.096074587750593</v>
      </c>
      <c r="N154" s="63">
        <f t="shared" si="142"/>
        <v>-40.722800751457854</v>
      </c>
      <c r="O154" s="64">
        <f t="shared" si="143"/>
        <v>72.144964093438418</v>
      </c>
      <c r="P154" s="64">
        <f t="shared" si="144"/>
        <v>17.855035906561582</v>
      </c>
      <c r="Q154" s="63">
        <f t="shared" si="145"/>
        <v>-34.50827280632393</v>
      </c>
      <c r="R154" s="64">
        <f t="shared" si="146"/>
        <v>65.706024768694064</v>
      </c>
      <c r="S154" s="171">
        <f t="shared" si="147"/>
        <v>24.293975231305936</v>
      </c>
      <c r="T154" s="197">
        <f t="shared" si="148"/>
        <v>-38.284297958867086</v>
      </c>
      <c r="U154" s="68"/>
      <c r="W154" s="398"/>
      <c r="X154" s="398"/>
      <c r="Y154" s="398"/>
      <c r="Z154" s="398"/>
      <c r="AA154" s="398"/>
      <c r="AB154" s="398"/>
      <c r="AC154" s="398"/>
      <c r="AD154" s="398"/>
      <c r="AE154" s="398"/>
      <c r="AF154" s="398"/>
      <c r="AG154" s="398"/>
      <c r="AH154" s="341"/>
      <c r="AI154" s="341"/>
      <c r="AJ154" s="341"/>
      <c r="AK154" s="341"/>
      <c r="AL154" s="341"/>
      <c r="AM154" s="341"/>
      <c r="AN154" s="341"/>
      <c r="AO154" s="341"/>
      <c r="AP154" s="341"/>
      <c r="AQ154" s="341"/>
      <c r="AR154" s="341"/>
      <c r="AS154" s="341"/>
      <c r="AT154" s="341"/>
      <c r="AU154" s="341"/>
      <c r="AV154" s="341"/>
      <c r="AW154" s="341"/>
      <c r="AX154" s="341"/>
    </row>
    <row r="155" spans="1:50" x14ac:dyDescent="0.6">
      <c r="A155" s="66">
        <v>-35</v>
      </c>
      <c r="B155" s="361">
        <f t="shared" si="130"/>
        <v>-0.6108652381980153</v>
      </c>
      <c r="C155" s="64">
        <f t="shared" si="131"/>
        <v>33.896040570567436</v>
      </c>
      <c r="D155" s="64">
        <f t="shared" si="132"/>
        <v>56.103959429432564</v>
      </c>
      <c r="E155" s="63">
        <f t="shared" si="133"/>
        <v>-70.655663743959181</v>
      </c>
      <c r="F155" s="64">
        <f t="shared" si="134"/>
        <v>42.081883434744171</v>
      </c>
      <c r="G155" s="64">
        <f t="shared" si="135"/>
        <v>47.918116565255829</v>
      </c>
      <c r="H155" s="64">
        <f t="shared" si="136"/>
        <v>-56.927556790366715</v>
      </c>
      <c r="I155" s="69">
        <f t="shared" si="137"/>
        <v>51.438660702131685</v>
      </c>
      <c r="J155" s="64">
        <f t="shared" si="138"/>
        <v>38.561339297868315</v>
      </c>
      <c r="K155" s="63">
        <f t="shared" si="139"/>
        <v>-47.183047520843807</v>
      </c>
      <c r="L155" s="64">
        <f t="shared" si="140"/>
        <v>61.412323140467741</v>
      </c>
      <c r="M155" s="64">
        <f t="shared" si="141"/>
        <v>28.587676859532259</v>
      </c>
      <c r="N155" s="63">
        <f t="shared" si="142"/>
        <v>-39.760689724448433</v>
      </c>
      <c r="O155" s="64">
        <f t="shared" si="143"/>
        <v>71.718538827720906</v>
      </c>
      <c r="P155" s="64">
        <f t="shared" si="144"/>
        <v>18.281461172279094</v>
      </c>
      <c r="Q155" s="63">
        <f t="shared" si="145"/>
        <v>-33.653858878383978</v>
      </c>
      <c r="R155" s="64">
        <f t="shared" si="146"/>
        <v>65.239377482304107</v>
      </c>
      <c r="S155" s="171">
        <f t="shared" si="147"/>
        <v>24.760622517695893</v>
      </c>
      <c r="T155" s="197">
        <f t="shared" si="148"/>
        <v>-37.361217967978625</v>
      </c>
      <c r="U155" s="68"/>
      <c r="W155" s="398"/>
      <c r="X155" s="398"/>
      <c r="Y155" s="398"/>
      <c r="Z155" s="398"/>
      <c r="AA155" s="398"/>
      <c r="AB155" s="398"/>
      <c r="AC155" s="398"/>
      <c r="AD155" s="398"/>
      <c r="AE155" s="398"/>
      <c r="AF155" s="398"/>
      <c r="AG155" s="398"/>
      <c r="AH155" s="341"/>
      <c r="AI155" s="341"/>
      <c r="AJ155" s="341"/>
      <c r="AK155" s="341"/>
      <c r="AL155" s="341"/>
      <c r="AM155" s="341"/>
      <c r="AN155" s="341"/>
      <c r="AO155" s="341"/>
      <c r="AP155" s="341"/>
      <c r="AQ155" s="341"/>
      <c r="AR155" s="341"/>
      <c r="AS155" s="341"/>
      <c r="AT155" s="341"/>
      <c r="AU155" s="341"/>
      <c r="AV155" s="341"/>
      <c r="AW155" s="341"/>
      <c r="AX155" s="341"/>
    </row>
    <row r="156" spans="1:50" x14ac:dyDescent="0.6">
      <c r="A156" s="66">
        <v>-34</v>
      </c>
      <c r="B156" s="361">
        <f t="shared" si="130"/>
        <v>-0.59341194567807209</v>
      </c>
      <c r="C156" s="64">
        <f t="shared" si="131"/>
        <v>33.180342091811575</v>
      </c>
      <c r="D156" s="64">
        <f t="shared" si="132"/>
        <v>56.819657908188425</v>
      </c>
      <c r="E156" s="63">
        <f t="shared" si="133"/>
        <v>-69.61677857013305</v>
      </c>
      <c r="F156" s="64">
        <f t="shared" si="134"/>
        <v>41.448289901177446</v>
      </c>
      <c r="G156" s="64">
        <f t="shared" si="135"/>
        <v>48.551710098822554</v>
      </c>
      <c r="H156" s="64">
        <f t="shared" si="136"/>
        <v>-55.806780363114143</v>
      </c>
      <c r="I156" s="69">
        <f t="shared" si="137"/>
        <v>50.885311717465513</v>
      </c>
      <c r="J156" s="64">
        <f t="shared" si="138"/>
        <v>39.114688282534487</v>
      </c>
      <c r="K156" s="63">
        <f t="shared" si="139"/>
        <v>-46.113667353422798</v>
      </c>
      <c r="L156" s="64">
        <f t="shared" si="140"/>
        <v>60.930599654892866</v>
      </c>
      <c r="M156" s="64">
        <f t="shared" si="141"/>
        <v>29.069400345107134</v>
      </c>
      <c r="N156" s="63">
        <f t="shared" si="142"/>
        <v>-38.787656279139348</v>
      </c>
      <c r="O156" s="64">
        <f t="shared" si="143"/>
        <v>71.30159969365701</v>
      </c>
      <c r="P156" s="64">
        <f t="shared" si="144"/>
        <v>18.69840030634299</v>
      </c>
      <c r="Q156" s="63">
        <f t="shared" si="145"/>
        <v>-32.792188340060179</v>
      </c>
      <c r="R156" s="64">
        <f t="shared" si="146"/>
        <v>64.782524118980604</v>
      </c>
      <c r="S156" s="171">
        <f t="shared" si="147"/>
        <v>25.217475881019396</v>
      </c>
      <c r="T156" s="197">
        <f t="shared" si="148"/>
        <v>-36.428778344310466</v>
      </c>
      <c r="U156" s="68"/>
      <c r="W156" s="398"/>
      <c r="X156" s="398"/>
      <c r="Y156" s="398"/>
      <c r="Z156" s="398"/>
      <c r="AA156" s="398"/>
      <c r="AB156" s="398"/>
      <c r="AC156" s="398"/>
      <c r="AD156" s="398"/>
      <c r="AE156" s="398"/>
      <c r="AF156" s="398"/>
      <c r="AG156" s="398"/>
      <c r="AH156" s="341"/>
      <c r="AI156" s="341"/>
      <c r="AJ156" s="341"/>
      <c r="AK156" s="341"/>
      <c r="AL156" s="341"/>
      <c r="AM156" s="341"/>
      <c r="AN156" s="341"/>
      <c r="AO156" s="341"/>
      <c r="AP156" s="341"/>
      <c r="AQ156" s="341"/>
      <c r="AR156" s="341"/>
      <c r="AS156" s="341"/>
      <c r="AT156" s="341"/>
      <c r="AU156" s="341"/>
      <c r="AV156" s="341"/>
      <c r="AW156" s="341"/>
      <c r="AX156" s="341"/>
    </row>
    <row r="157" spans="1:50" x14ac:dyDescent="0.6">
      <c r="A157" s="66">
        <v>-33</v>
      </c>
      <c r="B157" s="361">
        <f t="shared" si="130"/>
        <v>-0.57595865315812877</v>
      </c>
      <c r="C157" s="64">
        <f t="shared" si="131"/>
        <v>32.469522237580215</v>
      </c>
      <c r="D157" s="64">
        <f t="shared" si="132"/>
        <v>57.530477762419785</v>
      </c>
      <c r="E157" s="63">
        <f t="shared" si="133"/>
        <v>-68.546796377868276</v>
      </c>
      <c r="F157" s="64">
        <f t="shared" si="134"/>
        <v>40.823154990095972</v>
      </c>
      <c r="G157" s="64">
        <f t="shared" si="135"/>
        <v>49.176845009904028</v>
      </c>
      <c r="H157" s="64">
        <f t="shared" si="136"/>
        <v>-54.661186617017584</v>
      </c>
      <c r="I157" s="69">
        <f t="shared" si="137"/>
        <v>50.341886105987399</v>
      </c>
      <c r="J157" s="64">
        <f t="shared" si="138"/>
        <v>39.658113894012601</v>
      </c>
      <c r="K157" s="63">
        <f t="shared" si="139"/>
        <v>-45.027512537588109</v>
      </c>
      <c r="L157" s="64">
        <f t="shared" si="140"/>
        <v>60.459006502183648</v>
      </c>
      <c r="M157" s="64">
        <f t="shared" si="141"/>
        <v>29.540993497816352</v>
      </c>
      <c r="N157" s="63">
        <f t="shared" si="142"/>
        <v>-37.803638384257589</v>
      </c>
      <c r="O157" s="64">
        <f t="shared" si="143"/>
        <v>70.894321487063081</v>
      </c>
      <c r="P157" s="64">
        <f t="shared" si="144"/>
        <v>19.105678512936919</v>
      </c>
      <c r="Q157" s="63">
        <f t="shared" si="145"/>
        <v>-31.923283470792565</v>
      </c>
      <c r="R157" s="64">
        <f t="shared" si="146"/>
        <v>64.335685190021792</v>
      </c>
      <c r="S157" s="171">
        <f t="shared" si="147"/>
        <v>25.664314809978208</v>
      </c>
      <c r="T157" s="197">
        <f t="shared" si="148"/>
        <v>-35.486959278693035</v>
      </c>
      <c r="U157" s="68"/>
      <c r="W157" s="398"/>
      <c r="X157" s="398"/>
      <c r="Y157" s="398"/>
      <c r="Z157" s="398"/>
      <c r="AA157" s="398"/>
      <c r="AB157" s="398"/>
      <c r="AC157" s="341"/>
      <c r="AD157" s="341"/>
      <c r="AE157" s="341"/>
      <c r="AF157" s="341"/>
      <c r="AG157" s="341"/>
      <c r="AH157" s="341"/>
      <c r="AI157" s="341"/>
      <c r="AJ157" s="341"/>
      <c r="AK157" s="341"/>
      <c r="AL157" s="341"/>
      <c r="AM157" s="341"/>
      <c r="AN157" s="341"/>
      <c r="AO157" s="341"/>
      <c r="AP157" s="341"/>
      <c r="AQ157" s="341"/>
      <c r="AR157" s="341"/>
      <c r="AS157" s="341"/>
      <c r="AT157" s="341"/>
      <c r="AU157" s="341"/>
      <c r="AV157" s="341"/>
      <c r="AW157" s="341"/>
      <c r="AX157" s="341"/>
    </row>
    <row r="158" spans="1:50" x14ac:dyDescent="0.6">
      <c r="A158" s="66">
        <v>-32</v>
      </c>
      <c r="B158" s="361">
        <f t="shared" si="130"/>
        <v>-0.55850536063818546</v>
      </c>
      <c r="C158" s="64">
        <f t="shared" si="131"/>
        <v>31.763981139123697</v>
      </c>
      <c r="D158" s="64">
        <f t="shared" si="132"/>
        <v>58.2360188608763</v>
      </c>
      <c r="E158" s="63">
        <f t="shared" si="133"/>
        <v>-67.443766615499143</v>
      </c>
      <c r="F158" s="64">
        <f t="shared" si="134"/>
        <v>40.206919899494416</v>
      </c>
      <c r="G158" s="64">
        <f t="shared" si="135"/>
        <v>49.793080100505584</v>
      </c>
      <c r="H158" s="64">
        <f t="shared" si="136"/>
        <v>-53.489907388040173</v>
      </c>
      <c r="I158" s="69">
        <f t="shared" si="137"/>
        <v>49.808736402695232</v>
      </c>
      <c r="J158" s="64">
        <f t="shared" si="138"/>
        <v>40.191263597304768</v>
      </c>
      <c r="K158" s="63">
        <f t="shared" si="139"/>
        <v>-43.92430709376525</v>
      </c>
      <c r="L158" s="64">
        <f t="shared" si="140"/>
        <v>59.997797515663308</v>
      </c>
      <c r="M158" s="64">
        <f t="shared" si="141"/>
        <v>30.002202484336692</v>
      </c>
      <c r="N158" s="63">
        <f t="shared" si="142"/>
        <v>-36.808589687717102</v>
      </c>
      <c r="O158" s="64">
        <f t="shared" si="143"/>
        <v>70.496878852338085</v>
      </c>
      <c r="P158" s="64">
        <f t="shared" si="144"/>
        <v>19.503121147661915</v>
      </c>
      <c r="Q158" s="63">
        <f t="shared" si="145"/>
        <v>-31.047176588920873</v>
      </c>
      <c r="R158" s="64">
        <f t="shared" si="146"/>
        <v>63.899082295387416</v>
      </c>
      <c r="S158" s="171">
        <f t="shared" si="147"/>
        <v>26.100917704612584</v>
      </c>
      <c r="T158" s="197">
        <f t="shared" si="148"/>
        <v>-34.535754482369249</v>
      </c>
      <c r="U158" s="68"/>
      <c r="W158" s="341"/>
      <c r="X158" s="341"/>
      <c r="Y158" s="398"/>
      <c r="Z158" s="398"/>
      <c r="AA158" s="398"/>
      <c r="AB158" s="341"/>
      <c r="AC158" s="341"/>
      <c r="AD158" s="341"/>
      <c r="AE158" s="341"/>
      <c r="AF158" s="341"/>
      <c r="AG158" s="341"/>
      <c r="AH158" s="341"/>
      <c r="AI158" s="341"/>
      <c r="AJ158" s="341"/>
      <c r="AK158" s="341"/>
      <c r="AL158" s="341"/>
      <c r="AM158" s="341"/>
      <c r="AN158" s="341"/>
      <c r="AO158" s="341"/>
      <c r="AP158" s="341"/>
      <c r="AQ158" s="341"/>
      <c r="AR158" s="341"/>
      <c r="AS158" s="341"/>
      <c r="AT158" s="341"/>
      <c r="AU158" s="341"/>
      <c r="AV158" s="341"/>
      <c r="AW158" s="341"/>
      <c r="AX158" s="341"/>
    </row>
    <row r="159" spans="1:50" x14ac:dyDescent="0.6">
      <c r="A159" s="66">
        <v>-31</v>
      </c>
      <c r="B159" s="361">
        <f t="shared" si="130"/>
        <v>-0.54105206811824214</v>
      </c>
      <c r="C159" s="64">
        <f t="shared" si="131"/>
        <v>31.064150064857603</v>
      </c>
      <c r="D159" s="64">
        <f t="shared" si="132"/>
        <v>58.9358499351424</v>
      </c>
      <c r="E159" s="63">
        <f t="shared" si="133"/>
        <v>-66.305614395240937</v>
      </c>
      <c r="F159" s="64">
        <f t="shared" si="134"/>
        <v>39.600045741766536</v>
      </c>
      <c r="G159" s="64">
        <f t="shared" si="135"/>
        <v>50.399954258233464</v>
      </c>
      <c r="H159" s="64">
        <f t="shared" si="136"/>
        <v>-52.292072755491759</v>
      </c>
      <c r="I159" s="69">
        <f t="shared" si="137"/>
        <v>49.286223063286798</v>
      </c>
      <c r="J159" s="64">
        <f t="shared" si="138"/>
        <v>40.713776936713202</v>
      </c>
      <c r="K159" s="63">
        <f t="shared" si="139"/>
        <v>-42.803795787680201</v>
      </c>
      <c r="L159" s="64">
        <f t="shared" si="140"/>
        <v>59.547228480812954</v>
      </c>
      <c r="M159" s="64">
        <f t="shared" si="141"/>
        <v>30.452771519187046</v>
      </c>
      <c r="N159" s="63">
        <f t="shared" si="142"/>
        <v>-35.802480535660493</v>
      </c>
      <c r="O159" s="64">
        <f t="shared" si="143"/>
        <v>70.109446040139773</v>
      </c>
      <c r="P159" s="64">
        <f t="shared" si="144"/>
        <v>19.890553959860227</v>
      </c>
      <c r="Q159" s="63">
        <f t="shared" si="145"/>
        <v>-30.163910384174883</v>
      </c>
      <c r="R159" s="64">
        <f t="shared" si="146"/>
        <v>63.472937817641608</v>
      </c>
      <c r="S159" s="171">
        <f t="shared" si="147"/>
        <v>26.527062182358392</v>
      </c>
      <c r="T159" s="197">
        <f t="shared" si="148"/>
        <v>-33.575171871668715</v>
      </c>
      <c r="U159" s="68"/>
      <c r="W159" s="341"/>
      <c r="X159" s="341"/>
      <c r="Y159" s="398"/>
      <c r="Z159" s="398"/>
      <c r="AA159" s="398"/>
      <c r="AB159" s="341"/>
      <c r="AC159" s="341"/>
      <c r="AD159" s="341"/>
      <c r="AE159" s="341"/>
      <c r="AF159" s="341"/>
      <c r="AG159" s="341"/>
      <c r="AH159" s="341"/>
      <c r="AI159" s="341"/>
      <c r="AJ159" s="341"/>
      <c r="AK159" s="341"/>
      <c r="AL159" s="341"/>
      <c r="AM159" s="341"/>
      <c r="AN159" s="341"/>
      <c r="AO159" s="341"/>
      <c r="AP159" s="341"/>
      <c r="AQ159" s="341"/>
      <c r="AR159" s="341"/>
      <c r="AS159" s="341"/>
      <c r="AT159" s="341"/>
      <c r="AU159" s="341"/>
      <c r="AV159" s="341"/>
      <c r="AW159" s="341"/>
      <c r="AX159" s="341"/>
    </row>
    <row r="160" spans="1:50" s="370" customFormat="1" x14ac:dyDescent="0.6">
      <c r="A160" s="362">
        <v>-30</v>
      </c>
      <c r="B160" s="363">
        <f t="shared" si="130"/>
        <v>-0.52359877559829882</v>
      </c>
      <c r="C160" s="364">
        <f t="shared" si="131"/>
        <v>30.370494297623459</v>
      </c>
      <c r="D160" s="364">
        <f t="shared" si="132"/>
        <v>59.629505702376541</v>
      </c>
      <c r="E160" s="365">
        <f t="shared" si="133"/>
        <v>-65.13013453864275</v>
      </c>
      <c r="F160" s="364">
        <f t="shared" si="134"/>
        <v>39.003014068682589</v>
      </c>
      <c r="G160" s="364">
        <f t="shared" si="135"/>
        <v>50.996985931317411</v>
      </c>
      <c r="H160" s="364">
        <f t="shared" si="136"/>
        <v>-51.066815780102715</v>
      </c>
      <c r="I160" s="374">
        <f t="shared" si="137"/>
        <v>48.774714145388209</v>
      </c>
      <c r="J160" s="364">
        <f t="shared" si="138"/>
        <v>41.225285854611791</v>
      </c>
      <c r="K160" s="365">
        <f t="shared" si="139"/>
        <v>-41.665746855752879</v>
      </c>
      <c r="L160" s="364">
        <f t="shared" si="140"/>
        <v>59.107556768256259</v>
      </c>
      <c r="M160" s="364">
        <f t="shared" si="141"/>
        <v>30.892443231743741</v>
      </c>
      <c r="N160" s="365">
        <f t="shared" si="142"/>
        <v>-34.785298996187692</v>
      </c>
      <c r="O160" s="364">
        <f t="shared" si="143"/>
        <v>69.732196652921516</v>
      </c>
      <c r="P160" s="364">
        <f t="shared" si="144"/>
        <v>20.267803347078484</v>
      </c>
      <c r="Q160" s="365">
        <f t="shared" si="145"/>
        <v>-29.273538235161276</v>
      </c>
      <c r="R160" s="364">
        <f t="shared" si="146"/>
        <v>63.057474592902778</v>
      </c>
      <c r="S160" s="366">
        <f t="shared" si="147"/>
        <v>26.942525407097222</v>
      </c>
      <c r="T160" s="367">
        <f t="shared" si="148"/>
        <v>-32.605234243532813</v>
      </c>
      <c r="U160" s="373"/>
      <c r="V160" s="369">
        <f>E160</f>
        <v>-65.13013453864275</v>
      </c>
      <c r="W160" s="399"/>
      <c r="X160" s="399"/>
      <c r="Y160" s="399"/>
      <c r="Z160" s="399"/>
      <c r="AA160" s="399"/>
      <c r="AB160" s="399"/>
      <c r="AC160" s="380"/>
      <c r="AD160" s="380"/>
      <c r="AE160" s="380"/>
      <c r="AF160" s="380"/>
      <c r="AG160" s="399">
        <f>D160</f>
        <v>59.629505702376541</v>
      </c>
      <c r="AH160" s="380"/>
      <c r="AI160" s="380"/>
      <c r="AJ160" s="380"/>
      <c r="AK160" s="380"/>
      <c r="AL160" s="380"/>
      <c r="AM160" s="380"/>
      <c r="AN160" s="380"/>
      <c r="AO160" s="380"/>
      <c r="AP160" s="380"/>
      <c r="AQ160" s="380"/>
      <c r="AR160" s="380"/>
      <c r="AS160" s="380"/>
      <c r="AT160" s="380"/>
      <c r="AU160" s="380"/>
      <c r="AV160" s="380"/>
      <c r="AW160" s="380"/>
      <c r="AX160" s="380"/>
    </row>
    <row r="161" spans="1:50" x14ac:dyDescent="0.6">
      <c r="A161" s="66">
        <v>-29</v>
      </c>
      <c r="B161" s="361">
        <f t="shared" si="130"/>
        <v>-0.50614548307835561</v>
      </c>
      <c r="C161" s="64">
        <f t="shared" si="131"/>
        <v>29.683516252437986</v>
      </c>
      <c r="D161" s="64">
        <f t="shared" si="132"/>
        <v>60.316483747562017</v>
      </c>
      <c r="E161" s="63">
        <f t="shared" si="133"/>
        <v>-63.914986180046505</v>
      </c>
      <c r="F161" s="64">
        <f t="shared" si="134"/>
        <v>38.416327312477584</v>
      </c>
      <c r="G161" s="64">
        <f t="shared" si="135"/>
        <v>51.583672687522416</v>
      </c>
      <c r="H161" s="64">
        <f t="shared" si="136"/>
        <v>-49.813278005591705</v>
      </c>
      <c r="I161" s="69">
        <f t="shared" si="137"/>
        <v>48.274584915326969</v>
      </c>
      <c r="J161" s="64">
        <f t="shared" si="138"/>
        <v>41.725415084673031</v>
      </c>
      <c r="K161" s="63">
        <f t="shared" si="139"/>
        <v>-40.509954878287154</v>
      </c>
      <c r="L161" s="64">
        <f t="shared" si="140"/>
        <v>58.679040933579202</v>
      </c>
      <c r="M161" s="64">
        <f t="shared" si="141"/>
        <v>31.320959066420798</v>
      </c>
      <c r="N161" s="63">
        <f t="shared" si="142"/>
        <v>-33.757051880375521</v>
      </c>
      <c r="O161" s="64">
        <f t="shared" si="143"/>
        <v>69.365303378661835</v>
      </c>
      <c r="P161" s="64">
        <f t="shared" si="144"/>
        <v>20.634696621338165</v>
      </c>
      <c r="Q161" s="63">
        <f t="shared" si="145"/>
        <v>-28.37612450895233</v>
      </c>
      <c r="R161" s="64">
        <f t="shared" si="146"/>
        <v>62.652915558759844</v>
      </c>
      <c r="S161" s="171">
        <f t="shared" si="147"/>
        <v>27.347084441240156</v>
      </c>
      <c r="T161" s="197">
        <f t="shared" si="148"/>
        <v>-31.62597993646866</v>
      </c>
      <c r="U161" s="68"/>
      <c r="V161" s="72">
        <f>H160</f>
        <v>-51.066815780102715</v>
      </c>
      <c r="W161" s="398"/>
      <c r="X161" s="398"/>
      <c r="Y161" s="398"/>
      <c r="Z161" s="398"/>
      <c r="AA161" s="398"/>
      <c r="AB161" s="341"/>
      <c r="AC161" s="341"/>
      <c r="AD161" s="341"/>
      <c r="AE161" s="341"/>
      <c r="AF161" s="341"/>
      <c r="AG161" s="398">
        <f>G160</f>
        <v>50.996985931317411</v>
      </c>
      <c r="AH161" s="341"/>
      <c r="AI161" s="341"/>
      <c r="AJ161" s="341"/>
      <c r="AK161" s="341"/>
      <c r="AL161" s="341"/>
      <c r="AM161" s="341"/>
      <c r="AN161" s="341"/>
      <c r="AO161" s="341"/>
      <c r="AP161" s="341"/>
      <c r="AQ161" s="341"/>
      <c r="AR161" s="341"/>
      <c r="AS161" s="341"/>
      <c r="AT161" s="341"/>
      <c r="AU161" s="341"/>
      <c r="AV161" s="341"/>
      <c r="AW161" s="341"/>
      <c r="AX161" s="341"/>
    </row>
    <row r="162" spans="1:50" x14ac:dyDescent="0.6">
      <c r="A162" s="66">
        <v>-28</v>
      </c>
      <c r="B162" s="361">
        <f t="shared" si="130"/>
        <v>-0.48869219055841229</v>
      </c>
      <c r="C162" s="64">
        <f t="shared" si="131"/>
        <v>29.003758841835285</v>
      </c>
      <c r="D162" s="64">
        <f t="shared" si="132"/>
        <v>60.996241158164715</v>
      </c>
      <c r="E162" s="63">
        <f t="shared" si="133"/>
        <v>-62.65768823360041</v>
      </c>
      <c r="F162" s="64">
        <f t="shared" si="134"/>
        <v>37.84050912212458</v>
      </c>
      <c r="G162" s="64">
        <f t="shared" si="135"/>
        <v>52.15949087787542</v>
      </c>
      <c r="H162" s="64">
        <f t="shared" si="136"/>
        <v>-48.530615789491399</v>
      </c>
      <c r="I162" s="69">
        <f t="shared" si="137"/>
        <v>47.786217374663998</v>
      </c>
      <c r="J162" s="64">
        <f t="shared" si="138"/>
        <v>42.213782625336002</v>
      </c>
      <c r="K162" s="63">
        <f t="shared" si="139"/>
        <v>-39.336243789250901</v>
      </c>
      <c r="L162" s="64">
        <f t="shared" si="140"/>
        <v>58.261940283550153</v>
      </c>
      <c r="M162" s="64">
        <f t="shared" si="141"/>
        <v>31.738059716449847</v>
      </c>
      <c r="N162" s="63">
        <f t="shared" si="142"/>
        <v>-32.717765752394257</v>
      </c>
      <c r="O162" s="64">
        <f t="shared" si="143"/>
        <v>69.008937713217293</v>
      </c>
      <c r="P162" s="64">
        <f t="shared" si="144"/>
        <v>20.991062286782707</v>
      </c>
      <c r="Q162" s="63">
        <f t="shared" si="145"/>
        <v>-27.471744839787981</v>
      </c>
      <c r="R162" s="64">
        <f t="shared" si="146"/>
        <v>62.259483379286934</v>
      </c>
      <c r="S162" s="171">
        <f t="shared" si="147"/>
        <v>27.740516620713066</v>
      </c>
      <c r="T162" s="197">
        <f t="shared" si="148"/>
        <v>-30.637463471114327</v>
      </c>
      <c r="U162" s="68"/>
      <c r="V162" s="72">
        <f>K160</f>
        <v>-41.665746855752879</v>
      </c>
      <c r="W162" s="398"/>
      <c r="X162" s="398"/>
      <c r="Y162" s="398"/>
      <c r="Z162" s="398"/>
      <c r="AA162" s="398"/>
      <c r="AB162" s="341"/>
      <c r="AC162" s="341"/>
      <c r="AD162" s="341"/>
      <c r="AE162" s="341"/>
      <c r="AF162" s="341"/>
      <c r="AG162" s="398">
        <f>J160</f>
        <v>41.225285854611791</v>
      </c>
      <c r="AH162" s="341"/>
      <c r="AI162" s="341"/>
      <c r="AJ162" s="341"/>
      <c r="AK162" s="341"/>
      <c r="AL162" s="341"/>
      <c r="AM162" s="341"/>
      <c r="AN162" s="341"/>
      <c r="AO162" s="341"/>
      <c r="AP162" s="341"/>
      <c r="AQ162" s="341"/>
      <c r="AR162" s="341"/>
      <c r="AS162" s="341"/>
      <c r="AT162" s="341"/>
      <c r="AU162" s="341"/>
      <c r="AV162" s="341"/>
      <c r="AW162" s="341"/>
      <c r="AX162" s="341"/>
    </row>
    <row r="163" spans="1:50" x14ac:dyDescent="0.6">
      <c r="A163" s="66">
        <v>-27</v>
      </c>
      <c r="B163" s="361">
        <f t="shared" si="130"/>
        <v>-0.47123889803846897</v>
      </c>
      <c r="C163" s="64">
        <f t="shared" si="131"/>
        <v>28.331809090956572</v>
      </c>
      <c r="D163" s="64">
        <f t="shared" si="132"/>
        <v>61.668190909043432</v>
      </c>
      <c r="E163" s="63">
        <f t="shared" si="133"/>
        <v>-61.355616112198412</v>
      </c>
      <c r="F163" s="64">
        <f t="shared" si="134"/>
        <v>37.276104571249626</v>
      </c>
      <c r="G163" s="64">
        <f t="shared" si="135"/>
        <v>52.723895428750374</v>
      </c>
      <c r="H163" s="64">
        <f t="shared" si="136"/>
        <v>-47.218007525531583</v>
      </c>
      <c r="I163" s="69">
        <f t="shared" si="137"/>
        <v>47.309999700867287</v>
      </c>
      <c r="J163" s="64">
        <f t="shared" si="138"/>
        <v>42.690000299132713</v>
      </c>
      <c r="K163" s="63">
        <f t="shared" si="139"/>
        <v>-38.144470007550417</v>
      </c>
      <c r="L163" s="64">
        <f t="shared" si="140"/>
        <v>57.856514408557388</v>
      </c>
      <c r="M163" s="64">
        <f t="shared" si="141"/>
        <v>32.143485591442612</v>
      </c>
      <c r="N163" s="63">
        <f t="shared" si="142"/>
        <v>-31.667487919741522</v>
      </c>
      <c r="O163" s="64">
        <f t="shared" si="143"/>
        <v>68.6632696718342</v>
      </c>
      <c r="P163" s="64">
        <f t="shared" si="144"/>
        <v>21.3367303281658</v>
      </c>
      <c r="Q163" s="63">
        <f t="shared" si="145"/>
        <v>-26.560486383833311</v>
      </c>
      <c r="R163" s="64">
        <f t="shared" si="146"/>
        <v>61.877400047479973</v>
      </c>
      <c r="S163" s="171">
        <f t="shared" si="147"/>
        <v>28.122599952520027</v>
      </c>
      <c r="T163" s="197">
        <f t="shared" si="148"/>
        <v>-29.639756164229698</v>
      </c>
      <c r="U163" s="68"/>
      <c r="V163" s="72">
        <f>N160</f>
        <v>-34.785298996187692</v>
      </c>
      <c r="W163" s="398"/>
      <c r="X163" s="398"/>
      <c r="Y163" s="398"/>
      <c r="Z163" s="398"/>
      <c r="AA163" s="398"/>
      <c r="AB163" s="398"/>
      <c r="AC163" s="341"/>
      <c r="AD163" s="341"/>
      <c r="AE163" s="341"/>
      <c r="AF163" s="341"/>
      <c r="AG163" s="398">
        <f>M160</f>
        <v>30.892443231743741</v>
      </c>
      <c r="AH163" s="341"/>
      <c r="AI163" s="341"/>
      <c r="AJ163" s="341"/>
      <c r="AK163" s="341"/>
      <c r="AL163" s="341"/>
      <c r="AM163" s="341"/>
      <c r="AN163" s="341"/>
      <c r="AO163" s="341"/>
      <c r="AP163" s="341"/>
      <c r="AQ163" s="341"/>
      <c r="AR163" s="341"/>
      <c r="AS163" s="341"/>
      <c r="AT163" s="341"/>
      <c r="AU163" s="341"/>
      <c r="AV163" s="341"/>
      <c r="AW163" s="341"/>
      <c r="AX163" s="341"/>
    </row>
    <row r="164" spans="1:50" x14ac:dyDescent="0.6">
      <c r="A164" s="66">
        <v>-26</v>
      </c>
      <c r="B164" s="361">
        <f t="shared" si="130"/>
        <v>-0.4537856055185257</v>
      </c>
      <c r="C164" s="64">
        <f t="shared" si="131"/>
        <v>27.668301997483034</v>
      </c>
      <c r="D164" s="64">
        <f t="shared" si="132"/>
        <v>62.331698002516966</v>
      </c>
      <c r="E164" s="63">
        <f t="shared" si="133"/>
        <v>-60.006000186366123</v>
      </c>
      <c r="F164" s="64">
        <f t="shared" si="134"/>
        <v>36.723680211488691</v>
      </c>
      <c r="G164" s="64">
        <f t="shared" si="135"/>
        <v>53.276319788511309</v>
      </c>
      <c r="H164" s="64">
        <f t="shared" si="136"/>
        <v>-45.874661813467519</v>
      </c>
      <c r="I164" s="69">
        <f t="shared" si="137"/>
        <v>46.846325596808995</v>
      </c>
      <c r="J164" s="64">
        <f t="shared" si="138"/>
        <v>43.153674403191005</v>
      </c>
      <c r="K164" s="63">
        <f t="shared" si="139"/>
        <v>-36.934525670421507</v>
      </c>
      <c r="L164" s="64">
        <f t="shared" si="140"/>
        <v>57.463022681366724</v>
      </c>
      <c r="M164" s="64">
        <f t="shared" si="141"/>
        <v>32.536977318633276</v>
      </c>
      <c r="N164" s="63">
        <f t="shared" si="142"/>
        <v>-30.606287393860786</v>
      </c>
      <c r="O164" s="64">
        <f t="shared" si="143"/>
        <v>68.328467490461406</v>
      </c>
      <c r="P164" s="64">
        <f t="shared" si="144"/>
        <v>21.671532509538594</v>
      </c>
      <c r="Q164" s="63">
        <f t="shared" si="145"/>
        <v>-25.642448046884358</v>
      </c>
      <c r="R164" s="64">
        <f t="shared" si="146"/>
        <v>61.506886465644193</v>
      </c>
      <c r="S164" s="171">
        <f t="shared" si="147"/>
        <v>28.493113534355807</v>
      </c>
      <c r="T164" s="197">
        <f t="shared" si="148"/>
        <v>-28.632946709594595</v>
      </c>
      <c r="U164" s="68"/>
      <c r="V164" s="72">
        <f>Q160</f>
        <v>-29.273538235161276</v>
      </c>
      <c r="W164" s="398"/>
      <c r="X164" s="398"/>
      <c r="Y164" s="398"/>
      <c r="Z164" s="398"/>
      <c r="AA164" s="398"/>
      <c r="AB164" s="341"/>
      <c r="AC164" s="341"/>
      <c r="AD164" s="341"/>
      <c r="AE164" s="341"/>
      <c r="AF164" s="341"/>
      <c r="AG164" s="398">
        <f>P160</f>
        <v>20.267803347078484</v>
      </c>
      <c r="AH164" s="341"/>
      <c r="AI164" s="341"/>
      <c r="AJ164" s="341"/>
      <c r="AK164" s="341"/>
      <c r="AL164" s="341"/>
      <c r="AM164" s="341"/>
      <c r="AN164" s="341"/>
      <c r="AO164" s="341"/>
      <c r="AP164" s="341"/>
      <c r="AQ164" s="341"/>
      <c r="AR164" s="341"/>
      <c r="AS164" s="341"/>
      <c r="AT164" s="341"/>
      <c r="AU164" s="341"/>
      <c r="AV164" s="341"/>
      <c r="AW164" s="341"/>
      <c r="AX164" s="341"/>
    </row>
    <row r="165" spans="1:50" x14ac:dyDescent="0.6">
      <c r="A165" s="66">
        <v>-25</v>
      </c>
      <c r="B165" s="361">
        <f t="shared" si="130"/>
        <v>-0.43633231299858238</v>
      </c>
      <c r="C165" s="64">
        <f t="shared" si="131"/>
        <v>27.013924621747673</v>
      </c>
      <c r="D165" s="64">
        <f t="shared" si="132"/>
        <v>62.986075378252323</v>
      </c>
      <c r="E165" s="63">
        <f t="shared" si="133"/>
        <v>-58.605926589384609</v>
      </c>
      <c r="F165" s="64">
        <f t="shared" si="134"/>
        <v>36.183823942479272</v>
      </c>
      <c r="G165" s="64">
        <f t="shared" si="135"/>
        <v>53.816176057520728</v>
      </c>
      <c r="H165" s="64">
        <f t="shared" si="136"/>
        <v>-44.499826622222287</v>
      </c>
      <c r="I165" s="69">
        <f t="shared" si="137"/>
        <v>46.395593544213988</v>
      </c>
      <c r="J165" s="64">
        <f t="shared" si="138"/>
        <v>43.604406455786012</v>
      </c>
      <c r="K165" s="63">
        <f t="shared" si="139"/>
        <v>-35.706341944918158</v>
      </c>
      <c r="L165" s="64">
        <f t="shared" si="140"/>
        <v>57.081723722618591</v>
      </c>
      <c r="M165" s="64">
        <f t="shared" si="141"/>
        <v>32.918276277381409</v>
      </c>
      <c r="N165" s="63">
        <f t="shared" si="142"/>
        <v>-29.534255810706785</v>
      </c>
      <c r="O165" s="64">
        <f t="shared" si="143"/>
        <v>68.004697317618849</v>
      </c>
      <c r="P165" s="64">
        <f t="shared" si="144"/>
        <v>21.995302682381151</v>
      </c>
      <c r="Q165" s="63">
        <f t="shared" si="145"/>
        <v>-24.717740681899052</v>
      </c>
      <c r="R165" s="64">
        <f t="shared" si="146"/>
        <v>61.148162004484526</v>
      </c>
      <c r="S165" s="171">
        <f t="shared" si="147"/>
        <v>28.851837995515474</v>
      </c>
      <c r="T165" s="197">
        <f t="shared" si="148"/>
        <v>-27.61714171901388</v>
      </c>
      <c r="U165" s="68"/>
      <c r="W165" s="341"/>
      <c r="X165" s="341"/>
      <c r="Y165" s="398"/>
      <c r="Z165" s="398"/>
      <c r="AA165" s="398"/>
      <c r="AB165" s="341"/>
      <c r="AC165" s="341"/>
      <c r="AD165" s="341"/>
      <c r="AE165" s="341"/>
      <c r="AF165" s="341"/>
      <c r="AG165" s="341"/>
      <c r="AH165" s="341"/>
      <c r="AI165" s="341"/>
      <c r="AJ165" s="341"/>
      <c r="AK165" s="341"/>
      <c r="AL165" s="341"/>
      <c r="AM165" s="341"/>
      <c r="AN165" s="341"/>
      <c r="AO165" s="341"/>
      <c r="AP165" s="341"/>
      <c r="AQ165" s="341"/>
      <c r="AR165" s="341"/>
      <c r="AS165" s="341"/>
      <c r="AT165" s="341"/>
      <c r="AU165" s="341"/>
      <c r="AV165" s="341"/>
      <c r="AW165" s="341"/>
      <c r="AX165" s="341"/>
    </row>
    <row r="166" spans="1:50" x14ac:dyDescent="0.6">
      <c r="A166" s="66">
        <v>-24</v>
      </c>
      <c r="B166" s="361">
        <f t="shared" si="130"/>
        <v>-0.41887902047863912</v>
      </c>
      <c r="C166" s="64">
        <f t="shared" si="131"/>
        <v>26.369420379199632</v>
      </c>
      <c r="D166" s="64">
        <f t="shared" si="132"/>
        <v>63.630579620800368</v>
      </c>
      <c r="E166" s="63">
        <f t="shared" ref="E166:E190" si="149">DEGREES(-ACOS((SIN(RADIANS(D166))*SIN($C$6)-SIN(C$5))/(COS(RADIANS(D166))*COS($C$6))))</f>
        <v>-57.152341113033863</v>
      </c>
      <c r="F166" s="64">
        <f t="shared" si="134"/>
        <v>35.657144667232629</v>
      </c>
      <c r="G166" s="64">
        <f t="shared" si="135"/>
        <v>54.342855332767371</v>
      </c>
      <c r="H166" s="64">
        <f t="shared" ref="H166:H190" si="150">DEGREES(-ACOS((SIN(RADIANS(G166))*SIN($C$6)-SIN(G$5))/(COS(RADIANS(G166))*COS($C$6))))</f>
        <v>-43.092799477885585</v>
      </c>
      <c r="I166" s="69">
        <f t="shared" si="137"/>
        <v>45.958205956798757</v>
      </c>
      <c r="J166" s="64">
        <f t="shared" si="138"/>
        <v>44.041794043201243</v>
      </c>
      <c r="K166" s="63">
        <f t="shared" ref="K166:K190" si="151">DEGREES(-ACOS((SIN(RADIANS(J166))*SIN($C$6)-SIN(J$5))/(COS(RADIANS(J166))*COS($C$6))))</f>
        <v>-34.459892388536041</v>
      </c>
      <c r="L166" s="64">
        <f t="shared" si="140"/>
        <v>56.712874833831386</v>
      </c>
      <c r="M166" s="64">
        <f t="shared" si="141"/>
        <v>33.287125166168614</v>
      </c>
      <c r="N166" s="63">
        <f t="shared" ref="N166:N190" si="152">DEGREES(-ACOS((SIN(RADIANS(M166))*SIN($C$6)-SIN(M$5))/(COS(RADIANS(M166))*COS($C$6))))</f>
        <v>-28.451508300184653</v>
      </c>
      <c r="O166" s="64">
        <f t="shared" si="143"/>
        <v>67.692122897689245</v>
      </c>
      <c r="P166" s="64">
        <f t="shared" si="144"/>
        <v>22.307877102310755</v>
      </c>
      <c r="Q166" s="63">
        <f t="shared" ref="Q166:Q190" si="153">DEGREES(-ACOS((SIN(RADIANS(P166))*SIN($C$6)-SIN(P$5))/(COS(RADIANS(P166))*COS($C$6))))</f>
        <v>-23.786487253242122</v>
      </c>
      <c r="R166" s="64">
        <f t="shared" si="146"/>
        <v>60.801444041886413</v>
      </c>
      <c r="S166" s="171">
        <f t="shared" si="147"/>
        <v>29.198555958113587</v>
      </c>
      <c r="T166" s="197">
        <f t="shared" ref="T166:T190" si="154">DEGREES(-ACOS((SIN(RADIANS(S166))*SIN($C$6)-SIN(S$5))/(COS(RADIANS(S166))*COS($C$6))))</f>
        <v>-26.592466216404016</v>
      </c>
      <c r="U166" s="68"/>
      <c r="W166" s="398"/>
      <c r="X166" s="398"/>
      <c r="Y166" s="398"/>
      <c r="Z166" s="398"/>
      <c r="AA166" s="398"/>
      <c r="AB166" s="398"/>
      <c r="AC166" s="341"/>
      <c r="AD166" s="341"/>
      <c r="AE166" s="341"/>
      <c r="AF166" s="341"/>
      <c r="AG166" s="341"/>
      <c r="AH166" s="341"/>
      <c r="AI166" s="341"/>
      <c r="AJ166" s="341"/>
      <c r="AK166" s="341"/>
      <c r="AL166" s="341"/>
      <c r="AM166" s="341"/>
      <c r="AN166" s="341"/>
      <c r="AO166" s="341"/>
      <c r="AP166" s="341"/>
      <c r="AQ166" s="341"/>
      <c r="AR166" s="341"/>
      <c r="AS166" s="341"/>
      <c r="AT166" s="341"/>
      <c r="AU166" s="341"/>
      <c r="AV166" s="341"/>
      <c r="AW166" s="341"/>
      <c r="AX166" s="341"/>
    </row>
    <row r="167" spans="1:50" x14ac:dyDescent="0.6">
      <c r="A167" s="66">
        <v>-23</v>
      </c>
      <c r="B167" s="361">
        <f t="shared" si="130"/>
        <v>-0.4014257279586958</v>
      </c>
      <c r="C167" s="64">
        <f t="shared" si="131"/>
        <v>25.735593490015965</v>
      </c>
      <c r="D167" s="64">
        <f t="shared" si="132"/>
        <v>64.264406509984042</v>
      </c>
      <c r="E167" s="63">
        <f t="shared" si="149"/>
        <v>-55.642057096282635</v>
      </c>
      <c r="F167" s="64">
        <f t="shared" si="134"/>
        <v>35.144271699487604</v>
      </c>
      <c r="G167" s="64">
        <f t="shared" si="135"/>
        <v>54.855728300512396</v>
      </c>
      <c r="H167" s="64">
        <f t="shared" si="150"/>
        <v>-41.652938688764571</v>
      </c>
      <c r="I167" s="69">
        <f t="shared" si="137"/>
        <v>45.534568229632377</v>
      </c>
      <c r="J167" s="64">
        <f t="shared" si="138"/>
        <v>44.465431770367623</v>
      </c>
      <c r="K167" s="63">
        <f t="shared" si="151"/>
        <v>-33.195196324846698</v>
      </c>
      <c r="L167" s="64">
        <f t="shared" si="140"/>
        <v>56.356731399054659</v>
      </c>
      <c r="M167" s="64">
        <f t="shared" si="141"/>
        <v>33.643268600945341</v>
      </c>
      <c r="N167" s="63">
        <f t="shared" si="152"/>
        <v>-27.358184292847202</v>
      </c>
      <c r="O167" s="64">
        <f t="shared" si="143"/>
        <v>67.390905246614992</v>
      </c>
      <c r="P167" s="64">
        <f t="shared" si="144"/>
        <v>22.609094753385008</v>
      </c>
      <c r="Q167" s="63">
        <f t="shared" si="153"/>
        <v>-22.848822964579785</v>
      </c>
      <c r="R167" s="64">
        <f t="shared" si="146"/>
        <v>60.466947482622345</v>
      </c>
      <c r="S167" s="171">
        <f t="shared" si="147"/>
        <v>29.533052517377655</v>
      </c>
      <c r="T167" s="197">
        <f t="shared" si="154"/>
        <v>-25.559064077779997</v>
      </c>
      <c r="U167" s="68"/>
      <c r="W167" s="341"/>
      <c r="X167" s="341"/>
      <c r="Y167" s="398"/>
      <c r="Z167" s="398"/>
      <c r="AA167" s="398"/>
      <c r="AB167" s="341"/>
      <c r="AC167" s="341"/>
      <c r="AD167" s="341"/>
      <c r="AE167" s="341"/>
      <c r="AF167" s="341"/>
      <c r="AG167" s="341"/>
      <c r="AH167" s="341"/>
      <c r="AI167" s="341"/>
      <c r="AJ167" s="341"/>
      <c r="AK167" s="341"/>
      <c r="AL167" s="341"/>
      <c r="AM167" s="341"/>
      <c r="AN167" s="341"/>
      <c r="AO167" s="341"/>
      <c r="AP167" s="341"/>
      <c r="AQ167" s="341"/>
      <c r="AR167" s="341"/>
      <c r="AS167" s="341"/>
      <c r="AT167" s="341"/>
      <c r="AU167" s="341"/>
      <c r="AV167" s="341"/>
      <c r="AW167" s="341"/>
      <c r="AX167" s="341"/>
    </row>
    <row r="168" spans="1:50" x14ac:dyDescent="0.6">
      <c r="A168" s="66">
        <v>-22</v>
      </c>
      <c r="B168" s="361">
        <f t="shared" si="130"/>
        <v>-0.38397243543875248</v>
      </c>
      <c r="C168" s="64">
        <f t="shared" si="131"/>
        <v>25.11331351815317</v>
      </c>
      <c r="D168" s="64">
        <f t="shared" si="132"/>
        <v>64.886686481846823</v>
      </c>
      <c r="E168" s="63">
        <f t="shared" si="149"/>
        <v>-54.071768385162081</v>
      </c>
      <c r="F168" s="64">
        <f t="shared" si="134"/>
        <v>34.645853887981843</v>
      </c>
      <c r="G168" s="64">
        <f t="shared" si="135"/>
        <v>55.354146112018157</v>
      </c>
      <c r="H168" s="64">
        <f t="shared" si="150"/>
        <v>-40.179675594656885</v>
      </c>
      <c r="I168" s="69">
        <f t="shared" si="137"/>
        <v>45.125087682236604</v>
      </c>
      <c r="J168" s="64">
        <f t="shared" si="138"/>
        <v>44.874912317763396</v>
      </c>
      <c r="K168" s="63">
        <f t="shared" si="151"/>
        <v>-31.912322194741147</v>
      </c>
      <c r="L168" s="64">
        <f t="shared" si="140"/>
        <v>56.013546256717859</v>
      </c>
      <c r="M168" s="64">
        <f t="shared" si="141"/>
        <v>33.986453743282141</v>
      </c>
      <c r="N168" s="63">
        <f t="shared" si="152"/>
        <v>-26.254448251805723</v>
      </c>
      <c r="O168" s="64">
        <f t="shared" si="143"/>
        <v>67.101202321096508</v>
      </c>
      <c r="P168" s="64">
        <f t="shared" si="144"/>
        <v>22.898797678903492</v>
      </c>
      <c r="Q168" s="63">
        <f t="shared" si="153"/>
        <v>-21.904895347443631</v>
      </c>
      <c r="R168" s="64">
        <f t="shared" si="146"/>
        <v>60.14488426047626</v>
      </c>
      <c r="S168" s="171">
        <f t="shared" si="147"/>
        <v>29.85511573952374</v>
      </c>
      <c r="T168" s="197">
        <f t="shared" si="154"/>
        <v>-24.51709840988493</v>
      </c>
      <c r="U168" s="68"/>
      <c r="W168" s="341"/>
      <c r="X168" s="341"/>
      <c r="Y168" s="398"/>
      <c r="Z168" s="398"/>
      <c r="AA168" s="398"/>
      <c r="AB168" s="341"/>
      <c r="AC168" s="341"/>
      <c r="AD168" s="341"/>
      <c r="AE168" s="341"/>
      <c r="AF168" s="341"/>
      <c r="AG168" s="341"/>
      <c r="AH168" s="341"/>
      <c r="AI168" s="341"/>
      <c r="AJ168" s="341"/>
      <c r="AK168" s="341"/>
      <c r="AL168" s="341"/>
      <c r="AM168" s="341"/>
      <c r="AN168" s="341"/>
      <c r="AO168" s="341"/>
      <c r="AP168" s="341"/>
      <c r="AQ168" s="341"/>
      <c r="AR168" s="341"/>
      <c r="AS168" s="341"/>
      <c r="AT168" s="341"/>
      <c r="AU168" s="341"/>
      <c r="AV168" s="341"/>
      <c r="AW168" s="341"/>
      <c r="AX168" s="341"/>
    </row>
    <row r="169" spans="1:50" x14ac:dyDescent="0.6">
      <c r="A169" s="66">
        <v>-21</v>
      </c>
      <c r="B169" s="361">
        <f t="shared" si="130"/>
        <v>-0.36651914291880922</v>
      </c>
      <c r="C169" s="64">
        <f t="shared" si="131"/>
        <v>24.503519903541857</v>
      </c>
      <c r="D169" s="64">
        <f t="shared" si="132"/>
        <v>65.496480096458143</v>
      </c>
      <c r="E169" s="63">
        <f t="shared" si="149"/>
        <v>-52.438068631019092</v>
      </c>
      <c r="F169" s="64">
        <f t="shared" si="134"/>
        <v>34.162558421591285</v>
      </c>
      <c r="G169" s="64">
        <f t="shared" si="135"/>
        <v>55.837441578408715</v>
      </c>
      <c r="H169" s="64">
        <f t="shared" si="150"/>
        <v>-38.672527796233027</v>
      </c>
      <c r="I169" s="69">
        <f t="shared" si="137"/>
        <v>44.730172394132893</v>
      </c>
      <c r="J169" s="64">
        <f t="shared" si="138"/>
        <v>45.269827605867107</v>
      </c>
      <c r="K169" s="63">
        <f t="shared" si="151"/>
        <v>-30.61139083862939</v>
      </c>
      <c r="L169" s="64">
        <f t="shared" si="140"/>
        <v>55.683569043644766</v>
      </c>
      <c r="M169" s="64">
        <f t="shared" si="141"/>
        <v>34.316430956355234</v>
      </c>
      <c r="N169" s="63">
        <f t="shared" si="152"/>
        <v>-25.14049031751777</v>
      </c>
      <c r="O169" s="64">
        <f t="shared" si="143"/>
        <v>66.823168682500452</v>
      </c>
      <c r="P169" s="64">
        <f t="shared" si="144"/>
        <v>23.176831317499548</v>
      </c>
      <c r="Q169" s="63">
        <f t="shared" si="153"/>
        <v>-20.954864307605071</v>
      </c>
      <c r="R169" s="64">
        <f t="shared" si="146"/>
        <v>59.835462824542098</v>
      </c>
      <c r="S169" s="171">
        <f t="shared" si="147"/>
        <v>30.164537175457902</v>
      </c>
      <c r="T169" s="197">
        <f t="shared" si="154"/>
        <v>-23.466751860221198</v>
      </c>
      <c r="U169" s="68"/>
      <c r="W169" s="398"/>
      <c r="X169" s="398"/>
      <c r="Y169" s="398"/>
      <c r="Z169" s="398"/>
      <c r="AA169" s="398"/>
      <c r="AB169" s="398"/>
      <c r="AC169" s="341"/>
      <c r="AD169" s="341"/>
      <c r="AE169" s="341"/>
      <c r="AF169" s="341"/>
      <c r="AG169" s="341"/>
      <c r="AH169" s="341"/>
      <c r="AI169" s="341"/>
      <c r="AJ169" s="341"/>
      <c r="AK169" s="341"/>
      <c r="AL169" s="341"/>
      <c r="AM169" s="341"/>
      <c r="AN169" s="341"/>
      <c r="AO169" s="341"/>
      <c r="AP169" s="341"/>
      <c r="AQ169" s="341"/>
      <c r="AR169" s="341"/>
      <c r="AS169" s="341"/>
      <c r="AT169" s="341"/>
      <c r="AU169" s="341"/>
      <c r="AV169" s="341"/>
      <c r="AW169" s="341"/>
      <c r="AX169" s="341"/>
    </row>
    <row r="170" spans="1:50" x14ac:dyDescent="0.6">
      <c r="A170" s="66">
        <v>-20</v>
      </c>
      <c r="B170" s="361">
        <f t="shared" si="130"/>
        <v>-0.3490658503988659</v>
      </c>
      <c r="C170" s="64">
        <f t="shared" si="131"/>
        <v>23.907226355519718</v>
      </c>
      <c r="D170" s="64">
        <f t="shared" si="132"/>
        <v>66.092773644480275</v>
      </c>
      <c r="E170" s="63">
        <f t="shared" si="149"/>
        <v>-50.737478387006291</v>
      </c>
      <c r="F170" s="64">
        <f t="shared" si="134"/>
        <v>33.695069279227937</v>
      </c>
      <c r="G170" s="64">
        <f t="shared" si="135"/>
        <v>56.304930720772063</v>
      </c>
      <c r="H170" s="64">
        <f t="shared" si="150"/>
        <v>-37.131113282511883</v>
      </c>
      <c r="I170" s="69">
        <f t="shared" si="137"/>
        <v>44.350229932942618</v>
      </c>
      <c r="J170" s="64">
        <f t="shared" si="138"/>
        <v>45.649770067057382</v>
      </c>
      <c r="K170" s="63">
        <f t="shared" si="151"/>
        <v>-29.292578659872721</v>
      </c>
      <c r="L170" s="64">
        <f t="shared" si="140"/>
        <v>55.367045513645905</v>
      </c>
      <c r="M170" s="64">
        <f t="shared" si="141"/>
        <v>34.632954486354095</v>
      </c>
      <c r="N170" s="63">
        <f t="shared" si="152"/>
        <v>-24.016526852987489</v>
      </c>
      <c r="O170" s="64">
        <f t="shared" si="143"/>
        <v>66.55695515679632</v>
      </c>
      <c r="P170" s="64">
        <f t="shared" si="144"/>
        <v>23.44304484320368</v>
      </c>
      <c r="Q170" s="63">
        <f t="shared" si="153"/>
        <v>-19.998902126566726</v>
      </c>
      <c r="R170" s="64">
        <f t="shared" si="146"/>
        <v>59.538887611719439</v>
      </c>
      <c r="S170" s="171">
        <f t="shared" si="147"/>
        <v>30.461112388280561</v>
      </c>
      <c r="T170" s="197">
        <f t="shared" si="154"/>
        <v>-22.408226851355522</v>
      </c>
      <c r="U170" s="68"/>
      <c r="W170" s="341"/>
      <c r="X170" s="341"/>
      <c r="Y170" s="398"/>
      <c r="Z170" s="398"/>
      <c r="AA170" s="398"/>
      <c r="AB170" s="341"/>
      <c r="AC170" s="341"/>
      <c r="AD170" s="341"/>
      <c r="AE170" s="341"/>
      <c r="AF170" s="341"/>
      <c r="AG170" s="341"/>
      <c r="AH170" s="341"/>
      <c r="AI170" s="341"/>
      <c r="AJ170" s="341"/>
      <c r="AK170" s="341"/>
      <c r="AL170" s="341"/>
      <c r="AM170" s="341"/>
      <c r="AN170" s="341"/>
      <c r="AO170" s="341"/>
      <c r="AP170" s="341"/>
      <c r="AQ170" s="341"/>
      <c r="AR170" s="341"/>
      <c r="AS170" s="341"/>
      <c r="AT170" s="341"/>
      <c r="AU170" s="341"/>
      <c r="AV170" s="341"/>
      <c r="AW170" s="341"/>
      <c r="AX170" s="341"/>
    </row>
    <row r="171" spans="1:50" x14ac:dyDescent="0.6">
      <c r="A171" s="66">
        <v>-19</v>
      </c>
      <c r="B171" s="361">
        <f t="shared" si="130"/>
        <v>-0.33161255787892263</v>
      </c>
      <c r="C171" s="64">
        <f t="shared" si="131"/>
        <v>23.325524932189623</v>
      </c>
      <c r="D171" s="64">
        <f t="shared" si="132"/>
        <v>66.674475067810377</v>
      </c>
      <c r="E171" s="63">
        <f t="shared" si="149"/>
        <v>-48.966481643407519</v>
      </c>
      <c r="F171" s="64">
        <f t="shared" si="134"/>
        <v>33.244085289505399</v>
      </c>
      <c r="G171" s="64">
        <f t="shared" si="135"/>
        <v>56.755914710494601</v>
      </c>
      <c r="H171" s="64">
        <f t="shared" si="150"/>
        <v>-35.555165329783293</v>
      </c>
      <c r="I171" s="69">
        <f t="shared" si="137"/>
        <v>43.985665976752948</v>
      </c>
      <c r="J171" s="64">
        <f t="shared" si="138"/>
        <v>46.014334023247052</v>
      </c>
      <c r="K171" s="63">
        <f t="shared" si="151"/>
        <v>-27.95612061503272</v>
      </c>
      <c r="L171" s="64">
        <f t="shared" si="140"/>
        <v>55.0642168335538</v>
      </c>
      <c r="M171" s="64">
        <f t="shared" si="141"/>
        <v>34.9357831664462</v>
      </c>
      <c r="N171" s="63">
        <f t="shared" si="152"/>
        <v>-22.882800876966307</v>
      </c>
      <c r="O171" s="64">
        <f t="shared" si="143"/>
        <v>66.302708491942937</v>
      </c>
      <c r="P171" s="64">
        <f t="shared" si="144"/>
        <v>23.697291508057063</v>
      </c>
      <c r="Q171" s="63">
        <f t="shared" si="153"/>
        <v>-19.037193415676953</v>
      </c>
      <c r="R171" s="64">
        <f t="shared" si="146"/>
        <v>59.255358507694737</v>
      </c>
      <c r="S171" s="171">
        <f t="shared" si="147"/>
        <v>30.744641492305263</v>
      </c>
      <c r="T171" s="197">
        <f t="shared" si="154"/>
        <v>-21.341745732593445</v>
      </c>
      <c r="U171" s="68"/>
      <c r="W171" s="341"/>
      <c r="X171" s="341"/>
      <c r="Y171" s="398"/>
      <c r="Z171" s="398"/>
      <c r="AA171" s="398"/>
      <c r="AB171" s="341"/>
      <c r="AC171" s="341"/>
      <c r="AD171" s="341"/>
      <c r="AE171" s="341"/>
      <c r="AF171" s="341"/>
      <c r="AG171" s="341"/>
      <c r="AH171" s="341"/>
      <c r="AI171" s="341"/>
      <c r="AJ171" s="341"/>
      <c r="AK171" s="341"/>
      <c r="AL171" s="341"/>
      <c r="AM171" s="341"/>
      <c r="AN171" s="341"/>
      <c r="AO171" s="341"/>
      <c r="AP171" s="341"/>
      <c r="AQ171" s="341"/>
      <c r="AR171" s="341"/>
      <c r="AS171" s="341"/>
      <c r="AT171" s="341"/>
      <c r="AU171" s="341"/>
      <c r="AV171" s="341"/>
      <c r="AW171" s="341"/>
      <c r="AX171" s="341"/>
    </row>
    <row r="172" spans="1:50" x14ac:dyDescent="0.6">
      <c r="A172" s="66">
        <v>-18</v>
      </c>
      <c r="B172" s="361">
        <f t="shared" si="130"/>
        <v>-0.31415926535897931</v>
      </c>
      <c r="C172" s="64">
        <f t="shared" si="131"/>
        <v>22.759589578777138</v>
      </c>
      <c r="D172" s="64">
        <f t="shared" si="132"/>
        <v>67.240410421222862</v>
      </c>
      <c r="E172" s="63">
        <f t="shared" si="149"/>
        <v>-47.12157358728912</v>
      </c>
      <c r="F172" s="64">
        <f t="shared" si="134"/>
        <v>32.810317767763422</v>
      </c>
      <c r="G172" s="64">
        <f t="shared" si="135"/>
        <v>57.189682232236578</v>
      </c>
      <c r="H172" s="64">
        <f t="shared" si="150"/>
        <v>-33.94454799429527</v>
      </c>
      <c r="I172" s="69">
        <f t="shared" si="137"/>
        <v>43.636882834265712</v>
      </c>
      <c r="J172" s="64">
        <f t="shared" si="138"/>
        <v>46.363117165734288</v>
      </c>
      <c r="K172" s="63">
        <f t="shared" si="151"/>
        <v>-26.602312972414374</v>
      </c>
      <c r="L172" s="64">
        <f t="shared" si="140"/>
        <v>54.77531886002398</v>
      </c>
      <c r="M172" s="64">
        <f t="shared" si="141"/>
        <v>35.22468113997602</v>
      </c>
      <c r="N172" s="63">
        <f t="shared" si="152"/>
        <v>-21.739582373001991</v>
      </c>
      <c r="O172" s="64">
        <f t="shared" si="143"/>
        <v>66.060571014245738</v>
      </c>
      <c r="P172" s="64">
        <f t="shared" si="144"/>
        <v>23.939428985754262</v>
      </c>
      <c r="Q172" s="63">
        <f t="shared" si="153"/>
        <v>-18.069935020626488</v>
      </c>
      <c r="R172" s="64">
        <f t="shared" si="146"/>
        <v>58.985070298958647</v>
      </c>
      <c r="S172" s="171">
        <f t="shared" si="147"/>
        <v>31.014929701041353</v>
      </c>
      <c r="T172" s="197">
        <f t="shared" si="154"/>
        <v>-20.267550842458853</v>
      </c>
      <c r="U172" s="68"/>
      <c r="W172" s="398"/>
      <c r="X172" s="398"/>
      <c r="Y172" s="398"/>
      <c r="Z172" s="398"/>
      <c r="AA172" s="398"/>
      <c r="AB172" s="398"/>
      <c r="AC172" s="341"/>
      <c r="AD172" s="341"/>
      <c r="AE172" s="341"/>
      <c r="AF172" s="341"/>
      <c r="AG172" s="341"/>
      <c r="AH172" s="341"/>
      <c r="AI172" s="341"/>
      <c r="AJ172" s="341"/>
      <c r="AK172" s="341"/>
      <c r="AL172" s="341"/>
      <c r="AM172" s="341"/>
      <c r="AN172" s="341"/>
      <c r="AO172" s="341"/>
      <c r="AP172" s="341"/>
      <c r="AQ172" s="341"/>
      <c r="AR172" s="341"/>
      <c r="AS172" s="341"/>
      <c r="AT172" s="341"/>
      <c r="AU172" s="341"/>
      <c r="AV172" s="341"/>
      <c r="AW172" s="341"/>
      <c r="AX172" s="341"/>
    </row>
    <row r="173" spans="1:50" x14ac:dyDescent="0.6">
      <c r="A173" s="66">
        <v>-17</v>
      </c>
      <c r="B173" s="361">
        <f t="shared" si="130"/>
        <v>-0.29670597283903605</v>
      </c>
      <c r="C173" s="64">
        <f t="shared" si="131"/>
        <v>22.210678838494911</v>
      </c>
      <c r="D173" s="64">
        <f t="shared" si="132"/>
        <v>67.789321161505086</v>
      </c>
      <c r="E173" s="63">
        <f t="shared" si="149"/>
        <v>-45.199321446446717</v>
      </c>
      <c r="F173" s="64">
        <f t="shared" si="134"/>
        <v>32.394487702364472</v>
      </c>
      <c r="G173" s="64">
        <f t="shared" si="135"/>
        <v>57.605512297635528</v>
      </c>
      <c r="H173" s="63">
        <f t="shared" si="150"/>
        <v>-32.299271964406309</v>
      </c>
      <c r="I173" s="64">
        <f t="shared" si="137"/>
        <v>43.304277868233051</v>
      </c>
      <c r="J173" s="64">
        <f t="shared" si="138"/>
        <v>46.695722131766949</v>
      </c>
      <c r="K173" s="63">
        <f t="shared" si="151"/>
        <v>-25.231515777097272</v>
      </c>
      <c r="L173" s="64">
        <f t="shared" si="140"/>
        <v>54.500581400878573</v>
      </c>
      <c r="M173" s="64">
        <f t="shared" si="141"/>
        <v>35.499418599121427</v>
      </c>
      <c r="N173" s="63">
        <f t="shared" si="152"/>
        <v>-20.587168462661108</v>
      </c>
      <c r="O173" s="64">
        <f t="shared" si="143"/>
        <v>65.830680285294321</v>
      </c>
      <c r="P173" s="64">
        <f t="shared" si="144"/>
        <v>24.169319714705679</v>
      </c>
      <c r="Q173" s="63">
        <f t="shared" si="153"/>
        <v>-17.097335874369328</v>
      </c>
      <c r="R173" s="64">
        <f t="shared" si="146"/>
        <v>58.728212118661268</v>
      </c>
      <c r="S173" s="171">
        <f t="shared" si="147"/>
        <v>31.271787881338732</v>
      </c>
      <c r="T173" s="197">
        <f t="shared" si="154"/>
        <v>-19.185904475875457</v>
      </c>
      <c r="U173" s="67"/>
      <c r="W173" s="341"/>
      <c r="X173" s="341"/>
      <c r="Y173" s="398"/>
      <c r="Z173" s="398"/>
      <c r="AA173" s="398"/>
      <c r="AB173" s="341"/>
      <c r="AC173" s="341"/>
      <c r="AD173" s="341"/>
      <c r="AE173" s="341"/>
      <c r="AF173" s="341"/>
      <c r="AG173" s="341"/>
      <c r="AH173" s="341"/>
      <c r="AI173" s="341"/>
      <c r="AJ173" s="341"/>
      <c r="AK173" s="341"/>
      <c r="AL173" s="341"/>
      <c r="AM173" s="341"/>
      <c r="AN173" s="341"/>
      <c r="AO173" s="341"/>
      <c r="AP173" s="341"/>
      <c r="AQ173" s="341"/>
      <c r="AR173" s="341"/>
      <c r="AS173" s="341"/>
      <c r="AT173" s="341"/>
      <c r="AU173" s="341"/>
      <c r="AV173" s="341"/>
      <c r="AW173" s="341"/>
      <c r="AX173" s="341"/>
    </row>
    <row r="174" spans="1:50" x14ac:dyDescent="0.6">
      <c r="A174" s="66">
        <v>-16</v>
      </c>
      <c r="B174" s="361">
        <f t="shared" si="130"/>
        <v>-0.27925268031909273</v>
      </c>
      <c r="C174" s="64">
        <f t="shared" si="131"/>
        <v>21.680137383242329</v>
      </c>
      <c r="D174" s="64">
        <f t="shared" si="132"/>
        <v>68.319862616757675</v>
      </c>
      <c r="E174" s="63">
        <f t="shared" si="149"/>
        <v>-43.196440234664735</v>
      </c>
      <c r="F174" s="64">
        <f t="shared" si="134"/>
        <v>31.997322468498886</v>
      </c>
      <c r="G174" s="64">
        <f t="shared" si="135"/>
        <v>58.002677531501114</v>
      </c>
      <c r="H174" s="63">
        <f t="shared" si="150"/>
        <v>-30.619510477195615</v>
      </c>
      <c r="I174" s="64">
        <f t="shared" si="137"/>
        <v>42.988241829824773</v>
      </c>
      <c r="J174" s="64">
        <f t="shared" si="138"/>
        <v>47.011758170175227</v>
      </c>
      <c r="K174" s="63">
        <f t="shared" si="151"/>
        <v>-23.844154958431638</v>
      </c>
      <c r="L174" s="64">
        <f t="shared" si="140"/>
        <v>54.240227465211902</v>
      </c>
      <c r="M174" s="64">
        <f t="shared" si="141"/>
        <v>35.759772534788098</v>
      </c>
      <c r="N174" s="63">
        <f t="shared" si="152"/>
        <v>-19.425883431971748</v>
      </c>
      <c r="O174" s="64">
        <f t="shared" si="143"/>
        <v>65.613168761169888</v>
      </c>
      <c r="P174" s="64">
        <f t="shared" si="144"/>
        <v>24.386831238830112</v>
      </c>
      <c r="Q174" s="63">
        <f t="shared" si="153"/>
        <v>-16.119616796843101</v>
      </c>
      <c r="R174" s="64">
        <f t="shared" si="146"/>
        <v>58.484966889344122</v>
      </c>
      <c r="S174" s="171">
        <f t="shared" si="147"/>
        <v>31.515033110655878</v>
      </c>
      <c r="T174" s="197">
        <f t="shared" si="154"/>
        <v>-18.097088750528407</v>
      </c>
      <c r="U174" s="65"/>
      <c r="W174" s="341"/>
      <c r="X174" s="341"/>
      <c r="Y174" s="398"/>
      <c r="Z174" s="398"/>
      <c r="AA174" s="398"/>
      <c r="AB174" s="341"/>
      <c r="AC174" s="341"/>
      <c r="AD174" s="341"/>
      <c r="AE174" s="341"/>
      <c r="AF174" s="341"/>
      <c r="AG174" s="341"/>
      <c r="AH174" s="341"/>
      <c r="AI174" s="341"/>
      <c r="AJ174" s="341"/>
      <c r="AK174" s="341"/>
      <c r="AL174" s="341"/>
      <c r="AM174" s="341"/>
      <c r="AN174" s="341"/>
      <c r="AO174" s="341"/>
      <c r="AP174" s="341"/>
      <c r="AQ174" s="341"/>
      <c r="AR174" s="341"/>
      <c r="AS174" s="341"/>
      <c r="AT174" s="341"/>
      <c r="AU174" s="341"/>
      <c r="AV174" s="341"/>
      <c r="AW174" s="341"/>
      <c r="AX174" s="341"/>
    </row>
    <row r="175" spans="1:50" s="370" customFormat="1" x14ac:dyDescent="0.6">
      <c r="A175" s="362">
        <v>-15</v>
      </c>
      <c r="B175" s="363">
        <f t="shared" si="130"/>
        <v>-0.26179938779914941</v>
      </c>
      <c r="C175" s="364">
        <f t="shared" si="131"/>
        <v>21.169395941606819</v>
      </c>
      <c r="D175" s="364">
        <f t="shared" si="132"/>
        <v>68.830604058393178</v>
      </c>
      <c r="E175" s="365">
        <f t="shared" si="149"/>
        <v>-41.109884994402513</v>
      </c>
      <c r="F175" s="364">
        <f t="shared" si="134"/>
        <v>31.619552056275527</v>
      </c>
      <c r="G175" s="364">
        <f t="shared" si="135"/>
        <v>58.380447943724477</v>
      </c>
      <c r="H175" s="365">
        <f t="shared" si="150"/>
        <v>-28.90561494195439</v>
      </c>
      <c r="I175" s="364">
        <f t="shared" si="137"/>
        <v>42.689157113830106</v>
      </c>
      <c r="J175" s="364">
        <f t="shared" si="138"/>
        <v>47.310842886169894</v>
      </c>
      <c r="K175" s="365">
        <f t="shared" si="151"/>
        <v>-22.440724015068746</v>
      </c>
      <c r="L175" s="364">
        <f t="shared" si="140"/>
        <v>53.994472506897921</v>
      </c>
      <c r="M175" s="364">
        <f t="shared" si="141"/>
        <v>36.005527493102079</v>
      </c>
      <c r="N175" s="365">
        <f t="shared" si="152"/>
        <v>-18.256078601092888</v>
      </c>
      <c r="O175" s="364">
        <f t="shared" si="143"/>
        <v>65.408163455679912</v>
      </c>
      <c r="P175" s="364">
        <f t="shared" si="144"/>
        <v>24.591836544320088</v>
      </c>
      <c r="Q175" s="365">
        <f t="shared" si="153"/>
        <v>-15.137010240230827</v>
      </c>
      <c r="R175" s="364">
        <f t="shared" si="146"/>
        <v>58.255510765806626</v>
      </c>
      <c r="S175" s="366">
        <f t="shared" si="147"/>
        <v>31.744489234193374</v>
      </c>
      <c r="T175" s="367">
        <f t="shared" si="154"/>
        <v>-17.001405367602221</v>
      </c>
      <c r="U175" s="371"/>
      <c r="V175" s="369">
        <f>E175</f>
        <v>-41.109884994402513</v>
      </c>
      <c r="W175" s="399"/>
      <c r="X175" s="399"/>
      <c r="Y175" s="399"/>
      <c r="Z175" s="399"/>
      <c r="AA175" s="399"/>
      <c r="AB175" s="380"/>
      <c r="AC175" s="380"/>
      <c r="AD175" s="380"/>
      <c r="AE175" s="380"/>
      <c r="AF175" s="380"/>
      <c r="AG175" s="380"/>
      <c r="AH175" s="399">
        <f>D175</f>
        <v>68.830604058393178</v>
      </c>
      <c r="AI175" s="380"/>
      <c r="AJ175" s="380"/>
      <c r="AK175" s="380"/>
      <c r="AL175" s="380"/>
      <c r="AM175" s="380"/>
      <c r="AN175" s="380"/>
      <c r="AO175" s="380"/>
      <c r="AP175" s="380"/>
      <c r="AQ175" s="380"/>
      <c r="AR175" s="380"/>
      <c r="AS175" s="380"/>
      <c r="AT175" s="380"/>
      <c r="AU175" s="380"/>
      <c r="AV175" s="380"/>
      <c r="AW175" s="380"/>
      <c r="AX175" s="380"/>
    </row>
    <row r="176" spans="1:50" x14ac:dyDescent="0.6">
      <c r="A176" s="66">
        <v>-14</v>
      </c>
      <c r="B176" s="361">
        <f t="shared" si="130"/>
        <v>-0.24434609527920614</v>
      </c>
      <c r="C176" s="64">
        <f t="shared" si="131"/>
        <v>20.679969133239457</v>
      </c>
      <c r="D176" s="64">
        <f t="shared" si="132"/>
        <v>69.320030866760547</v>
      </c>
      <c r="E176" s="63">
        <f t="shared" si="149"/>
        <v>-38.936960661463367</v>
      </c>
      <c r="F176" s="64">
        <f t="shared" si="134"/>
        <v>31.26190481077219</v>
      </c>
      <c r="G176" s="64">
        <f t="shared" si="135"/>
        <v>58.738095189227806</v>
      </c>
      <c r="H176" s="63">
        <f t="shared" si="150"/>
        <v>-27.158129851605167</v>
      </c>
      <c r="I176" s="64">
        <f t="shared" si="137"/>
        <v>42.407395946925206</v>
      </c>
      <c r="J176" s="64">
        <f t="shared" si="138"/>
        <v>47.592604053074794</v>
      </c>
      <c r="K176" s="63">
        <f t="shared" si="151"/>
        <v>-21.021785213241433</v>
      </c>
      <c r="L176" s="64">
        <f t="shared" si="140"/>
        <v>53.763523666529061</v>
      </c>
      <c r="M176" s="64">
        <f t="shared" si="141"/>
        <v>36.236476333470939</v>
      </c>
      <c r="N176" s="63">
        <f t="shared" si="152"/>
        <v>-17.078132028435672</v>
      </c>
      <c r="O176" s="64">
        <f t="shared" si="143"/>
        <v>65.215785609432146</v>
      </c>
      <c r="P176" s="64">
        <f t="shared" si="144"/>
        <v>24.784214390567854</v>
      </c>
      <c r="Q176" s="63">
        <f t="shared" si="153"/>
        <v>-14.149759978911742</v>
      </c>
      <c r="R176" s="64">
        <f t="shared" si="146"/>
        <v>58.04001258155666</v>
      </c>
      <c r="S176" s="171">
        <f t="shared" si="147"/>
        <v>31.95998741844334</v>
      </c>
      <c r="T176" s="197">
        <f t="shared" si="154"/>
        <v>-15.899175262913031</v>
      </c>
      <c r="U176" s="65"/>
      <c r="V176" s="72">
        <f>H175</f>
        <v>-28.90561494195439</v>
      </c>
      <c r="W176" s="398"/>
      <c r="X176" s="398"/>
      <c r="Y176" s="398"/>
      <c r="Z176" s="398"/>
      <c r="AA176" s="398"/>
      <c r="AB176" s="341"/>
      <c r="AC176" s="341"/>
      <c r="AD176" s="341"/>
      <c r="AE176" s="341"/>
      <c r="AF176" s="341"/>
      <c r="AG176" s="341"/>
      <c r="AH176" s="398">
        <f>G175</f>
        <v>58.380447943724477</v>
      </c>
      <c r="AI176" s="341"/>
      <c r="AJ176" s="341"/>
      <c r="AK176" s="341"/>
      <c r="AL176" s="341"/>
      <c r="AM176" s="341"/>
      <c r="AN176" s="341"/>
      <c r="AO176" s="341"/>
      <c r="AP176" s="341"/>
      <c r="AQ176" s="341"/>
      <c r="AR176" s="341"/>
      <c r="AS176" s="341"/>
      <c r="AT176" s="341"/>
      <c r="AU176" s="341"/>
      <c r="AV176" s="341"/>
      <c r="AW176" s="341"/>
      <c r="AX176" s="341"/>
    </row>
    <row r="177" spans="1:50" x14ac:dyDescent="0.6">
      <c r="A177" s="66">
        <v>-13</v>
      </c>
      <c r="B177" s="361">
        <f t="shared" si="130"/>
        <v>-0.22689280275926285</v>
      </c>
      <c r="C177" s="64">
        <f t="shared" si="131"/>
        <v>20.213450659727567</v>
      </c>
      <c r="D177" s="64">
        <f t="shared" si="132"/>
        <v>69.78654934027243</v>
      </c>
      <c r="E177" s="63">
        <f t="shared" si="149"/>
        <v>-36.675449873929125</v>
      </c>
      <c r="F177" s="64">
        <f t="shared" si="134"/>
        <v>30.925102695001964</v>
      </c>
      <c r="G177" s="64">
        <f t="shared" si="135"/>
        <v>59.074897304998032</v>
      </c>
      <c r="H177" s="63">
        <f t="shared" si="150"/>
        <v>-25.377806506797167</v>
      </c>
      <c r="I177" s="64">
        <f t="shared" si="137"/>
        <v>42.143318523576191</v>
      </c>
      <c r="J177" s="64">
        <f t="shared" si="138"/>
        <v>47.856681476423809</v>
      </c>
      <c r="K177" s="63">
        <f t="shared" si="151"/>
        <v>-19.587970236412133</v>
      </c>
      <c r="L177" s="64">
        <f t="shared" si="140"/>
        <v>53.5475790171635</v>
      </c>
      <c r="M177" s="64">
        <f t="shared" si="141"/>
        <v>36.4524209828365</v>
      </c>
      <c r="N177" s="63">
        <f t="shared" si="152"/>
        <v>-15.892448041921787</v>
      </c>
      <c r="O177" s="64">
        <f t="shared" si="143"/>
        <v>65.036150366600012</v>
      </c>
      <c r="P177" s="64">
        <f t="shared" si="144"/>
        <v>24.963849633399988</v>
      </c>
      <c r="Q177" s="63">
        <f t="shared" si="153"/>
        <v>-13.158120743689055</v>
      </c>
      <c r="R177" s="64">
        <f t="shared" si="146"/>
        <v>57.838633302460373</v>
      </c>
      <c r="S177" s="171">
        <f t="shared" si="147"/>
        <v>32.161366697539627</v>
      </c>
      <c r="T177" s="197">
        <f t="shared" si="154"/>
        <v>-14.79073814541804</v>
      </c>
      <c r="U177" s="65"/>
      <c r="V177" s="72">
        <f>K175</f>
        <v>-22.440724015068746</v>
      </c>
      <c r="W177" s="398"/>
      <c r="X177" s="398"/>
      <c r="Y177" s="398"/>
      <c r="Z177" s="398"/>
      <c r="AA177" s="398"/>
      <c r="AB177" s="341"/>
      <c r="AC177" s="341"/>
      <c r="AD177" s="341"/>
      <c r="AE177" s="341"/>
      <c r="AF177" s="341"/>
      <c r="AG177" s="341"/>
      <c r="AH177" s="398">
        <f>J175</f>
        <v>47.310842886169894</v>
      </c>
      <c r="AI177" s="341"/>
      <c r="AJ177" s="341"/>
      <c r="AK177" s="341"/>
      <c r="AL177" s="341"/>
      <c r="AM177" s="341"/>
      <c r="AN177" s="341"/>
      <c r="AO177" s="341"/>
      <c r="AP177" s="341"/>
      <c r="AQ177" s="341"/>
      <c r="AR177" s="341"/>
      <c r="AS177" s="341"/>
      <c r="AT177" s="341"/>
      <c r="AU177" s="341"/>
      <c r="AV177" s="341"/>
      <c r="AW177" s="341"/>
      <c r="AX177" s="341"/>
    </row>
    <row r="178" spans="1:50" x14ac:dyDescent="0.6">
      <c r="A178" s="66">
        <v>-12</v>
      </c>
      <c r="B178" s="361">
        <f t="shared" si="130"/>
        <v>-0.20943951023931956</v>
      </c>
      <c r="C178" s="64">
        <f t="shared" si="131"/>
        <v>19.771505263883917</v>
      </c>
      <c r="D178" s="64">
        <f t="shared" si="132"/>
        <v>70.22849473611609</v>
      </c>
      <c r="E178" s="63">
        <f t="shared" si="149"/>
        <v>-34.323757837776064</v>
      </c>
      <c r="F178" s="64">
        <f t="shared" si="134"/>
        <v>30.609856102296291</v>
      </c>
      <c r="G178" s="64">
        <f t="shared" si="135"/>
        <v>59.390143897703709</v>
      </c>
      <c r="H178" s="63">
        <f t="shared" si="150"/>
        <v>-23.565615030816673</v>
      </c>
      <c r="I178" s="64">
        <f t="shared" si="137"/>
        <v>41.897271106430985</v>
      </c>
      <c r="J178" s="64">
        <f t="shared" si="138"/>
        <v>48.102728893569015</v>
      </c>
      <c r="K178" s="63">
        <f t="shared" si="151"/>
        <v>-18.139980228747671</v>
      </c>
      <c r="L178" s="64">
        <f t="shared" si="140"/>
        <v>53.346826819554302</v>
      </c>
      <c r="M178" s="64">
        <f t="shared" si="141"/>
        <v>36.653173180445698</v>
      </c>
      <c r="N178" s="63">
        <f t="shared" si="152"/>
        <v>-14.699456591774208</v>
      </c>
      <c r="O178" s="64">
        <f t="shared" si="143"/>
        <v>64.869366461254415</v>
      </c>
      <c r="P178" s="64">
        <f t="shared" si="144"/>
        <v>25.130633538745585</v>
      </c>
      <c r="Q178" s="63">
        <f t="shared" si="153"/>
        <v>-12.162357800344591</v>
      </c>
      <c r="R178" s="64">
        <f t="shared" si="146"/>
        <v>57.651525491333892</v>
      </c>
      <c r="S178" s="171">
        <f t="shared" si="147"/>
        <v>32.348474508666108</v>
      </c>
      <c r="T178" s="197">
        <f t="shared" si="154"/>
        <v>-13.676451921132312</v>
      </c>
      <c r="U178" s="65"/>
      <c r="V178" s="72">
        <f>N175</f>
        <v>-18.256078601092888</v>
      </c>
      <c r="W178" s="398"/>
      <c r="X178" s="398"/>
      <c r="Y178" s="398"/>
      <c r="Z178" s="398"/>
      <c r="AA178" s="398"/>
      <c r="AB178" s="341"/>
      <c r="AC178" s="341"/>
      <c r="AD178" s="341"/>
      <c r="AE178" s="341"/>
      <c r="AF178" s="341"/>
      <c r="AG178" s="341"/>
      <c r="AH178" s="398">
        <f>M175</f>
        <v>36.005527493102079</v>
      </c>
      <c r="AI178" s="341"/>
      <c r="AJ178" s="341"/>
      <c r="AK178" s="341"/>
      <c r="AL178" s="341"/>
      <c r="AM178" s="341"/>
      <c r="AN178" s="341"/>
      <c r="AO178" s="341"/>
      <c r="AP178" s="341"/>
      <c r="AQ178" s="341"/>
      <c r="AR178" s="341"/>
      <c r="AS178" s="341"/>
      <c r="AT178" s="341"/>
      <c r="AU178" s="341"/>
      <c r="AV178" s="341"/>
      <c r="AW178" s="341"/>
      <c r="AX178" s="341"/>
    </row>
    <row r="179" spans="1:50" x14ac:dyDescent="0.6">
      <c r="A179" s="66">
        <v>-11</v>
      </c>
      <c r="B179" s="361">
        <f t="shared" si="130"/>
        <v>-0.19198621771937624</v>
      </c>
      <c r="C179" s="64">
        <f t="shared" si="131"/>
        <v>19.355856866654502</v>
      </c>
      <c r="D179" s="64">
        <f t="shared" si="132"/>
        <v>70.644143133345494</v>
      </c>
      <c r="E179" s="63">
        <f t="shared" si="149"/>
        <v>-31.881071688261308</v>
      </c>
      <c r="F179" s="64">
        <f t="shared" si="134"/>
        <v>30.316858262108827</v>
      </c>
      <c r="G179" s="64">
        <f t="shared" si="135"/>
        <v>59.683141737891177</v>
      </c>
      <c r="H179" s="63">
        <f t="shared" si="150"/>
        <v>-21.722754121706924</v>
      </c>
      <c r="I179" s="64">
        <f t="shared" si="137"/>
        <v>41.669584110203324</v>
      </c>
      <c r="J179" s="64">
        <f t="shared" si="138"/>
        <v>48.330415889796676</v>
      </c>
      <c r="K179" s="63">
        <f t="shared" si="151"/>
        <v>-16.678585181266207</v>
      </c>
      <c r="L179" s="64">
        <f t="shared" si="140"/>
        <v>53.161444792767703</v>
      </c>
      <c r="M179" s="64">
        <f t="shared" si="141"/>
        <v>36.838555207232297</v>
      </c>
      <c r="N179" s="63">
        <f t="shared" si="152"/>
        <v>-13.499612421159807</v>
      </c>
      <c r="O179" s="64">
        <f t="shared" si="143"/>
        <v>64.715535915143363</v>
      </c>
      <c r="P179" s="64">
        <f t="shared" si="144"/>
        <v>25.284464084856637</v>
      </c>
      <c r="Q179" s="63">
        <f t="shared" si="153"/>
        <v>-11.162746473064507</v>
      </c>
      <c r="R179" s="64">
        <f t="shared" si="146"/>
        <v>57.478832787310864</v>
      </c>
      <c r="S179" s="171">
        <f t="shared" si="147"/>
        <v>32.521167212689136</v>
      </c>
      <c r="T179" s="197">
        <f t="shared" si="154"/>
        <v>-12.556692001653323</v>
      </c>
      <c r="U179" s="65"/>
      <c r="V179" s="72">
        <f>Q175</f>
        <v>-15.137010240230827</v>
      </c>
      <c r="W179" s="398"/>
      <c r="X179" s="398"/>
      <c r="Y179" s="398"/>
      <c r="Z179" s="398"/>
      <c r="AA179" s="398"/>
      <c r="AB179" s="341"/>
      <c r="AC179" s="341"/>
      <c r="AD179" s="341"/>
      <c r="AE179" s="341"/>
      <c r="AF179" s="341"/>
      <c r="AG179" s="341"/>
      <c r="AH179" s="398">
        <f>P175</f>
        <v>24.591836544320088</v>
      </c>
      <c r="AI179" s="341"/>
      <c r="AJ179" s="341"/>
      <c r="AK179" s="341"/>
      <c r="AL179" s="341"/>
      <c r="AM179" s="341"/>
      <c r="AN179" s="341"/>
      <c r="AO179" s="341"/>
      <c r="AP179" s="341"/>
      <c r="AQ179" s="341"/>
      <c r="AR179" s="341"/>
      <c r="AS179" s="341"/>
      <c r="AT179" s="341"/>
      <c r="AU179" s="341"/>
      <c r="AV179" s="341"/>
      <c r="AW179" s="341"/>
      <c r="AX179" s="341"/>
    </row>
    <row r="180" spans="1:50" x14ac:dyDescent="0.6">
      <c r="A180" s="66">
        <v>-10</v>
      </c>
      <c r="B180" s="361">
        <f t="shared" si="130"/>
        <v>-0.17453292519943295</v>
      </c>
      <c r="C180" s="64">
        <f t="shared" si="131"/>
        <v>18.968272341218892</v>
      </c>
      <c r="D180" s="64">
        <f t="shared" si="132"/>
        <v>71.031727658781108</v>
      </c>
      <c r="E180" s="63">
        <f t="shared" si="149"/>
        <v>-29.347529640723778</v>
      </c>
      <c r="F180" s="64">
        <f t="shared" si="134"/>
        <v>30.046779302192224</v>
      </c>
      <c r="G180" s="64">
        <f t="shared" si="135"/>
        <v>59.95322069780778</v>
      </c>
      <c r="H180" s="63">
        <f t="shared" si="150"/>
        <v>-19.850657976505463</v>
      </c>
      <c r="I180" s="64">
        <f t="shared" si="137"/>
        <v>41.460570189990058</v>
      </c>
      <c r="J180" s="64">
        <f t="shared" si="138"/>
        <v>48.539429810009942</v>
      </c>
      <c r="K180" s="63">
        <f t="shared" si="151"/>
        <v>-15.20462261798572</v>
      </c>
      <c r="L180" s="64">
        <f t="shared" si="140"/>
        <v>52.991599406260782</v>
      </c>
      <c r="M180" s="64">
        <f t="shared" si="141"/>
        <v>37.008400593739218</v>
      </c>
      <c r="N180" s="63">
        <f t="shared" si="152"/>
        <v>-12.293394053136455</v>
      </c>
      <c r="O180" s="64">
        <f t="shared" si="143"/>
        <v>64.574753748788382</v>
      </c>
      <c r="P180" s="64">
        <f t="shared" si="144"/>
        <v>25.425246251211618</v>
      </c>
      <c r="Q180" s="63">
        <f t="shared" si="153"/>
        <v>-10.159571613785886</v>
      </c>
      <c r="R180" s="64">
        <f t="shared" si="146"/>
        <v>57.320689403865458</v>
      </c>
      <c r="S180" s="171">
        <f t="shared" si="147"/>
        <v>32.679310596134542</v>
      </c>
      <c r="T180" s="197">
        <f t="shared" si="154"/>
        <v>-11.431850497722815</v>
      </c>
      <c r="U180" s="65"/>
      <c r="W180" s="341"/>
      <c r="X180" s="341"/>
      <c r="Y180" s="398"/>
      <c r="Z180" s="398"/>
      <c r="AA180" s="398"/>
      <c r="AB180" s="341"/>
      <c r="AC180" s="341"/>
      <c r="AD180" s="341"/>
      <c r="AE180" s="341"/>
      <c r="AF180" s="341"/>
      <c r="AG180" s="341"/>
      <c r="AH180" s="341"/>
      <c r="AI180" s="341"/>
      <c r="AJ180" s="341"/>
      <c r="AK180" s="341"/>
      <c r="AL180" s="341"/>
      <c r="AM180" s="341"/>
      <c r="AN180" s="341"/>
      <c r="AO180" s="341"/>
      <c r="AP180" s="341"/>
      <c r="AQ180" s="341"/>
      <c r="AR180" s="341"/>
      <c r="AS180" s="341"/>
      <c r="AT180" s="341"/>
      <c r="AU180" s="341"/>
      <c r="AV180" s="341"/>
      <c r="AW180" s="341"/>
      <c r="AX180" s="341"/>
    </row>
    <row r="181" spans="1:50" x14ac:dyDescent="0.6">
      <c r="A181" s="66">
        <v>-9</v>
      </c>
      <c r="B181" s="361">
        <f t="shared" si="130"/>
        <v>-0.15707963267948966</v>
      </c>
      <c r="C181" s="64">
        <f t="shared" si="131"/>
        <v>18.610540506090125</v>
      </c>
      <c r="D181" s="64">
        <f t="shared" si="132"/>
        <v>71.389459493909868</v>
      </c>
      <c r="E181" s="63">
        <f t="shared" si="149"/>
        <v>-26.724392678511297</v>
      </c>
      <c r="F181" s="64">
        <f t="shared" si="134"/>
        <v>29.800260049753799</v>
      </c>
      <c r="G181" s="64">
        <f t="shared" si="135"/>
        <v>60.199739950246197</v>
      </c>
      <c r="H181" s="63">
        <f t="shared" si="150"/>
        <v>-17.950999836443017</v>
      </c>
      <c r="I181" s="64">
        <f t="shared" si="137"/>
        <v>41.270522356602925</v>
      </c>
      <c r="J181" s="64">
        <f t="shared" si="138"/>
        <v>48.729477643397075</v>
      </c>
      <c r="K181" s="63">
        <f t="shared" si="151"/>
        <v>-13.718995549944374</v>
      </c>
      <c r="L181" s="64">
        <f t="shared" si="140"/>
        <v>52.837445199572635</v>
      </c>
      <c r="M181" s="64">
        <f t="shared" si="141"/>
        <v>37.162554800427365</v>
      </c>
      <c r="N181" s="63">
        <f t="shared" si="152"/>
        <v>-11.081302594650388</v>
      </c>
      <c r="O181" s="64">
        <f t="shared" si="143"/>
        <v>64.447107707734219</v>
      </c>
      <c r="P181" s="64">
        <f t="shared" si="144"/>
        <v>25.552892292265781</v>
      </c>
      <c r="Q181" s="63">
        <f t="shared" si="153"/>
        <v>-9.153127019028803</v>
      </c>
      <c r="R181" s="64">
        <f t="shared" si="146"/>
        <v>57.17721964937131</v>
      </c>
      <c r="S181" s="171">
        <f t="shared" si="147"/>
        <v>32.82278035062869</v>
      </c>
      <c r="T181" s="197">
        <f t="shared" si="154"/>
        <v>-10.30233529957262</v>
      </c>
      <c r="U181" s="65"/>
      <c r="W181" s="341"/>
      <c r="X181" s="341"/>
      <c r="Y181" s="398"/>
      <c r="Z181" s="398"/>
      <c r="AA181" s="398"/>
      <c r="AB181" s="341"/>
      <c r="AC181" s="341"/>
      <c r="AD181" s="341"/>
      <c r="AE181" s="341"/>
      <c r="AF181" s="341"/>
      <c r="AG181" s="341"/>
      <c r="AH181" s="341"/>
      <c r="AI181" s="341"/>
      <c r="AJ181" s="341"/>
      <c r="AK181" s="341"/>
      <c r="AL181" s="341"/>
      <c r="AM181" s="341"/>
      <c r="AN181" s="341"/>
      <c r="AO181" s="341"/>
      <c r="AP181" s="341"/>
      <c r="AQ181" s="341"/>
      <c r="AR181" s="341"/>
      <c r="AS181" s="341"/>
      <c r="AT181" s="341"/>
      <c r="AU181" s="341"/>
      <c r="AV181" s="341"/>
      <c r="AW181" s="341"/>
      <c r="AX181" s="341"/>
    </row>
    <row r="182" spans="1:50" x14ac:dyDescent="0.6">
      <c r="A182" s="66">
        <v>-8</v>
      </c>
      <c r="B182" s="361">
        <f t="shared" si="130"/>
        <v>-0.13962634015954636</v>
      </c>
      <c r="C182" s="64">
        <f t="shared" si="131"/>
        <v>18.284446129952979</v>
      </c>
      <c r="D182" s="64">
        <f t="shared" si="132"/>
        <v>71.715553870047017</v>
      </c>
      <c r="E182" s="63">
        <f t="shared" si="149"/>
        <v>-24.01420876635963</v>
      </c>
      <c r="F182" s="64">
        <f t="shared" si="134"/>
        <v>29.577905673604274</v>
      </c>
      <c r="G182" s="64">
        <f t="shared" si="135"/>
        <v>60.422094326395722</v>
      </c>
      <c r="H182" s="63">
        <f t="shared" si="150"/>
        <v>-16.025691645688113</v>
      </c>
      <c r="I182" s="64">
        <f t="shared" si="137"/>
        <v>41.099712142755578</v>
      </c>
      <c r="J182" s="64">
        <f t="shared" si="138"/>
        <v>48.900287857244422</v>
      </c>
      <c r="K182" s="63">
        <f t="shared" si="151"/>
        <v>-12.222669677417878</v>
      </c>
      <c r="L182" s="64">
        <f t="shared" si="140"/>
        <v>52.699124135779655</v>
      </c>
      <c r="M182" s="64">
        <f t="shared" si="141"/>
        <v>37.300875864220345</v>
      </c>
      <c r="N182" s="63">
        <f t="shared" si="152"/>
        <v>-9.8638603607619402</v>
      </c>
      <c r="O182" s="64">
        <f t="shared" si="143"/>
        <v>64.332678005737776</v>
      </c>
      <c r="P182" s="64">
        <f t="shared" si="144"/>
        <v>25.667321994262224</v>
      </c>
      <c r="Q182" s="63">
        <f t="shared" si="153"/>
        <v>-8.1437147963056979</v>
      </c>
      <c r="R182" s="64">
        <f t="shared" si="146"/>
        <v>57.048537474026659</v>
      </c>
      <c r="S182" s="171">
        <f t="shared" si="147"/>
        <v>32.951462525973341</v>
      </c>
      <c r="T182" s="197">
        <f t="shared" si="154"/>
        <v>-9.1685690471407497</v>
      </c>
      <c r="U182" s="65"/>
      <c r="W182" s="341"/>
      <c r="X182" s="341"/>
      <c r="Y182" s="398"/>
      <c r="Z182" s="398"/>
      <c r="AA182" s="398"/>
      <c r="AB182" s="341"/>
      <c r="AC182" s="341"/>
      <c r="AD182" s="341"/>
      <c r="AE182" s="341"/>
      <c r="AF182" s="341"/>
      <c r="AG182" s="341"/>
      <c r="AH182" s="341"/>
      <c r="AI182" s="341"/>
      <c r="AJ182" s="341"/>
      <c r="AK182" s="341"/>
      <c r="AL182" s="341"/>
      <c r="AM182" s="341"/>
      <c r="AN182" s="341"/>
      <c r="AO182" s="341"/>
      <c r="AP182" s="341"/>
      <c r="AQ182" s="341"/>
      <c r="AR182" s="341"/>
      <c r="AS182" s="341"/>
      <c r="AT182" s="341"/>
      <c r="AU182" s="341"/>
      <c r="AV182" s="341"/>
      <c r="AW182" s="341"/>
      <c r="AX182" s="341"/>
    </row>
    <row r="183" spans="1:50" x14ac:dyDescent="0.6">
      <c r="A183" s="66">
        <v>-7</v>
      </c>
      <c r="B183" s="361">
        <f t="shared" si="130"/>
        <v>-0.12217304763960307</v>
      </c>
      <c r="C183" s="64">
        <f t="shared" si="131"/>
        <v>17.99173905080373</v>
      </c>
      <c r="D183" s="64">
        <f t="shared" si="132"/>
        <v>72.00826094919627</v>
      </c>
      <c r="E183" s="63">
        <f t="shared" si="149"/>
        <v>-21.220956933774321</v>
      </c>
      <c r="F183" s="64">
        <f t="shared" si="134"/>
        <v>29.380279287334734</v>
      </c>
      <c r="G183" s="64">
        <f t="shared" si="135"/>
        <v>60.61972071266527</v>
      </c>
      <c r="H183" s="63">
        <f t="shared" si="150"/>
        <v>-14.076879392710099</v>
      </c>
      <c r="I183" s="64">
        <f t="shared" si="137"/>
        <v>40.948387844749433</v>
      </c>
      <c r="J183" s="64">
        <f t="shared" si="138"/>
        <v>49.051612155250567</v>
      </c>
      <c r="K183" s="63">
        <f t="shared" si="151"/>
        <v>-10.716669834794835</v>
      </c>
      <c r="L183" s="64">
        <f t="shared" si="140"/>
        <v>52.57676499477062</v>
      </c>
      <c r="M183" s="64">
        <f t="shared" si="141"/>
        <v>37.42323500522938</v>
      </c>
      <c r="N183" s="63">
        <f t="shared" si="152"/>
        <v>-8.641609324784552</v>
      </c>
      <c r="O183" s="64">
        <f t="shared" si="143"/>
        <v>64.231537086609649</v>
      </c>
      <c r="P183" s="64">
        <f t="shared" si="144"/>
        <v>25.768462913390351</v>
      </c>
      <c r="Q183" s="63">
        <f t="shared" si="153"/>
        <v>-7.1316446827073863</v>
      </c>
      <c r="R183" s="64">
        <f t="shared" si="146"/>
        <v>56.934746046874793</v>
      </c>
      <c r="S183" s="171">
        <f t="shared" si="147"/>
        <v>33.065253953125207</v>
      </c>
      <c r="T183" s="197">
        <f t="shared" si="154"/>
        <v>-8.0309879946157121</v>
      </c>
      <c r="U183" s="65"/>
      <c r="W183" s="341"/>
      <c r="X183" s="341"/>
      <c r="Y183" s="398"/>
      <c r="Z183" s="398"/>
      <c r="AA183" s="398"/>
      <c r="AB183" s="341"/>
      <c r="AC183" s="341"/>
      <c r="AD183" s="341"/>
      <c r="AE183" s="341"/>
      <c r="AF183" s="341"/>
      <c r="AG183" s="341"/>
      <c r="AH183" s="341"/>
      <c r="AI183" s="341"/>
      <c r="AJ183" s="341"/>
      <c r="AK183" s="341"/>
      <c r="AL183" s="341"/>
      <c r="AM183" s="341"/>
      <c r="AN183" s="341"/>
      <c r="AO183" s="341"/>
      <c r="AP183" s="341"/>
      <c r="AQ183" s="341"/>
      <c r="AR183" s="341"/>
      <c r="AS183" s="341"/>
      <c r="AT183" s="341"/>
      <c r="AU183" s="341"/>
      <c r="AV183" s="341"/>
      <c r="AW183" s="341"/>
      <c r="AX183" s="341"/>
    </row>
    <row r="184" spans="1:50" x14ac:dyDescent="0.6">
      <c r="A184" s="66">
        <v>-6</v>
      </c>
      <c r="B184" s="361">
        <f t="shared" si="130"/>
        <v>-0.10471975511965978</v>
      </c>
      <c r="C184" s="64">
        <f t="shared" si="131"/>
        <v>17.734098918336628</v>
      </c>
      <c r="D184" s="64">
        <f t="shared" si="132"/>
        <v>72.265901081663372</v>
      </c>
      <c r="E184" s="63">
        <f t="shared" si="149"/>
        <v>-18.350156518646141</v>
      </c>
      <c r="F184" s="64">
        <f t="shared" si="134"/>
        <v>29.207895648929856</v>
      </c>
      <c r="G184" s="64">
        <f t="shared" si="135"/>
        <v>60.792104351070144</v>
      </c>
      <c r="H184" s="63">
        <f t="shared" si="150"/>
        <v>-12.106933813455912</v>
      </c>
      <c r="I184" s="64">
        <f t="shared" si="137"/>
        <v>40.816772864578972</v>
      </c>
      <c r="J184" s="64">
        <f t="shared" si="138"/>
        <v>49.183227135421028</v>
      </c>
      <c r="K184" s="63">
        <f t="shared" si="151"/>
        <v>-9.2020756880470653</v>
      </c>
      <c r="L184" s="64">
        <f t="shared" si="140"/>
        <v>52.470482812206306</v>
      </c>
      <c r="M184" s="64">
        <f t="shared" si="141"/>
        <v>37.529517187793694</v>
      </c>
      <c r="N184" s="63">
        <f t="shared" si="152"/>
        <v>-7.4151094025643536</v>
      </c>
      <c r="O184" s="64">
        <f t="shared" si="143"/>
        <v>64.143749406331239</v>
      </c>
      <c r="P184" s="64">
        <f t="shared" si="144"/>
        <v>25.856250593668761</v>
      </c>
      <c r="Q184" s="63">
        <f t="shared" si="153"/>
        <v>-6.1172333187750887</v>
      </c>
      <c r="R184" s="64">
        <f t="shared" si="146"/>
        <v>56.835937366495997</v>
      </c>
      <c r="S184" s="171">
        <f t="shared" si="147"/>
        <v>33.164062633504003</v>
      </c>
      <c r="T184" s="197">
        <f t="shared" si="154"/>
        <v>-6.8900407751315154</v>
      </c>
      <c r="U184" s="65"/>
      <c r="W184" s="341"/>
      <c r="X184" s="341"/>
      <c r="Y184" s="398"/>
      <c r="Z184" s="398"/>
      <c r="AA184" s="398"/>
      <c r="AB184" s="341"/>
      <c r="AC184" s="341"/>
      <c r="AD184" s="341"/>
      <c r="AE184" s="341"/>
      <c r="AF184" s="341"/>
      <c r="AG184" s="341"/>
      <c r="AH184" s="341"/>
      <c r="AI184" s="341"/>
      <c r="AJ184" s="341"/>
      <c r="AK184" s="341"/>
      <c r="AL184" s="341"/>
      <c r="AM184" s="341"/>
      <c r="AN184" s="341"/>
      <c r="AO184" s="341"/>
      <c r="AP184" s="341"/>
      <c r="AQ184" s="341"/>
      <c r="AR184" s="341"/>
      <c r="AS184" s="341"/>
      <c r="AT184" s="341"/>
      <c r="AU184" s="341"/>
      <c r="AV184" s="341"/>
      <c r="AW184" s="341"/>
      <c r="AX184" s="341"/>
    </row>
    <row r="185" spans="1:50" x14ac:dyDescent="0.6">
      <c r="A185" s="66">
        <v>-5</v>
      </c>
      <c r="B185" s="361">
        <f t="shared" si="130"/>
        <v>-8.7266462599716474E-2</v>
      </c>
      <c r="C185" s="64">
        <f t="shared" si="131"/>
        <v>17.513096550567354</v>
      </c>
      <c r="D185" s="64">
        <f t="shared" si="132"/>
        <v>72.486903449432646</v>
      </c>
      <c r="E185" s="63">
        <f t="shared" si="149"/>
        <v>-15.40892597593769</v>
      </c>
      <c r="F185" s="64">
        <f t="shared" si="134"/>
        <v>29.061215103648497</v>
      </c>
      <c r="G185" s="64">
        <f t="shared" si="135"/>
        <v>60.938784896351507</v>
      </c>
      <c r="H185" s="63">
        <f t="shared" si="150"/>
        <v>-10.118436277573247</v>
      </c>
      <c r="I185" s="64">
        <f t="shared" si="137"/>
        <v>40.705064177075627</v>
      </c>
      <c r="J185" s="64">
        <f t="shared" si="138"/>
        <v>49.294935822924373</v>
      </c>
      <c r="K185" s="63">
        <f t="shared" si="151"/>
        <v>-7.6800167111045026</v>
      </c>
      <c r="L185" s="64">
        <f t="shared" si="140"/>
        <v>52.380378369741031</v>
      </c>
      <c r="M185" s="64">
        <f t="shared" si="141"/>
        <v>37.619621630258969</v>
      </c>
      <c r="N185" s="63">
        <f t="shared" si="152"/>
        <v>-6.1849365816495974</v>
      </c>
      <c r="O185" s="64">
        <f t="shared" si="143"/>
        <v>64.069371236959654</v>
      </c>
      <c r="P185" s="64">
        <f t="shared" si="144"/>
        <v>25.930628763040346</v>
      </c>
      <c r="Q185" s="63">
        <f t="shared" si="153"/>
        <v>-5.1008034812478664</v>
      </c>
      <c r="R185" s="64">
        <f t="shared" si="146"/>
        <v>56.752191908741437</v>
      </c>
      <c r="S185" s="171">
        <f t="shared" si="147"/>
        <v>33.247808091258563</v>
      </c>
      <c r="T185" s="197">
        <f t="shared" si="154"/>
        <v>-5.7461870727650073</v>
      </c>
      <c r="U185" s="65"/>
      <c r="W185" s="341"/>
      <c r="X185" s="341"/>
      <c r="Y185" s="398"/>
      <c r="Z185" s="398"/>
      <c r="AA185" s="398"/>
      <c r="AB185" s="341"/>
      <c r="AC185" s="341"/>
      <c r="AD185" s="341"/>
      <c r="AE185" s="341"/>
      <c r="AF185" s="341"/>
      <c r="AG185" s="341"/>
      <c r="AH185" s="341"/>
      <c r="AI185" s="341"/>
      <c r="AJ185" s="341"/>
      <c r="AK185" s="341"/>
      <c r="AL185" s="341"/>
      <c r="AM185" s="341"/>
      <c r="AN185" s="341"/>
      <c r="AO185" s="341"/>
      <c r="AP185" s="341"/>
      <c r="AQ185" s="341"/>
      <c r="AR185" s="341"/>
      <c r="AS185" s="341"/>
      <c r="AT185" s="341"/>
      <c r="AU185" s="341"/>
      <c r="AV185" s="341"/>
      <c r="AW185" s="341"/>
      <c r="AX185" s="341"/>
    </row>
    <row r="186" spans="1:50" x14ac:dyDescent="0.6">
      <c r="A186" s="66">
        <v>-4</v>
      </c>
      <c r="B186" s="361">
        <f t="shared" si="130"/>
        <v>-6.9813170079773182E-2</v>
      </c>
      <c r="C186" s="64">
        <f t="shared" si="131"/>
        <v>17.330153409734471</v>
      </c>
      <c r="D186" s="64">
        <f t="shared" si="132"/>
        <v>72.669846590265536</v>
      </c>
      <c r="E186" s="63">
        <f t="shared" si="149"/>
        <v>-12.40597653030861</v>
      </c>
      <c r="F186" s="64">
        <f t="shared" si="134"/>
        <v>28.940637923251419</v>
      </c>
      <c r="G186" s="64">
        <f t="shared" si="135"/>
        <v>61.059362076748585</v>
      </c>
      <c r="H186" s="63">
        <f t="shared" si="150"/>
        <v>-8.1141598481488728</v>
      </c>
      <c r="I186" s="64">
        <f t="shared" si="137"/>
        <v>40.613430945794221</v>
      </c>
      <c r="J186" s="64">
        <f t="shared" si="138"/>
        <v>49.386569054205779</v>
      </c>
      <c r="K186" s="63">
        <f t="shared" si="151"/>
        <v>-6.1516664841947666</v>
      </c>
      <c r="L186" s="64">
        <f t="shared" si="140"/>
        <v>52.306537741699707</v>
      </c>
      <c r="M186" s="64">
        <f t="shared" si="141"/>
        <v>37.693462258300293</v>
      </c>
      <c r="N186" s="63">
        <f t="shared" si="152"/>
        <v>-4.9516809085330387</v>
      </c>
      <c r="O186" s="64">
        <f t="shared" si="143"/>
        <v>64.008450493703691</v>
      </c>
      <c r="P186" s="64">
        <f t="shared" si="144"/>
        <v>25.991549506296309</v>
      </c>
      <c r="Q186" s="63">
        <f t="shared" si="153"/>
        <v>-4.0826832787299825</v>
      </c>
      <c r="R186" s="64">
        <f t="shared" si="146"/>
        <v>56.683578314623098</v>
      </c>
      <c r="S186" s="171">
        <f t="shared" si="147"/>
        <v>33.316421685376902</v>
      </c>
      <c r="T186" s="197">
        <f t="shared" si="154"/>
        <v>-4.5998962102581649</v>
      </c>
      <c r="U186" s="65"/>
      <c r="W186" s="341"/>
      <c r="X186" s="341"/>
      <c r="Y186" s="398"/>
      <c r="Z186" s="398"/>
      <c r="AA186" s="398"/>
      <c r="AB186" s="341"/>
      <c r="AC186" s="341"/>
      <c r="AD186" s="341"/>
      <c r="AE186" s="341"/>
      <c r="AF186" s="341"/>
      <c r="AG186" s="341"/>
      <c r="AH186" s="341"/>
      <c r="AI186" s="341"/>
      <c r="AJ186" s="341"/>
      <c r="AK186" s="341"/>
      <c r="AL186" s="341"/>
      <c r="AM186" s="341"/>
      <c r="AN186" s="341"/>
      <c r="AO186" s="341"/>
      <c r="AP186" s="341"/>
      <c r="AQ186" s="341"/>
      <c r="AR186" s="341"/>
      <c r="AS186" s="341"/>
      <c r="AT186" s="341"/>
      <c r="AU186" s="341"/>
      <c r="AV186" s="341"/>
      <c r="AW186" s="341"/>
      <c r="AX186" s="341"/>
    </row>
    <row r="187" spans="1:50" x14ac:dyDescent="0.6">
      <c r="A187" s="66">
        <v>-3</v>
      </c>
      <c r="B187" s="361">
        <f t="shared" si="130"/>
        <v>-5.235987755982989E-2</v>
      </c>
      <c r="C187" s="64">
        <f t="shared" si="131"/>
        <v>17.186501182213718</v>
      </c>
      <c r="D187" s="64">
        <f t="shared" si="132"/>
        <v>72.813498817786282</v>
      </c>
      <c r="E187" s="63">
        <f t="shared" si="149"/>
        <v>-9.3515290370814697</v>
      </c>
      <c r="F187" s="64">
        <f t="shared" si="134"/>
        <v>28.846499194707995</v>
      </c>
      <c r="G187" s="64">
        <f t="shared" si="135"/>
        <v>61.153500805292005</v>
      </c>
      <c r="H187" s="63">
        <f t="shared" si="150"/>
        <v>-6.0970456941544278</v>
      </c>
      <c r="I187" s="64">
        <f t="shared" si="137"/>
        <v>40.542013309804204</v>
      </c>
      <c r="J187" s="64">
        <f t="shared" si="138"/>
        <v>49.457986690195796</v>
      </c>
      <c r="K187" s="63">
        <f t="shared" si="151"/>
        <v>-4.6182363737591707</v>
      </c>
      <c r="L187" s="64">
        <f t="shared" si="140"/>
        <v>52.249031902928266</v>
      </c>
      <c r="M187" s="64">
        <f t="shared" si="141"/>
        <v>37.750968097071734</v>
      </c>
      <c r="N187" s="63">
        <f t="shared" si="152"/>
        <v>-3.7159443494472151</v>
      </c>
      <c r="O187" s="64">
        <f t="shared" si="143"/>
        <v>63.961026586408053</v>
      </c>
      <c r="P187" s="64">
        <f t="shared" si="144"/>
        <v>26.038973413591947</v>
      </c>
      <c r="Q187" s="63">
        <f t="shared" si="153"/>
        <v>-3.063205314733775</v>
      </c>
      <c r="R187" s="64">
        <f t="shared" si="146"/>
        <v>56.63015312116957</v>
      </c>
      <c r="S187" s="171">
        <f t="shared" si="147"/>
        <v>33.36984687883043</v>
      </c>
      <c r="T187" s="197">
        <f t="shared" si="154"/>
        <v>-3.4516456620721296</v>
      </c>
      <c r="U187" s="65"/>
      <c r="W187" s="341"/>
      <c r="X187" s="341"/>
      <c r="Y187" s="398"/>
      <c r="Z187" s="398"/>
      <c r="AA187" s="398"/>
      <c r="AB187" s="341"/>
      <c r="AC187" s="341"/>
      <c r="AD187" s="341"/>
      <c r="AE187" s="341"/>
      <c r="AF187" s="341"/>
      <c r="AG187" s="341"/>
      <c r="AH187" s="341"/>
      <c r="AI187" s="341"/>
      <c r="AJ187" s="341"/>
      <c r="AK187" s="341"/>
      <c r="AL187" s="341"/>
      <c r="AM187" s="341"/>
      <c r="AN187" s="341"/>
      <c r="AO187" s="341"/>
      <c r="AP187" s="341"/>
      <c r="AQ187" s="341"/>
      <c r="AR187" s="341"/>
      <c r="AS187" s="341"/>
      <c r="AT187" s="341"/>
      <c r="AU187" s="341"/>
      <c r="AV187" s="341"/>
      <c r="AW187" s="341"/>
      <c r="AX187" s="341"/>
    </row>
    <row r="188" spans="1:50" x14ac:dyDescent="0.6">
      <c r="A188" s="66">
        <v>-2</v>
      </c>
      <c r="B188" s="361">
        <f t="shared" si="130"/>
        <v>-3.4906585039886591E-2</v>
      </c>
      <c r="C188" s="64">
        <f t="shared" si="131"/>
        <v>17.083143810107636</v>
      </c>
      <c r="D188" s="64">
        <f t="shared" si="132"/>
        <v>72.916856189892371</v>
      </c>
      <c r="E188" s="63">
        <f t="shared" si="149"/>
        <v>-6.257147848211539</v>
      </c>
      <c r="F188" s="64">
        <f t="shared" si="134"/>
        <v>28.779064404673733</v>
      </c>
      <c r="G188" s="64">
        <f t="shared" si="135"/>
        <v>61.220935595326267</v>
      </c>
      <c r="H188" s="63">
        <f t="shared" si="150"/>
        <v>-4.0701752325224332</v>
      </c>
      <c r="I188" s="64">
        <f t="shared" si="137"/>
        <v>40.490921361390882</v>
      </c>
      <c r="J188" s="64">
        <f t="shared" si="138"/>
        <v>49.509078638609118</v>
      </c>
      <c r="K188" s="63">
        <f t="shared" si="151"/>
        <v>-3.0809686692833047</v>
      </c>
      <c r="L188" s="64">
        <f t="shared" si="140"/>
        <v>52.207916401973279</v>
      </c>
      <c r="M188" s="64">
        <f t="shared" si="141"/>
        <v>37.792083598026721</v>
      </c>
      <c r="N188" s="63">
        <f t="shared" si="152"/>
        <v>-2.4783385422886233</v>
      </c>
      <c r="O188" s="64">
        <f t="shared" si="143"/>
        <v>63.92713029652154</v>
      </c>
      <c r="P188" s="64">
        <f t="shared" si="144"/>
        <v>26.07286970347846</v>
      </c>
      <c r="Q188" s="63">
        <f t="shared" si="153"/>
        <v>-2.0427058229372999</v>
      </c>
      <c r="R188" s="64">
        <f t="shared" si="146"/>
        <v>56.59196053770826</v>
      </c>
      <c r="S188" s="171">
        <f t="shared" si="147"/>
        <v>33.40803946229174</v>
      </c>
      <c r="T188" s="197">
        <f t="shared" si="154"/>
        <v>-2.301919503453425</v>
      </c>
      <c r="U188" s="65"/>
      <c r="W188" s="341"/>
      <c r="X188" s="341"/>
      <c r="Y188" s="398"/>
      <c r="Z188" s="398"/>
      <c r="AA188" s="398"/>
      <c r="AB188" s="341"/>
      <c r="AC188" s="341"/>
      <c r="AD188" s="341"/>
      <c r="AE188" s="341"/>
      <c r="AF188" s="341"/>
      <c r="AG188" s="341"/>
      <c r="AH188" s="341"/>
      <c r="AI188" s="341"/>
      <c r="AJ188" s="341"/>
      <c r="AK188" s="341"/>
      <c r="AL188" s="341"/>
      <c r="AM188" s="341"/>
      <c r="AN188" s="341"/>
      <c r="AO188" s="341"/>
      <c r="AP188" s="341"/>
      <c r="AQ188" s="341"/>
      <c r="AR188" s="341"/>
      <c r="AS188" s="341"/>
      <c r="AT188" s="341"/>
      <c r="AU188" s="341"/>
      <c r="AV188" s="341"/>
      <c r="AW188" s="341"/>
      <c r="AX188" s="341"/>
    </row>
    <row r="189" spans="1:50" x14ac:dyDescent="0.6">
      <c r="A189" s="66">
        <v>-1</v>
      </c>
      <c r="B189" s="361">
        <f t="shared" si="130"/>
        <v>-1.7453292519943295E-2</v>
      </c>
      <c r="C189" s="64">
        <f t="shared" si="131"/>
        <v>17.020824483946761</v>
      </c>
      <c r="D189" s="64">
        <f t="shared" si="132"/>
        <v>72.979175516053232</v>
      </c>
      <c r="E189" s="63">
        <f t="shared" si="149"/>
        <v>-3.13549292226784</v>
      </c>
      <c r="F189" s="64">
        <f t="shared" si="134"/>
        <v>28.738525852042393</v>
      </c>
      <c r="G189" s="64">
        <f t="shared" si="135"/>
        <v>61.261474147957607</v>
      </c>
      <c r="H189" s="63">
        <f t="shared" si="150"/>
        <v>-2.0367385709851633</v>
      </c>
      <c r="I189" s="64">
        <f t="shared" si="137"/>
        <v>40.460234331936441</v>
      </c>
      <c r="J189" s="64">
        <f t="shared" si="138"/>
        <v>49.539765668063559</v>
      </c>
      <c r="K189" s="63">
        <f t="shared" si="151"/>
        <v>-1.5411292666668182</v>
      </c>
      <c r="L189" s="64">
        <f t="shared" si="140"/>
        <v>52.183231103106124</v>
      </c>
      <c r="M189" s="64">
        <f t="shared" si="141"/>
        <v>37.816768896893876</v>
      </c>
      <c r="N189" s="63">
        <f t="shared" si="152"/>
        <v>-1.2394824590905875</v>
      </c>
      <c r="O189" s="64">
        <f t="shared" si="143"/>
        <v>63.906783680449045</v>
      </c>
      <c r="P189" s="64">
        <f t="shared" si="144"/>
        <v>26.093216319550955</v>
      </c>
      <c r="Q189" s="63">
        <f t="shared" si="153"/>
        <v>-1.0215237798052461</v>
      </c>
      <c r="R189" s="64">
        <f t="shared" si="146"/>
        <v>56.569032269645824</v>
      </c>
      <c r="S189" s="171">
        <f t="shared" si="147"/>
        <v>33.430967730354176</v>
      </c>
      <c r="T189" s="197">
        <f t="shared" si="154"/>
        <v>-1.1512068071264505</v>
      </c>
      <c r="U189" s="65"/>
      <c r="W189" s="341"/>
      <c r="X189" s="341"/>
      <c r="Y189" s="398"/>
      <c r="Z189" s="398"/>
      <c r="AA189" s="398"/>
      <c r="AB189" s="341"/>
      <c r="AC189" s="341"/>
      <c r="AD189" s="341"/>
      <c r="AE189" s="341"/>
      <c r="AF189" s="341"/>
      <c r="AG189" s="341"/>
      <c r="AH189" s="341"/>
      <c r="AI189" s="341"/>
      <c r="AJ189" s="341"/>
      <c r="AK189" s="341"/>
      <c r="AL189" s="341"/>
      <c r="AM189" s="341"/>
      <c r="AN189" s="341"/>
      <c r="AO189" s="341"/>
      <c r="AP189" s="341"/>
      <c r="AQ189" s="341"/>
      <c r="AR189" s="341"/>
      <c r="AS189" s="341"/>
      <c r="AT189" s="341"/>
      <c r="AU189" s="341"/>
      <c r="AV189" s="341"/>
      <c r="AW189" s="341"/>
      <c r="AX189" s="341"/>
    </row>
    <row r="190" spans="1:50" s="370" customFormat="1" x14ac:dyDescent="0.6">
      <c r="A190" s="362">
        <v>-1E-3</v>
      </c>
      <c r="B190" s="363">
        <f t="shared" si="130"/>
        <v>-1.7453292519943296E-5</v>
      </c>
      <c r="C190" s="364">
        <f t="shared" si="131"/>
        <v>17.000000020837401</v>
      </c>
      <c r="D190" s="364">
        <f t="shared" si="132"/>
        <v>72.999999979162595</v>
      </c>
      <c r="E190" s="365">
        <f t="shared" si="149"/>
        <v>-3.1378138733201516E-3</v>
      </c>
      <c r="F190" s="364">
        <f t="shared" si="134"/>
        <v>28.725000013529119</v>
      </c>
      <c r="G190" s="364">
        <f t="shared" si="135"/>
        <v>61.274999986470881</v>
      </c>
      <c r="H190" s="365">
        <f t="shared" si="150"/>
        <v>-2.0372914124334421E-3</v>
      </c>
      <c r="I190" s="364">
        <f t="shared" si="137"/>
        <v>40.450000010235662</v>
      </c>
      <c r="J190" s="364">
        <f t="shared" si="138"/>
        <v>49.549999989764338</v>
      </c>
      <c r="K190" s="365">
        <f t="shared" si="151"/>
        <v>-1.5413447353594351E-3</v>
      </c>
      <c r="L190" s="364">
        <f t="shared" si="140"/>
        <v>52.17500000823177</v>
      </c>
      <c r="M190" s="364">
        <f t="shared" si="141"/>
        <v>37.82499999176823</v>
      </c>
      <c r="N190" s="365">
        <f t="shared" si="152"/>
        <v>-1.2395870151954635E-3</v>
      </c>
      <c r="O190" s="364">
        <f t="shared" si="143"/>
        <v>63.900000006784055</v>
      </c>
      <c r="P190" s="364">
        <f t="shared" si="144"/>
        <v>26.099999993215945</v>
      </c>
      <c r="Q190" s="365">
        <f t="shared" si="153"/>
        <v>-1.0215814641510717E-3</v>
      </c>
      <c r="R190" s="364">
        <f t="shared" si="146"/>
        <v>56.56138739904042</v>
      </c>
      <c r="S190" s="366">
        <f t="shared" si="147"/>
        <v>33.43861260095958</v>
      </c>
      <c r="T190" s="367">
        <f t="shared" si="154"/>
        <v>-1.151289623710297E-3</v>
      </c>
      <c r="U190" s="371"/>
      <c r="V190" s="369">
        <f>E190</f>
        <v>-3.1378138733201516E-3</v>
      </c>
      <c r="W190" s="399"/>
      <c r="X190" s="399"/>
      <c r="Y190" s="399"/>
      <c r="Z190" s="399"/>
      <c r="AA190" s="399"/>
      <c r="AB190" s="380"/>
      <c r="AC190" s="380"/>
      <c r="AD190" s="380"/>
      <c r="AE190" s="380"/>
      <c r="AF190" s="380"/>
      <c r="AG190" s="380"/>
      <c r="AH190" s="380"/>
      <c r="AI190" s="399">
        <f>D190</f>
        <v>72.999999979162595</v>
      </c>
      <c r="AJ190" s="380"/>
      <c r="AK190" s="380"/>
      <c r="AL190" s="380"/>
      <c r="AM190" s="380"/>
      <c r="AN190" s="380"/>
      <c r="AO190" s="380"/>
      <c r="AP190" s="380"/>
      <c r="AQ190" s="380"/>
      <c r="AR190" s="380"/>
      <c r="AS190" s="380"/>
      <c r="AT190" s="380"/>
      <c r="AU190" s="380"/>
      <c r="AV190" s="380"/>
      <c r="AW190" s="380"/>
      <c r="AX190" s="380"/>
    </row>
    <row r="191" spans="1:50" s="370" customFormat="1" x14ac:dyDescent="0.6">
      <c r="A191" s="362">
        <v>1E-3</v>
      </c>
      <c r="B191" s="363">
        <f t="shared" si="130"/>
        <v>1.7453292519943296E-5</v>
      </c>
      <c r="C191" s="364">
        <f t="shared" si="131"/>
        <v>17.000000020837401</v>
      </c>
      <c r="D191" s="364">
        <f t="shared" si="132"/>
        <v>72.999999979162595</v>
      </c>
      <c r="E191" s="365">
        <f t="shared" ref="E191:E222" si="155">DEGREES(ACOS((SIN(RADIANS(D191))*SIN($C$6)-SIN(C$5))/(COS(RADIANS(D191))*COS($C$6))))</f>
        <v>3.1378138733201516E-3</v>
      </c>
      <c r="F191" s="364">
        <f t="shared" si="134"/>
        <v>28.725000013529119</v>
      </c>
      <c r="G191" s="364">
        <f t="shared" si="135"/>
        <v>61.274999986470881</v>
      </c>
      <c r="H191" s="365">
        <f t="shared" ref="H191:H222" si="156">DEGREES(ACOS((SIN(RADIANS(G191))*SIN($C$6)-SIN(G$5))/(COS(RADIANS(G191))*COS($C$6))))</f>
        <v>2.0372914124334421E-3</v>
      </c>
      <c r="I191" s="364">
        <f t="shared" si="137"/>
        <v>40.450000010235662</v>
      </c>
      <c r="J191" s="364">
        <f t="shared" si="138"/>
        <v>49.549999989764338</v>
      </c>
      <c r="K191" s="365">
        <f t="shared" ref="K191:K222" si="157">DEGREES(ACOS((SIN(RADIANS(J191))*SIN($C$6)-SIN(J$5))/(COS(RADIANS(J191))*COS($C$6))))</f>
        <v>1.5413447353594351E-3</v>
      </c>
      <c r="L191" s="364">
        <f t="shared" si="140"/>
        <v>52.17500000823177</v>
      </c>
      <c r="M191" s="364">
        <f t="shared" si="141"/>
        <v>37.82499999176823</v>
      </c>
      <c r="N191" s="365">
        <f t="shared" ref="N191:N222" si="158">DEGREES(ACOS((SIN(RADIANS(M191))*SIN($C$6)-SIN(M$5))/(COS(RADIANS(M191))*COS($C$6))))</f>
        <v>1.2395870151954635E-3</v>
      </c>
      <c r="O191" s="364">
        <f t="shared" si="143"/>
        <v>63.900000006784055</v>
      </c>
      <c r="P191" s="364">
        <f t="shared" si="144"/>
        <v>26.099999993215945</v>
      </c>
      <c r="Q191" s="365">
        <f t="shared" ref="Q191:Q222" si="159">DEGREES(ACOS((SIN(RADIANS(P191))*SIN($C$6)-SIN(P$5))/(COS(RADIANS(P191))*COS($C$6))))</f>
        <v>1.0215814641510717E-3</v>
      </c>
      <c r="R191" s="364">
        <f t="shared" si="146"/>
        <v>56.56138739904042</v>
      </c>
      <c r="S191" s="366">
        <f t="shared" si="147"/>
        <v>33.43861260095958</v>
      </c>
      <c r="T191" s="367">
        <f t="shared" ref="T191:T222" si="160">DEGREES(ACOS((SIN(RADIANS(S191))*SIN($C$6)-SIN(S$5))/(COS(RADIANS(S191))*COS($C$6))))</f>
        <v>1.151289623710297E-3</v>
      </c>
      <c r="U191" s="371"/>
      <c r="V191" s="365">
        <f>IF($B$6&gt;=0,0,180)</f>
        <v>0</v>
      </c>
      <c r="W191" s="400"/>
      <c r="X191" s="400"/>
      <c r="Y191" s="399"/>
      <c r="Z191" s="399"/>
      <c r="AA191" s="399"/>
      <c r="AB191" s="380"/>
      <c r="AC191" s="380"/>
      <c r="AD191" s="380"/>
      <c r="AE191" s="380"/>
      <c r="AF191" s="380"/>
      <c r="AG191" s="380"/>
      <c r="AH191" s="380"/>
      <c r="AI191" s="399">
        <f>D191</f>
        <v>72.999999979162595</v>
      </c>
      <c r="AJ191" s="380"/>
      <c r="AK191" s="380"/>
      <c r="AL191" s="380"/>
      <c r="AM191" s="380"/>
      <c r="AN191" s="380"/>
      <c r="AO191" s="380"/>
      <c r="AP191" s="380"/>
      <c r="AQ191" s="380"/>
      <c r="AR191" s="380"/>
      <c r="AS191" s="380"/>
      <c r="AT191" s="380"/>
      <c r="AU191" s="380"/>
      <c r="AV191" s="380"/>
      <c r="AW191" s="380"/>
      <c r="AX191" s="380"/>
    </row>
    <row r="192" spans="1:50" x14ac:dyDescent="0.6">
      <c r="A192" s="66">
        <v>1</v>
      </c>
      <c r="B192" s="361">
        <f t="shared" si="130"/>
        <v>1.7453292519943295E-2</v>
      </c>
      <c r="C192" s="64">
        <f t="shared" si="131"/>
        <v>17.020824483946761</v>
      </c>
      <c r="D192" s="64">
        <f t="shared" si="132"/>
        <v>72.979175516053232</v>
      </c>
      <c r="E192" s="63">
        <f t="shared" si="155"/>
        <v>3.13549292226784</v>
      </c>
      <c r="F192" s="64">
        <f t="shared" si="134"/>
        <v>28.738525852042393</v>
      </c>
      <c r="G192" s="64">
        <f t="shared" si="135"/>
        <v>61.261474147957607</v>
      </c>
      <c r="H192" s="63">
        <f t="shared" si="156"/>
        <v>2.0367385709851633</v>
      </c>
      <c r="I192" s="64">
        <f t="shared" si="137"/>
        <v>40.460234331936441</v>
      </c>
      <c r="J192" s="64">
        <f t="shared" si="138"/>
        <v>49.539765668063559</v>
      </c>
      <c r="K192" s="63">
        <f t="shared" si="157"/>
        <v>1.5411292666668182</v>
      </c>
      <c r="L192" s="64">
        <f t="shared" si="140"/>
        <v>52.183231103106124</v>
      </c>
      <c r="M192" s="64">
        <f t="shared" si="141"/>
        <v>37.816768896893876</v>
      </c>
      <c r="N192" s="63">
        <f t="shared" si="158"/>
        <v>1.2394824590905875</v>
      </c>
      <c r="O192" s="64">
        <f t="shared" si="143"/>
        <v>63.906783680449045</v>
      </c>
      <c r="P192" s="64">
        <f t="shared" si="144"/>
        <v>26.093216319550955</v>
      </c>
      <c r="Q192" s="63">
        <f t="shared" si="159"/>
        <v>1.0215237798052461</v>
      </c>
      <c r="R192" s="64">
        <f t="shared" si="146"/>
        <v>56.569032269645824</v>
      </c>
      <c r="S192" s="171">
        <f t="shared" si="147"/>
        <v>33.430967730354176</v>
      </c>
      <c r="T192" s="197">
        <f t="shared" si="160"/>
        <v>1.1512068071264505</v>
      </c>
      <c r="U192" s="65"/>
      <c r="V192" s="72">
        <f>IF($B$6&gt;=0,0,180)</f>
        <v>0</v>
      </c>
      <c r="W192" s="398"/>
      <c r="X192" s="398"/>
      <c r="Y192" s="398"/>
      <c r="Z192" s="398"/>
      <c r="AA192" s="398"/>
      <c r="AB192" s="341"/>
      <c r="AC192" s="341"/>
      <c r="AD192" s="341"/>
      <c r="AE192" s="341"/>
      <c r="AF192" s="341"/>
      <c r="AG192" s="341"/>
      <c r="AH192" s="341"/>
      <c r="AI192" s="398">
        <f>G191</f>
        <v>61.274999986470881</v>
      </c>
      <c r="AJ192" s="341"/>
      <c r="AK192" s="341"/>
      <c r="AL192" s="341"/>
      <c r="AM192" s="341"/>
      <c r="AN192" s="341"/>
      <c r="AO192" s="341"/>
      <c r="AP192" s="341"/>
      <c r="AQ192" s="341"/>
      <c r="AR192" s="341"/>
      <c r="AS192" s="341"/>
      <c r="AT192" s="341"/>
      <c r="AU192" s="341"/>
      <c r="AV192" s="341"/>
      <c r="AW192" s="341"/>
      <c r="AX192" s="341"/>
    </row>
    <row r="193" spans="1:50" x14ac:dyDescent="0.6">
      <c r="A193" s="66">
        <v>2</v>
      </c>
      <c r="B193" s="361">
        <f t="shared" si="130"/>
        <v>3.4906585039886591E-2</v>
      </c>
      <c r="C193" s="64">
        <f t="shared" si="131"/>
        <v>17.083143810107636</v>
      </c>
      <c r="D193" s="64">
        <f t="shared" si="132"/>
        <v>72.916856189892371</v>
      </c>
      <c r="E193" s="63">
        <f t="shared" si="155"/>
        <v>6.257147848211539</v>
      </c>
      <c r="F193" s="64">
        <f t="shared" si="134"/>
        <v>28.779064404673733</v>
      </c>
      <c r="G193" s="64">
        <f t="shared" si="135"/>
        <v>61.220935595326267</v>
      </c>
      <c r="H193" s="63">
        <f t="shared" si="156"/>
        <v>4.0701752325224332</v>
      </c>
      <c r="I193" s="64">
        <f t="shared" si="137"/>
        <v>40.490921361390882</v>
      </c>
      <c r="J193" s="64">
        <f t="shared" si="138"/>
        <v>49.509078638609118</v>
      </c>
      <c r="K193" s="63">
        <f t="shared" si="157"/>
        <v>3.0809686692833047</v>
      </c>
      <c r="L193" s="64">
        <f t="shared" si="140"/>
        <v>52.207916401973279</v>
      </c>
      <c r="M193" s="64">
        <f t="shared" si="141"/>
        <v>37.792083598026721</v>
      </c>
      <c r="N193" s="63">
        <f t="shared" si="158"/>
        <v>2.4783385422886233</v>
      </c>
      <c r="O193" s="64">
        <f t="shared" si="143"/>
        <v>63.92713029652154</v>
      </c>
      <c r="P193" s="64">
        <f t="shared" si="144"/>
        <v>26.07286970347846</v>
      </c>
      <c r="Q193" s="63">
        <f t="shared" si="159"/>
        <v>2.0427058229372999</v>
      </c>
      <c r="R193" s="64">
        <f t="shared" si="146"/>
        <v>56.59196053770826</v>
      </c>
      <c r="S193" s="171">
        <f t="shared" si="147"/>
        <v>33.40803946229174</v>
      </c>
      <c r="T193" s="197">
        <f t="shared" si="160"/>
        <v>2.301919503453425</v>
      </c>
      <c r="U193" s="65"/>
      <c r="V193" s="72">
        <f>IF($B$6&gt;=0,0,180)</f>
        <v>0</v>
      </c>
      <c r="W193" s="398"/>
      <c r="X193" s="398"/>
      <c r="Y193" s="398"/>
      <c r="Z193" s="398"/>
      <c r="AA193" s="398"/>
      <c r="AB193" s="341"/>
      <c r="AC193" s="341"/>
      <c r="AD193" s="341"/>
      <c r="AE193" s="341"/>
      <c r="AF193" s="341"/>
      <c r="AG193" s="341"/>
      <c r="AH193" s="341"/>
      <c r="AI193" s="398">
        <f>J191</f>
        <v>49.549999989764338</v>
      </c>
      <c r="AJ193" s="341"/>
      <c r="AK193" s="341"/>
      <c r="AL193" s="341"/>
      <c r="AM193" s="341"/>
      <c r="AN193" s="341"/>
      <c r="AO193" s="341"/>
      <c r="AP193" s="341"/>
      <c r="AQ193" s="341"/>
      <c r="AR193" s="341"/>
      <c r="AS193" s="341"/>
      <c r="AT193" s="341"/>
      <c r="AU193" s="341"/>
      <c r="AV193" s="341"/>
      <c r="AW193" s="341"/>
      <c r="AX193" s="341"/>
    </row>
    <row r="194" spans="1:50" x14ac:dyDescent="0.6">
      <c r="A194" s="66">
        <v>3</v>
      </c>
      <c r="B194" s="361">
        <f t="shared" si="130"/>
        <v>5.235987755982989E-2</v>
      </c>
      <c r="C194" s="64">
        <f t="shared" si="131"/>
        <v>17.186501182213718</v>
      </c>
      <c r="D194" s="64">
        <f t="shared" si="132"/>
        <v>72.813498817786282</v>
      </c>
      <c r="E194" s="63">
        <f t="shared" si="155"/>
        <v>9.3515290370814697</v>
      </c>
      <c r="F194" s="64">
        <f t="shared" si="134"/>
        <v>28.846499194707995</v>
      </c>
      <c r="G194" s="64">
        <f t="shared" si="135"/>
        <v>61.153500805292005</v>
      </c>
      <c r="H194" s="63">
        <f t="shared" si="156"/>
        <v>6.0970456941544278</v>
      </c>
      <c r="I194" s="64">
        <f t="shared" si="137"/>
        <v>40.542013309804204</v>
      </c>
      <c r="J194" s="64">
        <f t="shared" si="138"/>
        <v>49.457986690195796</v>
      </c>
      <c r="K194" s="63">
        <f t="shared" si="157"/>
        <v>4.6182363737591707</v>
      </c>
      <c r="L194" s="64">
        <f t="shared" si="140"/>
        <v>52.249031902928266</v>
      </c>
      <c r="M194" s="64">
        <f t="shared" si="141"/>
        <v>37.750968097071734</v>
      </c>
      <c r="N194" s="63">
        <f t="shared" si="158"/>
        <v>3.7159443494472151</v>
      </c>
      <c r="O194" s="64">
        <f t="shared" si="143"/>
        <v>63.961026586408053</v>
      </c>
      <c r="P194" s="64">
        <f t="shared" si="144"/>
        <v>26.038973413591947</v>
      </c>
      <c r="Q194" s="63">
        <f t="shared" si="159"/>
        <v>3.063205314733775</v>
      </c>
      <c r="R194" s="64">
        <f t="shared" si="146"/>
        <v>56.63015312116957</v>
      </c>
      <c r="S194" s="171">
        <f t="shared" si="147"/>
        <v>33.36984687883043</v>
      </c>
      <c r="T194" s="197">
        <f t="shared" si="160"/>
        <v>3.4516456620721296</v>
      </c>
      <c r="U194" s="65"/>
      <c r="V194" s="72">
        <f>IF($B$6&gt;=0,0,180)</f>
        <v>0</v>
      </c>
      <c r="W194" s="398"/>
      <c r="X194" s="398"/>
      <c r="Y194" s="398"/>
      <c r="Z194" s="398"/>
      <c r="AA194" s="398"/>
      <c r="AB194" s="341"/>
      <c r="AC194" s="341"/>
      <c r="AD194" s="341"/>
      <c r="AE194" s="341"/>
      <c r="AF194" s="341"/>
      <c r="AG194" s="341"/>
      <c r="AH194" s="341"/>
      <c r="AI194" s="398">
        <f>M191</f>
        <v>37.82499999176823</v>
      </c>
      <c r="AJ194" s="341"/>
      <c r="AK194" s="341"/>
      <c r="AL194" s="341"/>
      <c r="AM194" s="341"/>
      <c r="AN194" s="341"/>
      <c r="AO194" s="341"/>
      <c r="AP194" s="341"/>
      <c r="AQ194" s="341"/>
      <c r="AR194" s="341"/>
      <c r="AS194" s="341"/>
      <c r="AT194" s="341"/>
      <c r="AU194" s="341"/>
      <c r="AV194" s="341"/>
      <c r="AW194" s="341"/>
      <c r="AX194" s="341"/>
    </row>
    <row r="195" spans="1:50" x14ac:dyDescent="0.6">
      <c r="A195" s="66">
        <v>4</v>
      </c>
      <c r="B195" s="361">
        <f t="shared" si="130"/>
        <v>6.9813170079773182E-2</v>
      </c>
      <c r="C195" s="64">
        <f t="shared" si="131"/>
        <v>17.330153409734471</v>
      </c>
      <c r="D195" s="64">
        <f t="shared" si="132"/>
        <v>72.669846590265536</v>
      </c>
      <c r="E195" s="63">
        <f t="shared" si="155"/>
        <v>12.40597653030861</v>
      </c>
      <c r="F195" s="64">
        <f t="shared" si="134"/>
        <v>28.940637923251419</v>
      </c>
      <c r="G195" s="64">
        <f t="shared" si="135"/>
        <v>61.059362076748585</v>
      </c>
      <c r="H195" s="63">
        <f t="shared" si="156"/>
        <v>8.1141598481488728</v>
      </c>
      <c r="I195" s="64">
        <f t="shared" si="137"/>
        <v>40.613430945794221</v>
      </c>
      <c r="J195" s="64">
        <f t="shared" si="138"/>
        <v>49.386569054205779</v>
      </c>
      <c r="K195" s="63">
        <f t="shared" si="157"/>
        <v>6.1516664841947666</v>
      </c>
      <c r="L195" s="64">
        <f t="shared" si="140"/>
        <v>52.306537741699707</v>
      </c>
      <c r="M195" s="64">
        <f t="shared" si="141"/>
        <v>37.693462258300293</v>
      </c>
      <c r="N195" s="63">
        <f t="shared" si="158"/>
        <v>4.9516809085330387</v>
      </c>
      <c r="O195" s="64">
        <f t="shared" si="143"/>
        <v>64.008450493703691</v>
      </c>
      <c r="P195" s="64">
        <f t="shared" si="144"/>
        <v>25.991549506296309</v>
      </c>
      <c r="Q195" s="63">
        <f t="shared" si="159"/>
        <v>4.0826832787299825</v>
      </c>
      <c r="R195" s="64">
        <f t="shared" si="146"/>
        <v>56.683578314623098</v>
      </c>
      <c r="S195" s="171">
        <f t="shared" si="147"/>
        <v>33.316421685376902</v>
      </c>
      <c r="T195" s="197">
        <f t="shared" si="160"/>
        <v>4.5998962102581649</v>
      </c>
      <c r="U195" s="65"/>
      <c r="V195" s="72">
        <f>IF($B$6&gt;=0,0,180)</f>
        <v>0</v>
      </c>
      <c r="W195" s="398"/>
      <c r="X195" s="398"/>
      <c r="Y195" s="398"/>
      <c r="Z195" s="398"/>
      <c r="AA195" s="398"/>
      <c r="AB195" s="341"/>
      <c r="AC195" s="341"/>
      <c r="AD195" s="341"/>
      <c r="AE195" s="341"/>
      <c r="AF195" s="341"/>
      <c r="AG195" s="341"/>
      <c r="AH195" s="341"/>
      <c r="AI195" s="398">
        <f>P191</f>
        <v>26.099999993215945</v>
      </c>
      <c r="AJ195" s="341"/>
      <c r="AK195" s="341"/>
      <c r="AL195" s="341"/>
      <c r="AM195" s="341"/>
      <c r="AN195" s="341"/>
      <c r="AO195" s="341"/>
      <c r="AP195" s="341"/>
      <c r="AQ195" s="341"/>
      <c r="AR195" s="341"/>
      <c r="AS195" s="341"/>
      <c r="AT195" s="341"/>
      <c r="AU195" s="341"/>
      <c r="AV195" s="341"/>
      <c r="AW195" s="341"/>
      <c r="AX195" s="341"/>
    </row>
    <row r="196" spans="1:50" x14ac:dyDescent="0.6">
      <c r="A196" s="66">
        <v>5</v>
      </c>
      <c r="B196" s="361">
        <f t="shared" si="130"/>
        <v>8.7266462599716474E-2</v>
      </c>
      <c r="C196" s="64">
        <f t="shared" si="131"/>
        <v>17.513096550567354</v>
      </c>
      <c r="D196" s="64">
        <f t="shared" si="132"/>
        <v>72.486903449432646</v>
      </c>
      <c r="E196" s="63">
        <f t="shared" si="155"/>
        <v>15.40892597593769</v>
      </c>
      <c r="F196" s="64">
        <f t="shared" si="134"/>
        <v>29.061215103648497</v>
      </c>
      <c r="G196" s="64">
        <f t="shared" si="135"/>
        <v>60.938784896351507</v>
      </c>
      <c r="H196" s="63">
        <f t="shared" si="156"/>
        <v>10.118436277573247</v>
      </c>
      <c r="I196" s="64">
        <f t="shared" si="137"/>
        <v>40.705064177075627</v>
      </c>
      <c r="J196" s="64">
        <f t="shared" si="138"/>
        <v>49.294935822924373</v>
      </c>
      <c r="K196" s="63">
        <f t="shared" si="157"/>
        <v>7.6800167111045026</v>
      </c>
      <c r="L196" s="64">
        <f t="shared" si="140"/>
        <v>52.380378369741031</v>
      </c>
      <c r="M196" s="64">
        <f t="shared" si="141"/>
        <v>37.619621630258969</v>
      </c>
      <c r="N196" s="63">
        <f t="shared" si="158"/>
        <v>6.1849365816495974</v>
      </c>
      <c r="O196" s="64">
        <f t="shared" si="143"/>
        <v>64.069371236959654</v>
      </c>
      <c r="P196" s="64">
        <f t="shared" si="144"/>
        <v>25.930628763040346</v>
      </c>
      <c r="Q196" s="63">
        <f t="shared" si="159"/>
        <v>5.1008034812478664</v>
      </c>
      <c r="R196" s="64">
        <f t="shared" si="146"/>
        <v>56.752191908741437</v>
      </c>
      <c r="S196" s="171">
        <f t="shared" si="147"/>
        <v>33.247808091258563</v>
      </c>
      <c r="T196" s="197">
        <f t="shared" si="160"/>
        <v>5.7461870727650073</v>
      </c>
      <c r="U196" s="65"/>
      <c r="W196" s="341"/>
      <c r="X196" s="341"/>
      <c r="Y196" s="398"/>
      <c r="Z196" s="398"/>
      <c r="AA196" s="398"/>
      <c r="AB196" s="341"/>
      <c r="AC196" s="341"/>
      <c r="AD196" s="341"/>
      <c r="AE196" s="341"/>
      <c r="AF196" s="341"/>
      <c r="AG196" s="341"/>
      <c r="AH196" s="341"/>
      <c r="AI196" s="341"/>
      <c r="AJ196" s="341"/>
      <c r="AK196" s="341"/>
      <c r="AL196" s="341"/>
      <c r="AM196" s="341"/>
      <c r="AN196" s="341"/>
      <c r="AO196" s="341"/>
      <c r="AP196" s="341"/>
      <c r="AQ196" s="341"/>
      <c r="AR196" s="341"/>
      <c r="AS196" s="341"/>
      <c r="AT196" s="341"/>
      <c r="AU196" s="341"/>
      <c r="AV196" s="341"/>
      <c r="AW196" s="341"/>
      <c r="AX196" s="341"/>
    </row>
    <row r="197" spans="1:50" x14ac:dyDescent="0.6">
      <c r="A197" s="66">
        <v>6</v>
      </c>
      <c r="B197" s="361">
        <f t="shared" si="130"/>
        <v>0.10471975511965978</v>
      </c>
      <c r="C197" s="64">
        <f t="shared" si="131"/>
        <v>17.734098918336628</v>
      </c>
      <c r="D197" s="64">
        <f t="shared" si="132"/>
        <v>72.265901081663372</v>
      </c>
      <c r="E197" s="63">
        <f t="shared" si="155"/>
        <v>18.350156518646141</v>
      </c>
      <c r="F197" s="64">
        <f t="shared" si="134"/>
        <v>29.207895648929856</v>
      </c>
      <c r="G197" s="64">
        <f t="shared" si="135"/>
        <v>60.792104351070144</v>
      </c>
      <c r="H197" s="63">
        <f t="shared" si="156"/>
        <v>12.106933813455912</v>
      </c>
      <c r="I197" s="64">
        <f t="shared" si="137"/>
        <v>40.816772864578972</v>
      </c>
      <c r="J197" s="64">
        <f t="shared" si="138"/>
        <v>49.183227135421028</v>
      </c>
      <c r="K197" s="63">
        <f t="shared" si="157"/>
        <v>9.2020756880470653</v>
      </c>
      <c r="L197" s="64">
        <f t="shared" si="140"/>
        <v>52.470482812206306</v>
      </c>
      <c r="M197" s="64">
        <f t="shared" si="141"/>
        <v>37.529517187793694</v>
      </c>
      <c r="N197" s="63">
        <f t="shared" si="158"/>
        <v>7.4151094025643536</v>
      </c>
      <c r="O197" s="64">
        <f t="shared" si="143"/>
        <v>64.143749406331239</v>
      </c>
      <c r="P197" s="64">
        <f t="shared" si="144"/>
        <v>25.856250593668761</v>
      </c>
      <c r="Q197" s="63">
        <f t="shared" si="159"/>
        <v>6.1172333187750887</v>
      </c>
      <c r="R197" s="64">
        <f t="shared" si="146"/>
        <v>56.835937366495997</v>
      </c>
      <c r="S197" s="171">
        <f t="shared" si="147"/>
        <v>33.164062633504003</v>
      </c>
      <c r="T197" s="197">
        <f t="shared" si="160"/>
        <v>6.8900407751315154</v>
      </c>
      <c r="U197" s="68"/>
      <c r="W197" s="341"/>
      <c r="X197" s="341"/>
      <c r="Y197" s="398"/>
      <c r="Z197" s="398"/>
      <c r="AA197" s="398"/>
      <c r="AB197" s="341"/>
      <c r="AC197" s="341"/>
      <c r="AD197" s="341"/>
      <c r="AE197" s="341"/>
      <c r="AF197" s="341"/>
      <c r="AG197" s="341"/>
      <c r="AH197" s="341"/>
      <c r="AI197" s="341"/>
      <c r="AJ197" s="341"/>
      <c r="AK197" s="341"/>
      <c r="AL197" s="341"/>
      <c r="AM197" s="341"/>
      <c r="AN197" s="341"/>
      <c r="AO197" s="341"/>
      <c r="AP197" s="341"/>
      <c r="AQ197" s="341"/>
      <c r="AR197" s="341"/>
      <c r="AS197" s="341"/>
      <c r="AT197" s="341"/>
      <c r="AU197" s="341"/>
      <c r="AV197" s="341"/>
      <c r="AW197" s="341"/>
      <c r="AX197" s="341"/>
    </row>
    <row r="198" spans="1:50" x14ac:dyDescent="0.6">
      <c r="A198" s="66">
        <v>7</v>
      </c>
      <c r="B198" s="361">
        <f t="shared" si="130"/>
        <v>0.12217304763960307</v>
      </c>
      <c r="C198" s="64">
        <f t="shared" ref="C198:C261" si="161">DEGREES(ACOS(SIN(C$5)*SIN($C$6)+COS(C$5)*COS($C$6)*COS($B198)))</f>
        <v>17.99173905080373</v>
      </c>
      <c r="D198" s="64">
        <f t="shared" si="132"/>
        <v>72.00826094919627</v>
      </c>
      <c r="E198" s="63">
        <f t="shared" si="155"/>
        <v>21.220956933774321</v>
      </c>
      <c r="F198" s="64">
        <f t="shared" ref="F198:F261" si="162">DEGREES(ACOS(SIN(G$5)*SIN($C$6)+COS(G$5)*COS($C$6)*COS($B198)))</f>
        <v>29.380279287334734</v>
      </c>
      <c r="G198" s="64">
        <f t="shared" si="135"/>
        <v>60.61972071266527</v>
      </c>
      <c r="H198" s="63">
        <f t="shared" si="156"/>
        <v>14.076879392710099</v>
      </c>
      <c r="I198" s="64">
        <f t="shared" ref="I198:I261" si="163">DEGREES(ACOS(SIN(J$5)*SIN($C$6)+COS(J$5)*COS($C$6)*COS($B198)))</f>
        <v>40.948387844749433</v>
      </c>
      <c r="J198" s="64">
        <f t="shared" si="138"/>
        <v>49.051612155250567</v>
      </c>
      <c r="K198" s="63">
        <f t="shared" si="157"/>
        <v>10.716669834794835</v>
      </c>
      <c r="L198" s="64">
        <f t="shared" ref="L198:L261" si="164">DEGREES(ACOS(SIN(M$5)*SIN($C$6)+COS(M$5)*COS($C$6)*COS($B198)))</f>
        <v>52.57676499477062</v>
      </c>
      <c r="M198" s="64">
        <f t="shared" si="141"/>
        <v>37.42323500522938</v>
      </c>
      <c r="N198" s="63">
        <f t="shared" si="158"/>
        <v>8.641609324784552</v>
      </c>
      <c r="O198" s="64">
        <f t="shared" ref="O198:O261" si="165">DEGREES(ACOS(SIN(P$5)*SIN($C$6)+COS(P$5)*COS($C$6)*COS($B198)))</f>
        <v>64.231537086609649</v>
      </c>
      <c r="P198" s="64">
        <f t="shared" si="144"/>
        <v>25.768462913390351</v>
      </c>
      <c r="Q198" s="63">
        <f t="shared" si="159"/>
        <v>7.1316446827073863</v>
      </c>
      <c r="R198" s="64">
        <f t="shared" ref="R198:R261" si="166">DEGREES(ACOS(SIN(S$5)*SIN($C$6)+COS(S$5)*COS($C$6)*COS($B198)))</f>
        <v>56.934746046874793</v>
      </c>
      <c r="S198" s="171">
        <f t="shared" si="147"/>
        <v>33.065253953125207</v>
      </c>
      <c r="T198" s="197">
        <f t="shared" si="160"/>
        <v>8.0309879946157121</v>
      </c>
      <c r="U198" s="68"/>
      <c r="W198" s="341"/>
      <c r="X198" s="341"/>
      <c r="Y198" s="398"/>
      <c r="Z198" s="398"/>
      <c r="AA198" s="398"/>
      <c r="AB198" s="341"/>
      <c r="AC198" s="341"/>
      <c r="AD198" s="341"/>
      <c r="AE198" s="341"/>
      <c r="AF198" s="341"/>
      <c r="AG198" s="341"/>
      <c r="AH198" s="341"/>
      <c r="AI198" s="341"/>
      <c r="AJ198" s="341"/>
      <c r="AK198" s="341"/>
      <c r="AL198" s="341"/>
      <c r="AM198" s="341"/>
      <c r="AN198" s="341"/>
      <c r="AO198" s="341"/>
      <c r="AP198" s="341"/>
      <c r="AQ198" s="341"/>
      <c r="AR198" s="341"/>
      <c r="AS198" s="341"/>
      <c r="AT198" s="341"/>
      <c r="AU198" s="341"/>
      <c r="AV198" s="341"/>
      <c r="AW198" s="341"/>
      <c r="AX198" s="341"/>
    </row>
    <row r="199" spans="1:50" x14ac:dyDescent="0.6">
      <c r="A199" s="66">
        <v>8</v>
      </c>
      <c r="B199" s="361">
        <f t="shared" ref="B199:B262" si="167">RADIANS(A199)</f>
        <v>0.13962634015954636</v>
      </c>
      <c r="C199" s="64">
        <f t="shared" si="161"/>
        <v>18.284446129952979</v>
      </c>
      <c r="D199" s="64">
        <f t="shared" ref="D199:D262" si="168">90-C199</f>
        <v>71.715553870047017</v>
      </c>
      <c r="E199" s="63">
        <f t="shared" si="155"/>
        <v>24.01420876635963</v>
      </c>
      <c r="F199" s="64">
        <f t="shared" si="162"/>
        <v>29.577905673604274</v>
      </c>
      <c r="G199" s="64">
        <f t="shared" ref="G199:G262" si="169">90-F199</f>
        <v>60.422094326395722</v>
      </c>
      <c r="H199" s="63">
        <f t="shared" si="156"/>
        <v>16.025691645688113</v>
      </c>
      <c r="I199" s="64">
        <f t="shared" si="163"/>
        <v>41.099712142755578</v>
      </c>
      <c r="J199" s="64">
        <f t="shared" ref="J199:J262" si="170">90-I199</f>
        <v>48.900287857244422</v>
      </c>
      <c r="K199" s="63">
        <f t="shared" si="157"/>
        <v>12.222669677417878</v>
      </c>
      <c r="L199" s="64">
        <f t="shared" si="164"/>
        <v>52.699124135779655</v>
      </c>
      <c r="M199" s="64">
        <f t="shared" ref="M199:M262" si="171">90-L199</f>
        <v>37.300875864220345</v>
      </c>
      <c r="N199" s="63">
        <f t="shared" si="158"/>
        <v>9.8638603607619402</v>
      </c>
      <c r="O199" s="64">
        <f t="shared" si="165"/>
        <v>64.332678005737776</v>
      </c>
      <c r="P199" s="64">
        <f t="shared" ref="P199:P262" si="172">90-O199</f>
        <v>25.667321994262224</v>
      </c>
      <c r="Q199" s="63">
        <f t="shared" si="159"/>
        <v>8.1437147963056979</v>
      </c>
      <c r="R199" s="64">
        <f t="shared" si="166"/>
        <v>57.048537474026659</v>
      </c>
      <c r="S199" s="171">
        <f t="shared" ref="S199:S262" si="173">90-R199</f>
        <v>32.951462525973341</v>
      </c>
      <c r="T199" s="197">
        <f t="shared" si="160"/>
        <v>9.1685690471407497</v>
      </c>
      <c r="U199" s="68"/>
      <c r="W199" s="341"/>
      <c r="X199" s="341"/>
      <c r="Y199" s="398"/>
      <c r="Z199" s="398"/>
      <c r="AA199" s="398"/>
      <c r="AB199" s="341"/>
      <c r="AC199" s="341"/>
      <c r="AD199" s="341"/>
      <c r="AE199" s="341"/>
      <c r="AF199" s="341"/>
      <c r="AG199" s="341"/>
      <c r="AH199" s="341"/>
      <c r="AI199" s="341"/>
      <c r="AJ199" s="341"/>
      <c r="AK199" s="341"/>
      <c r="AL199" s="341"/>
      <c r="AM199" s="341"/>
      <c r="AN199" s="341"/>
      <c r="AO199" s="341"/>
      <c r="AP199" s="341"/>
      <c r="AQ199" s="341"/>
      <c r="AR199" s="341"/>
      <c r="AS199" s="341"/>
      <c r="AT199" s="341"/>
      <c r="AU199" s="341"/>
      <c r="AV199" s="341"/>
      <c r="AW199" s="341"/>
      <c r="AX199" s="341"/>
    </row>
    <row r="200" spans="1:50" x14ac:dyDescent="0.6">
      <c r="A200" s="66">
        <v>9</v>
      </c>
      <c r="B200" s="361">
        <f t="shared" si="167"/>
        <v>0.15707963267948966</v>
      </c>
      <c r="C200" s="64">
        <f t="shared" si="161"/>
        <v>18.610540506090125</v>
      </c>
      <c r="D200" s="64">
        <f t="shared" si="168"/>
        <v>71.389459493909868</v>
      </c>
      <c r="E200" s="63">
        <f t="shared" si="155"/>
        <v>26.724392678511297</v>
      </c>
      <c r="F200" s="64">
        <f t="shared" si="162"/>
        <v>29.800260049753799</v>
      </c>
      <c r="G200" s="64">
        <f t="shared" si="169"/>
        <v>60.199739950246197</v>
      </c>
      <c r="H200" s="63">
        <f t="shared" si="156"/>
        <v>17.950999836443017</v>
      </c>
      <c r="I200" s="64">
        <f t="shared" si="163"/>
        <v>41.270522356602925</v>
      </c>
      <c r="J200" s="64">
        <f t="shared" si="170"/>
        <v>48.729477643397075</v>
      </c>
      <c r="K200" s="63">
        <f t="shared" si="157"/>
        <v>13.718995549944374</v>
      </c>
      <c r="L200" s="64">
        <f t="shared" si="164"/>
        <v>52.837445199572635</v>
      </c>
      <c r="M200" s="64">
        <f t="shared" si="171"/>
        <v>37.162554800427365</v>
      </c>
      <c r="N200" s="63">
        <f t="shared" si="158"/>
        <v>11.081302594650388</v>
      </c>
      <c r="O200" s="64">
        <f t="shared" si="165"/>
        <v>64.447107707734219</v>
      </c>
      <c r="P200" s="64">
        <f t="shared" si="172"/>
        <v>25.552892292265781</v>
      </c>
      <c r="Q200" s="63">
        <f t="shared" si="159"/>
        <v>9.153127019028803</v>
      </c>
      <c r="R200" s="64">
        <f t="shared" si="166"/>
        <v>57.17721964937131</v>
      </c>
      <c r="S200" s="171">
        <f t="shared" si="173"/>
        <v>32.82278035062869</v>
      </c>
      <c r="T200" s="197">
        <f t="shared" si="160"/>
        <v>10.30233529957262</v>
      </c>
      <c r="U200" s="68"/>
      <c r="W200" s="341"/>
      <c r="X200" s="341"/>
      <c r="Y200" s="398"/>
      <c r="Z200" s="398"/>
      <c r="AA200" s="398"/>
      <c r="AB200" s="341"/>
      <c r="AC200" s="341"/>
      <c r="AD200" s="341"/>
      <c r="AE200" s="341"/>
      <c r="AF200" s="341"/>
      <c r="AG200" s="341"/>
      <c r="AH200" s="341"/>
      <c r="AI200" s="341"/>
      <c r="AJ200" s="341"/>
      <c r="AK200" s="341"/>
      <c r="AL200" s="341"/>
      <c r="AM200" s="341"/>
      <c r="AN200" s="341"/>
      <c r="AO200" s="341"/>
      <c r="AP200" s="341"/>
      <c r="AQ200" s="341"/>
      <c r="AR200" s="341"/>
      <c r="AS200" s="341"/>
      <c r="AT200" s="341"/>
      <c r="AU200" s="341"/>
      <c r="AV200" s="341"/>
      <c r="AW200" s="341"/>
      <c r="AX200" s="341"/>
    </row>
    <row r="201" spans="1:50" x14ac:dyDescent="0.6">
      <c r="A201" s="66">
        <v>10</v>
      </c>
      <c r="B201" s="361">
        <f t="shared" si="167"/>
        <v>0.17453292519943295</v>
      </c>
      <c r="C201" s="64">
        <f t="shared" si="161"/>
        <v>18.968272341218892</v>
      </c>
      <c r="D201" s="64">
        <f t="shared" si="168"/>
        <v>71.031727658781108</v>
      </c>
      <c r="E201" s="63">
        <f t="shared" si="155"/>
        <v>29.347529640723778</v>
      </c>
      <c r="F201" s="64">
        <f t="shared" si="162"/>
        <v>30.046779302192224</v>
      </c>
      <c r="G201" s="64">
        <f t="shared" si="169"/>
        <v>59.95322069780778</v>
      </c>
      <c r="H201" s="63">
        <f t="shared" si="156"/>
        <v>19.850657976505463</v>
      </c>
      <c r="I201" s="64">
        <f t="shared" si="163"/>
        <v>41.460570189990058</v>
      </c>
      <c r="J201" s="64">
        <f t="shared" si="170"/>
        <v>48.539429810009942</v>
      </c>
      <c r="K201" s="63">
        <f t="shared" si="157"/>
        <v>15.20462261798572</v>
      </c>
      <c r="L201" s="64">
        <f t="shared" si="164"/>
        <v>52.991599406260782</v>
      </c>
      <c r="M201" s="64">
        <f t="shared" si="171"/>
        <v>37.008400593739218</v>
      </c>
      <c r="N201" s="63">
        <f t="shared" si="158"/>
        <v>12.293394053136455</v>
      </c>
      <c r="O201" s="64">
        <f t="shared" si="165"/>
        <v>64.574753748788382</v>
      </c>
      <c r="P201" s="64">
        <f t="shared" si="172"/>
        <v>25.425246251211618</v>
      </c>
      <c r="Q201" s="63">
        <f t="shared" si="159"/>
        <v>10.159571613785886</v>
      </c>
      <c r="R201" s="64">
        <f t="shared" si="166"/>
        <v>57.320689403865458</v>
      </c>
      <c r="S201" s="171">
        <f t="shared" si="173"/>
        <v>32.679310596134542</v>
      </c>
      <c r="T201" s="197">
        <f t="shared" si="160"/>
        <v>11.431850497722815</v>
      </c>
      <c r="U201" s="68"/>
      <c r="W201" s="341"/>
      <c r="X201" s="341"/>
      <c r="Y201" s="398"/>
      <c r="Z201" s="398"/>
      <c r="AA201" s="398"/>
      <c r="AB201" s="341"/>
      <c r="AC201" s="341"/>
      <c r="AD201" s="341"/>
      <c r="AE201" s="341"/>
      <c r="AF201" s="341"/>
      <c r="AG201" s="341"/>
      <c r="AH201" s="341"/>
      <c r="AI201" s="341"/>
      <c r="AJ201" s="341"/>
      <c r="AK201" s="341"/>
      <c r="AL201" s="341"/>
      <c r="AM201" s="341"/>
      <c r="AN201" s="341"/>
      <c r="AO201" s="341"/>
      <c r="AP201" s="341"/>
      <c r="AQ201" s="341"/>
      <c r="AR201" s="341"/>
      <c r="AS201" s="341"/>
      <c r="AT201" s="341"/>
      <c r="AU201" s="341"/>
      <c r="AV201" s="341"/>
      <c r="AW201" s="341"/>
      <c r="AX201" s="341"/>
    </row>
    <row r="202" spans="1:50" x14ac:dyDescent="0.6">
      <c r="A202" s="66">
        <v>11</v>
      </c>
      <c r="B202" s="361">
        <f t="shared" si="167"/>
        <v>0.19198621771937624</v>
      </c>
      <c r="C202" s="64">
        <f t="shared" si="161"/>
        <v>19.355856866654502</v>
      </c>
      <c r="D202" s="64">
        <f t="shared" si="168"/>
        <v>70.644143133345494</v>
      </c>
      <c r="E202" s="63">
        <f t="shared" si="155"/>
        <v>31.881071688261308</v>
      </c>
      <c r="F202" s="64">
        <f t="shared" si="162"/>
        <v>30.316858262108827</v>
      </c>
      <c r="G202" s="64">
        <f t="shared" si="169"/>
        <v>59.683141737891177</v>
      </c>
      <c r="H202" s="63">
        <f t="shared" si="156"/>
        <v>21.722754121706924</v>
      </c>
      <c r="I202" s="64">
        <f t="shared" si="163"/>
        <v>41.669584110203324</v>
      </c>
      <c r="J202" s="64">
        <f t="shared" si="170"/>
        <v>48.330415889796676</v>
      </c>
      <c r="K202" s="63">
        <f t="shared" si="157"/>
        <v>16.678585181266207</v>
      </c>
      <c r="L202" s="64">
        <f t="shared" si="164"/>
        <v>53.161444792767703</v>
      </c>
      <c r="M202" s="64">
        <f t="shared" si="171"/>
        <v>36.838555207232297</v>
      </c>
      <c r="N202" s="63">
        <f t="shared" si="158"/>
        <v>13.499612421159807</v>
      </c>
      <c r="O202" s="64">
        <f t="shared" si="165"/>
        <v>64.715535915143363</v>
      </c>
      <c r="P202" s="64">
        <f t="shared" si="172"/>
        <v>25.284464084856637</v>
      </c>
      <c r="Q202" s="63">
        <f t="shared" si="159"/>
        <v>11.162746473064507</v>
      </c>
      <c r="R202" s="64">
        <f t="shared" si="166"/>
        <v>57.478832787310864</v>
      </c>
      <c r="S202" s="171">
        <f t="shared" si="173"/>
        <v>32.521167212689136</v>
      </c>
      <c r="T202" s="197">
        <f t="shared" si="160"/>
        <v>12.556692001653323</v>
      </c>
      <c r="U202" s="68"/>
      <c r="W202" s="341"/>
      <c r="X202" s="341"/>
      <c r="Y202" s="398"/>
      <c r="Z202" s="398"/>
      <c r="AA202" s="398"/>
      <c r="AB202" s="341"/>
      <c r="AC202" s="341"/>
      <c r="AD202" s="341"/>
      <c r="AE202" s="341"/>
      <c r="AF202" s="341"/>
      <c r="AG202" s="341"/>
      <c r="AH202" s="341"/>
      <c r="AI202" s="341"/>
      <c r="AJ202" s="341"/>
      <c r="AK202" s="341"/>
      <c r="AL202" s="341"/>
      <c r="AM202" s="341"/>
      <c r="AN202" s="341"/>
      <c r="AO202" s="341"/>
      <c r="AP202" s="341"/>
      <c r="AQ202" s="341"/>
      <c r="AR202" s="341"/>
      <c r="AS202" s="341"/>
      <c r="AT202" s="341"/>
      <c r="AU202" s="341"/>
      <c r="AV202" s="341"/>
      <c r="AW202" s="341"/>
      <c r="AX202" s="341"/>
    </row>
    <row r="203" spans="1:50" x14ac:dyDescent="0.6">
      <c r="A203" s="66">
        <v>12</v>
      </c>
      <c r="B203" s="361">
        <f t="shared" si="167"/>
        <v>0.20943951023931956</v>
      </c>
      <c r="C203" s="64">
        <f t="shared" si="161"/>
        <v>19.771505263883917</v>
      </c>
      <c r="D203" s="64">
        <f t="shared" si="168"/>
        <v>70.22849473611609</v>
      </c>
      <c r="E203" s="63">
        <f t="shared" si="155"/>
        <v>34.323757837776064</v>
      </c>
      <c r="F203" s="64">
        <f t="shared" si="162"/>
        <v>30.609856102296291</v>
      </c>
      <c r="G203" s="64">
        <f t="shared" si="169"/>
        <v>59.390143897703709</v>
      </c>
      <c r="H203" s="63">
        <f t="shared" si="156"/>
        <v>23.565615030816673</v>
      </c>
      <c r="I203" s="64">
        <f t="shared" si="163"/>
        <v>41.897271106430985</v>
      </c>
      <c r="J203" s="64">
        <f t="shared" si="170"/>
        <v>48.102728893569015</v>
      </c>
      <c r="K203" s="63">
        <f t="shared" si="157"/>
        <v>18.139980228747671</v>
      </c>
      <c r="L203" s="64">
        <f t="shared" si="164"/>
        <v>53.346826819554302</v>
      </c>
      <c r="M203" s="64">
        <f t="shared" si="171"/>
        <v>36.653173180445698</v>
      </c>
      <c r="N203" s="63">
        <f t="shared" si="158"/>
        <v>14.699456591774208</v>
      </c>
      <c r="O203" s="64">
        <f t="shared" si="165"/>
        <v>64.869366461254415</v>
      </c>
      <c r="P203" s="64">
        <f t="shared" si="172"/>
        <v>25.130633538745585</v>
      </c>
      <c r="Q203" s="63">
        <f t="shared" si="159"/>
        <v>12.162357800344591</v>
      </c>
      <c r="R203" s="64">
        <f t="shared" si="166"/>
        <v>57.651525491333892</v>
      </c>
      <c r="S203" s="171">
        <f t="shared" si="173"/>
        <v>32.348474508666108</v>
      </c>
      <c r="T203" s="197">
        <f t="shared" si="160"/>
        <v>13.676451921132312</v>
      </c>
      <c r="U203" s="68"/>
      <c r="W203" s="341"/>
      <c r="X203" s="341"/>
      <c r="Y203" s="398"/>
      <c r="Z203" s="398"/>
      <c r="AA203" s="398"/>
      <c r="AB203" s="341"/>
      <c r="AC203" s="341"/>
      <c r="AD203" s="341"/>
      <c r="AE203" s="341"/>
      <c r="AF203" s="341"/>
      <c r="AG203" s="341"/>
      <c r="AH203" s="341"/>
      <c r="AI203" s="341"/>
      <c r="AJ203" s="341"/>
      <c r="AK203" s="341"/>
      <c r="AL203" s="341"/>
      <c r="AM203" s="341"/>
      <c r="AN203" s="341"/>
      <c r="AO203" s="341"/>
      <c r="AP203" s="341"/>
      <c r="AQ203" s="341"/>
      <c r="AR203" s="341"/>
      <c r="AS203" s="341"/>
      <c r="AT203" s="341"/>
      <c r="AU203" s="341"/>
      <c r="AV203" s="341"/>
      <c r="AW203" s="341"/>
      <c r="AX203" s="341"/>
    </row>
    <row r="204" spans="1:50" x14ac:dyDescent="0.6">
      <c r="A204" s="66">
        <v>13</v>
      </c>
      <c r="B204" s="361">
        <f t="shared" si="167"/>
        <v>0.22689280275926285</v>
      </c>
      <c r="C204" s="64">
        <f t="shared" si="161"/>
        <v>20.213450659727567</v>
      </c>
      <c r="D204" s="64">
        <f t="shared" si="168"/>
        <v>69.78654934027243</v>
      </c>
      <c r="E204" s="63">
        <f t="shared" si="155"/>
        <v>36.675449873929125</v>
      </c>
      <c r="F204" s="64">
        <f t="shared" si="162"/>
        <v>30.925102695001964</v>
      </c>
      <c r="G204" s="64">
        <f t="shared" si="169"/>
        <v>59.074897304998032</v>
      </c>
      <c r="H204" s="63">
        <f t="shared" si="156"/>
        <v>25.377806506797167</v>
      </c>
      <c r="I204" s="64">
        <f t="shared" si="163"/>
        <v>42.143318523576191</v>
      </c>
      <c r="J204" s="64">
        <f t="shared" si="170"/>
        <v>47.856681476423809</v>
      </c>
      <c r="K204" s="63">
        <f t="shared" si="157"/>
        <v>19.587970236412133</v>
      </c>
      <c r="L204" s="64">
        <f t="shared" si="164"/>
        <v>53.5475790171635</v>
      </c>
      <c r="M204" s="64">
        <f t="shared" si="171"/>
        <v>36.4524209828365</v>
      </c>
      <c r="N204" s="63">
        <f t="shared" si="158"/>
        <v>15.892448041921787</v>
      </c>
      <c r="O204" s="64">
        <f t="shared" si="165"/>
        <v>65.036150366600012</v>
      </c>
      <c r="P204" s="64">
        <f t="shared" si="172"/>
        <v>24.963849633399988</v>
      </c>
      <c r="Q204" s="63">
        <f t="shared" si="159"/>
        <v>13.158120743689055</v>
      </c>
      <c r="R204" s="64">
        <f t="shared" si="166"/>
        <v>57.838633302460373</v>
      </c>
      <c r="S204" s="171">
        <f t="shared" si="173"/>
        <v>32.161366697539627</v>
      </c>
      <c r="T204" s="197">
        <f t="shared" si="160"/>
        <v>14.79073814541804</v>
      </c>
      <c r="U204" s="68"/>
      <c r="W204" s="341"/>
      <c r="X204" s="341"/>
      <c r="Y204" s="398"/>
      <c r="Z204" s="398"/>
      <c r="AA204" s="398"/>
      <c r="AB204" s="341"/>
      <c r="AC204" s="341"/>
      <c r="AD204" s="341"/>
      <c r="AE204" s="341"/>
      <c r="AF204" s="341"/>
      <c r="AG204" s="341"/>
      <c r="AH204" s="341"/>
      <c r="AI204" s="341"/>
      <c r="AJ204" s="341"/>
      <c r="AK204" s="341"/>
      <c r="AL204" s="341"/>
      <c r="AM204" s="341"/>
      <c r="AN204" s="341"/>
      <c r="AO204" s="341"/>
      <c r="AP204" s="341"/>
      <c r="AQ204" s="341"/>
      <c r="AR204" s="341"/>
      <c r="AS204" s="341"/>
      <c r="AT204" s="341"/>
      <c r="AU204" s="341"/>
      <c r="AV204" s="341"/>
      <c r="AW204" s="341"/>
      <c r="AX204" s="341"/>
    </row>
    <row r="205" spans="1:50" x14ac:dyDescent="0.6">
      <c r="A205" s="66">
        <v>14</v>
      </c>
      <c r="B205" s="361">
        <f t="shared" si="167"/>
        <v>0.24434609527920614</v>
      </c>
      <c r="C205" s="64">
        <f t="shared" si="161"/>
        <v>20.679969133239457</v>
      </c>
      <c r="D205" s="64">
        <f t="shared" si="168"/>
        <v>69.320030866760547</v>
      </c>
      <c r="E205" s="63">
        <f t="shared" si="155"/>
        <v>38.936960661463367</v>
      </c>
      <c r="F205" s="64">
        <f t="shared" si="162"/>
        <v>31.26190481077219</v>
      </c>
      <c r="G205" s="64">
        <f t="shared" si="169"/>
        <v>58.738095189227806</v>
      </c>
      <c r="H205" s="63">
        <f t="shared" si="156"/>
        <v>27.158129851605167</v>
      </c>
      <c r="I205" s="64">
        <f t="shared" si="163"/>
        <v>42.407395946925206</v>
      </c>
      <c r="J205" s="64">
        <f t="shared" si="170"/>
        <v>47.592604053074794</v>
      </c>
      <c r="K205" s="63">
        <f t="shared" si="157"/>
        <v>21.021785213241433</v>
      </c>
      <c r="L205" s="64">
        <f t="shared" si="164"/>
        <v>53.763523666529061</v>
      </c>
      <c r="M205" s="64">
        <f t="shared" si="171"/>
        <v>36.236476333470939</v>
      </c>
      <c r="N205" s="63">
        <f t="shared" si="158"/>
        <v>17.078132028435672</v>
      </c>
      <c r="O205" s="64">
        <f t="shared" si="165"/>
        <v>65.215785609432146</v>
      </c>
      <c r="P205" s="64">
        <f t="shared" si="172"/>
        <v>24.784214390567854</v>
      </c>
      <c r="Q205" s="63">
        <f t="shared" si="159"/>
        <v>14.149759978911742</v>
      </c>
      <c r="R205" s="64">
        <f t="shared" si="166"/>
        <v>58.04001258155666</v>
      </c>
      <c r="S205" s="171">
        <f t="shared" si="173"/>
        <v>31.95998741844334</v>
      </c>
      <c r="T205" s="197">
        <f t="shared" si="160"/>
        <v>15.899175262913031</v>
      </c>
      <c r="U205" s="68"/>
      <c r="W205" s="341"/>
      <c r="X205" s="341"/>
      <c r="Y205" s="398"/>
      <c r="Z205" s="398"/>
      <c r="AA205" s="398"/>
      <c r="AB205" s="341"/>
      <c r="AC205" s="341"/>
      <c r="AD205" s="341"/>
      <c r="AE205" s="341"/>
      <c r="AF205" s="341"/>
      <c r="AG205" s="341"/>
      <c r="AH205" s="341"/>
      <c r="AI205" s="341"/>
      <c r="AJ205" s="341"/>
      <c r="AK205" s="341"/>
      <c r="AL205" s="341"/>
      <c r="AM205" s="341"/>
      <c r="AN205" s="341"/>
      <c r="AO205" s="341"/>
      <c r="AP205" s="341"/>
      <c r="AQ205" s="341"/>
      <c r="AR205" s="341"/>
      <c r="AS205" s="341"/>
      <c r="AT205" s="341"/>
      <c r="AU205" s="341"/>
      <c r="AV205" s="341"/>
      <c r="AW205" s="341"/>
      <c r="AX205" s="341"/>
    </row>
    <row r="206" spans="1:50" s="370" customFormat="1" x14ac:dyDescent="0.6">
      <c r="A206" s="362">
        <v>15</v>
      </c>
      <c r="B206" s="363">
        <f t="shared" si="167"/>
        <v>0.26179938779914941</v>
      </c>
      <c r="C206" s="364">
        <f t="shared" si="161"/>
        <v>21.169395941606819</v>
      </c>
      <c r="D206" s="364">
        <f t="shared" si="168"/>
        <v>68.830604058393178</v>
      </c>
      <c r="E206" s="365">
        <f t="shared" si="155"/>
        <v>41.109884994402513</v>
      </c>
      <c r="F206" s="364">
        <f t="shared" si="162"/>
        <v>31.619552056275527</v>
      </c>
      <c r="G206" s="364">
        <f t="shared" si="169"/>
        <v>58.380447943724477</v>
      </c>
      <c r="H206" s="365">
        <f t="shared" si="156"/>
        <v>28.90561494195439</v>
      </c>
      <c r="I206" s="364">
        <f t="shared" si="163"/>
        <v>42.689157113830106</v>
      </c>
      <c r="J206" s="364">
        <f t="shared" si="170"/>
        <v>47.310842886169894</v>
      </c>
      <c r="K206" s="365">
        <f t="shared" si="157"/>
        <v>22.440724015068746</v>
      </c>
      <c r="L206" s="364">
        <f t="shared" si="164"/>
        <v>53.994472506897921</v>
      </c>
      <c r="M206" s="364">
        <f t="shared" si="171"/>
        <v>36.005527493102079</v>
      </c>
      <c r="N206" s="365">
        <f t="shared" si="158"/>
        <v>18.256078601092888</v>
      </c>
      <c r="O206" s="364">
        <f t="shared" si="165"/>
        <v>65.408163455679912</v>
      </c>
      <c r="P206" s="364">
        <f t="shared" si="172"/>
        <v>24.591836544320088</v>
      </c>
      <c r="Q206" s="365">
        <f t="shared" si="159"/>
        <v>15.137010240230827</v>
      </c>
      <c r="R206" s="364">
        <f t="shared" si="166"/>
        <v>58.255510765806626</v>
      </c>
      <c r="S206" s="366">
        <f t="shared" si="173"/>
        <v>31.744489234193374</v>
      </c>
      <c r="T206" s="367">
        <f t="shared" si="160"/>
        <v>17.001405367602221</v>
      </c>
      <c r="U206" s="373"/>
      <c r="V206" s="369">
        <f>E206</f>
        <v>41.109884994402513</v>
      </c>
      <c r="W206" s="399"/>
      <c r="X206" s="399"/>
      <c r="Y206" s="399"/>
      <c r="Z206" s="399"/>
      <c r="AA206" s="399"/>
      <c r="AB206" s="380"/>
      <c r="AC206" s="380"/>
      <c r="AD206" s="380"/>
      <c r="AE206" s="380"/>
      <c r="AF206" s="380"/>
      <c r="AG206" s="380"/>
      <c r="AH206" s="380"/>
      <c r="AI206" s="380"/>
      <c r="AJ206" s="399">
        <f>D206</f>
        <v>68.830604058393178</v>
      </c>
      <c r="AK206" s="380"/>
      <c r="AL206" s="380"/>
      <c r="AM206" s="380"/>
      <c r="AN206" s="380"/>
      <c r="AO206" s="380"/>
      <c r="AP206" s="380"/>
      <c r="AQ206" s="380"/>
      <c r="AR206" s="380"/>
      <c r="AS206" s="380"/>
      <c r="AT206" s="380"/>
      <c r="AU206" s="380"/>
      <c r="AV206" s="380"/>
      <c r="AW206" s="380"/>
      <c r="AX206" s="380"/>
    </row>
    <row r="207" spans="1:50" x14ac:dyDescent="0.6">
      <c r="A207" s="66">
        <v>16</v>
      </c>
      <c r="B207" s="361">
        <f t="shared" si="167"/>
        <v>0.27925268031909273</v>
      </c>
      <c r="C207" s="64">
        <f t="shared" si="161"/>
        <v>21.680137383242329</v>
      </c>
      <c r="D207" s="64">
        <f t="shared" si="168"/>
        <v>68.319862616757675</v>
      </c>
      <c r="E207" s="63">
        <f t="shared" si="155"/>
        <v>43.196440234664735</v>
      </c>
      <c r="F207" s="64">
        <f t="shared" si="162"/>
        <v>31.997322468498886</v>
      </c>
      <c r="G207" s="64">
        <f t="shared" si="169"/>
        <v>58.002677531501114</v>
      </c>
      <c r="H207" s="63">
        <f t="shared" si="156"/>
        <v>30.619510477195615</v>
      </c>
      <c r="I207" s="64">
        <f t="shared" si="163"/>
        <v>42.988241829824773</v>
      </c>
      <c r="J207" s="64">
        <f t="shared" si="170"/>
        <v>47.011758170175227</v>
      </c>
      <c r="K207" s="63">
        <f t="shared" si="157"/>
        <v>23.844154958431638</v>
      </c>
      <c r="L207" s="64">
        <f t="shared" si="164"/>
        <v>54.240227465211902</v>
      </c>
      <c r="M207" s="64">
        <f t="shared" si="171"/>
        <v>35.759772534788098</v>
      </c>
      <c r="N207" s="63">
        <f t="shared" si="158"/>
        <v>19.425883431971748</v>
      </c>
      <c r="O207" s="64">
        <f t="shared" si="165"/>
        <v>65.613168761169888</v>
      </c>
      <c r="P207" s="64">
        <f t="shared" si="172"/>
        <v>24.386831238830112</v>
      </c>
      <c r="Q207" s="63">
        <f t="shared" si="159"/>
        <v>16.119616796843101</v>
      </c>
      <c r="R207" s="64">
        <f t="shared" si="166"/>
        <v>58.484966889344122</v>
      </c>
      <c r="S207" s="171">
        <f t="shared" si="173"/>
        <v>31.515033110655878</v>
      </c>
      <c r="T207" s="197">
        <f t="shared" si="160"/>
        <v>18.097088750528407</v>
      </c>
      <c r="U207" s="68"/>
      <c r="V207" s="72">
        <f>H206</f>
        <v>28.90561494195439</v>
      </c>
      <c r="W207" s="398"/>
      <c r="X207" s="398"/>
      <c r="Y207" s="398"/>
      <c r="Z207" s="398"/>
      <c r="AA207" s="398"/>
      <c r="AB207" s="341"/>
      <c r="AC207" s="341"/>
      <c r="AD207" s="341"/>
      <c r="AE207" s="341"/>
      <c r="AF207" s="341"/>
      <c r="AG207" s="341"/>
      <c r="AH207" s="341"/>
      <c r="AI207" s="341"/>
      <c r="AJ207" s="398">
        <f>G206</f>
        <v>58.380447943724477</v>
      </c>
      <c r="AK207" s="341"/>
      <c r="AL207" s="341"/>
      <c r="AM207" s="341"/>
      <c r="AN207" s="341"/>
      <c r="AO207" s="341"/>
      <c r="AP207" s="341"/>
      <c r="AQ207" s="341"/>
      <c r="AR207" s="341"/>
      <c r="AS207" s="341"/>
      <c r="AT207" s="341"/>
      <c r="AU207" s="341"/>
      <c r="AV207" s="341"/>
      <c r="AW207" s="341"/>
      <c r="AX207" s="341"/>
    </row>
    <row r="208" spans="1:50" x14ac:dyDescent="0.6">
      <c r="A208" s="66">
        <v>17</v>
      </c>
      <c r="B208" s="361">
        <f t="shared" si="167"/>
        <v>0.29670597283903605</v>
      </c>
      <c r="C208" s="64">
        <f t="shared" si="161"/>
        <v>22.210678838494911</v>
      </c>
      <c r="D208" s="64">
        <f t="shared" si="168"/>
        <v>67.789321161505086</v>
      </c>
      <c r="E208" s="63">
        <f t="shared" si="155"/>
        <v>45.199321446446717</v>
      </c>
      <c r="F208" s="64">
        <f t="shared" si="162"/>
        <v>32.394487702364472</v>
      </c>
      <c r="G208" s="64">
        <f t="shared" si="169"/>
        <v>57.605512297635528</v>
      </c>
      <c r="H208" s="63">
        <f t="shared" si="156"/>
        <v>32.299271964406309</v>
      </c>
      <c r="I208" s="64">
        <f t="shared" si="163"/>
        <v>43.304277868233051</v>
      </c>
      <c r="J208" s="64">
        <f t="shared" si="170"/>
        <v>46.695722131766949</v>
      </c>
      <c r="K208" s="63">
        <f t="shared" si="157"/>
        <v>25.231515777097272</v>
      </c>
      <c r="L208" s="64">
        <f t="shared" si="164"/>
        <v>54.500581400878573</v>
      </c>
      <c r="M208" s="64">
        <f t="shared" si="171"/>
        <v>35.499418599121427</v>
      </c>
      <c r="N208" s="63">
        <f t="shared" si="158"/>
        <v>20.587168462661108</v>
      </c>
      <c r="O208" s="64">
        <f t="shared" si="165"/>
        <v>65.830680285294321</v>
      </c>
      <c r="P208" s="64">
        <f t="shared" si="172"/>
        <v>24.169319714705679</v>
      </c>
      <c r="Q208" s="63">
        <f t="shared" si="159"/>
        <v>17.097335874369328</v>
      </c>
      <c r="R208" s="64">
        <f t="shared" si="166"/>
        <v>58.728212118661268</v>
      </c>
      <c r="S208" s="171">
        <f t="shared" si="173"/>
        <v>31.271787881338732</v>
      </c>
      <c r="T208" s="197">
        <f t="shared" si="160"/>
        <v>19.185904475875457</v>
      </c>
      <c r="U208" s="68"/>
      <c r="V208" s="72">
        <f>K206</f>
        <v>22.440724015068746</v>
      </c>
      <c r="W208" s="398"/>
      <c r="X208" s="398"/>
      <c r="Y208" s="398"/>
      <c r="Z208" s="398"/>
      <c r="AA208" s="398"/>
      <c r="AB208" s="341"/>
      <c r="AC208" s="341"/>
      <c r="AD208" s="341"/>
      <c r="AE208" s="341"/>
      <c r="AF208" s="341"/>
      <c r="AG208" s="341"/>
      <c r="AH208" s="341"/>
      <c r="AI208" s="341"/>
      <c r="AJ208" s="398">
        <f>J206</f>
        <v>47.310842886169894</v>
      </c>
      <c r="AK208" s="341"/>
      <c r="AL208" s="341"/>
      <c r="AM208" s="341"/>
      <c r="AN208" s="341"/>
      <c r="AO208" s="341"/>
      <c r="AP208" s="341"/>
      <c r="AQ208" s="341"/>
      <c r="AR208" s="341"/>
      <c r="AS208" s="341"/>
      <c r="AT208" s="341"/>
      <c r="AU208" s="341"/>
      <c r="AV208" s="341"/>
      <c r="AW208" s="341"/>
      <c r="AX208" s="341"/>
    </row>
    <row r="209" spans="1:50" x14ac:dyDescent="0.6">
      <c r="A209" s="66">
        <v>18</v>
      </c>
      <c r="B209" s="361">
        <f t="shared" si="167"/>
        <v>0.31415926535897931</v>
      </c>
      <c r="C209" s="64">
        <f t="shared" si="161"/>
        <v>22.759589578777138</v>
      </c>
      <c r="D209" s="64">
        <f t="shared" si="168"/>
        <v>67.240410421222862</v>
      </c>
      <c r="E209" s="63">
        <f t="shared" si="155"/>
        <v>47.12157358728912</v>
      </c>
      <c r="F209" s="64">
        <f t="shared" si="162"/>
        <v>32.810317767763422</v>
      </c>
      <c r="G209" s="64">
        <f t="shared" si="169"/>
        <v>57.189682232236578</v>
      </c>
      <c r="H209" s="63">
        <f t="shared" si="156"/>
        <v>33.94454799429527</v>
      </c>
      <c r="I209" s="64">
        <f t="shared" si="163"/>
        <v>43.636882834265712</v>
      </c>
      <c r="J209" s="64">
        <f t="shared" si="170"/>
        <v>46.363117165734288</v>
      </c>
      <c r="K209" s="63">
        <f t="shared" si="157"/>
        <v>26.602312972414374</v>
      </c>
      <c r="L209" s="64">
        <f t="shared" si="164"/>
        <v>54.77531886002398</v>
      </c>
      <c r="M209" s="64">
        <f t="shared" si="171"/>
        <v>35.22468113997602</v>
      </c>
      <c r="N209" s="63">
        <f t="shared" si="158"/>
        <v>21.739582373001991</v>
      </c>
      <c r="O209" s="64">
        <f t="shared" si="165"/>
        <v>66.060571014245738</v>
      </c>
      <c r="P209" s="64">
        <f t="shared" si="172"/>
        <v>23.939428985754262</v>
      </c>
      <c r="Q209" s="63">
        <f t="shared" si="159"/>
        <v>18.069935020626488</v>
      </c>
      <c r="R209" s="64">
        <f t="shared" si="166"/>
        <v>58.985070298958647</v>
      </c>
      <c r="S209" s="171">
        <f t="shared" si="173"/>
        <v>31.014929701041353</v>
      </c>
      <c r="T209" s="197">
        <f t="shared" si="160"/>
        <v>20.267550842458853</v>
      </c>
      <c r="U209" s="68"/>
      <c r="V209" s="72">
        <f>N206</f>
        <v>18.256078601092888</v>
      </c>
      <c r="W209" s="398"/>
      <c r="X209" s="398"/>
      <c r="Y209" s="398"/>
      <c r="Z209" s="398"/>
      <c r="AA209" s="398"/>
      <c r="AB209" s="341"/>
      <c r="AC209" s="341"/>
      <c r="AD209" s="341"/>
      <c r="AE209" s="341"/>
      <c r="AF209" s="341"/>
      <c r="AG209" s="341"/>
      <c r="AH209" s="341"/>
      <c r="AI209" s="341"/>
      <c r="AJ209" s="398">
        <f>M206</f>
        <v>36.005527493102079</v>
      </c>
      <c r="AK209" s="341"/>
      <c r="AL209" s="341"/>
      <c r="AM209" s="341"/>
      <c r="AN209" s="341"/>
      <c r="AO209" s="341"/>
      <c r="AP209" s="341"/>
      <c r="AQ209" s="341"/>
      <c r="AR209" s="341"/>
      <c r="AS209" s="341"/>
      <c r="AT209" s="341"/>
      <c r="AU209" s="341"/>
      <c r="AV209" s="341"/>
      <c r="AW209" s="341"/>
      <c r="AX209" s="341"/>
    </row>
    <row r="210" spans="1:50" x14ac:dyDescent="0.6">
      <c r="A210" s="66">
        <v>19</v>
      </c>
      <c r="B210" s="361">
        <f t="shared" si="167"/>
        <v>0.33161255787892263</v>
      </c>
      <c r="C210" s="64">
        <f t="shared" si="161"/>
        <v>23.325524932189623</v>
      </c>
      <c r="D210" s="64">
        <f t="shared" si="168"/>
        <v>66.674475067810377</v>
      </c>
      <c r="E210" s="63">
        <f t="shared" si="155"/>
        <v>48.966481643407519</v>
      </c>
      <c r="F210" s="64">
        <f t="shared" si="162"/>
        <v>33.244085289505399</v>
      </c>
      <c r="G210" s="64">
        <f t="shared" si="169"/>
        <v>56.755914710494601</v>
      </c>
      <c r="H210" s="63">
        <f t="shared" si="156"/>
        <v>35.555165329783293</v>
      </c>
      <c r="I210" s="64">
        <f t="shared" si="163"/>
        <v>43.985665976752948</v>
      </c>
      <c r="J210" s="64">
        <f t="shared" si="170"/>
        <v>46.014334023247052</v>
      </c>
      <c r="K210" s="63">
        <f t="shared" si="157"/>
        <v>27.95612061503272</v>
      </c>
      <c r="L210" s="64">
        <f t="shared" si="164"/>
        <v>55.0642168335538</v>
      </c>
      <c r="M210" s="64">
        <f t="shared" si="171"/>
        <v>34.9357831664462</v>
      </c>
      <c r="N210" s="63">
        <f t="shared" si="158"/>
        <v>22.882800876966307</v>
      </c>
      <c r="O210" s="64">
        <f t="shared" si="165"/>
        <v>66.302708491942937</v>
      </c>
      <c r="P210" s="64">
        <f t="shared" si="172"/>
        <v>23.697291508057063</v>
      </c>
      <c r="Q210" s="63">
        <f t="shared" si="159"/>
        <v>19.037193415676953</v>
      </c>
      <c r="R210" s="64">
        <f t="shared" si="166"/>
        <v>59.255358507694737</v>
      </c>
      <c r="S210" s="171">
        <f t="shared" si="173"/>
        <v>30.744641492305263</v>
      </c>
      <c r="T210" s="197">
        <f t="shared" si="160"/>
        <v>21.341745732593445</v>
      </c>
      <c r="U210" s="68"/>
      <c r="V210" s="72">
        <f>Q206</f>
        <v>15.137010240230827</v>
      </c>
      <c r="W210" s="398"/>
      <c r="X210" s="398"/>
      <c r="Y210" s="398"/>
      <c r="Z210" s="398"/>
      <c r="AA210" s="398"/>
      <c r="AB210" s="341"/>
      <c r="AC210" s="341"/>
      <c r="AD210" s="341"/>
      <c r="AE210" s="341"/>
      <c r="AF210" s="341"/>
      <c r="AG210" s="341"/>
      <c r="AH210" s="341"/>
      <c r="AI210" s="341"/>
      <c r="AJ210" s="398">
        <f>P206</f>
        <v>24.591836544320088</v>
      </c>
      <c r="AK210" s="341"/>
      <c r="AL210" s="341"/>
      <c r="AM210" s="341"/>
      <c r="AN210" s="341"/>
      <c r="AO210" s="341"/>
      <c r="AP210" s="341"/>
      <c r="AQ210" s="341"/>
      <c r="AR210" s="341"/>
      <c r="AS210" s="341"/>
      <c r="AT210" s="341"/>
      <c r="AU210" s="341"/>
      <c r="AV210" s="341"/>
      <c r="AW210" s="341"/>
      <c r="AX210" s="341"/>
    </row>
    <row r="211" spans="1:50" x14ac:dyDescent="0.6">
      <c r="A211" s="66">
        <v>20</v>
      </c>
      <c r="B211" s="361">
        <f t="shared" si="167"/>
        <v>0.3490658503988659</v>
      </c>
      <c r="C211" s="64">
        <f t="shared" si="161"/>
        <v>23.907226355519718</v>
      </c>
      <c r="D211" s="64">
        <f t="shared" si="168"/>
        <v>66.092773644480275</v>
      </c>
      <c r="E211" s="63">
        <f t="shared" si="155"/>
        <v>50.737478387006291</v>
      </c>
      <c r="F211" s="64">
        <f t="shared" si="162"/>
        <v>33.695069279227937</v>
      </c>
      <c r="G211" s="64">
        <f t="shared" si="169"/>
        <v>56.304930720772063</v>
      </c>
      <c r="H211" s="63">
        <f t="shared" si="156"/>
        <v>37.131113282511883</v>
      </c>
      <c r="I211" s="64">
        <f t="shared" si="163"/>
        <v>44.350229932942618</v>
      </c>
      <c r="J211" s="64">
        <f t="shared" si="170"/>
        <v>45.649770067057382</v>
      </c>
      <c r="K211" s="63">
        <f t="shared" si="157"/>
        <v>29.292578659872721</v>
      </c>
      <c r="L211" s="64">
        <f t="shared" si="164"/>
        <v>55.367045513645905</v>
      </c>
      <c r="M211" s="64">
        <f t="shared" si="171"/>
        <v>34.632954486354095</v>
      </c>
      <c r="N211" s="63">
        <f t="shared" si="158"/>
        <v>24.016526852987489</v>
      </c>
      <c r="O211" s="64">
        <f t="shared" si="165"/>
        <v>66.55695515679632</v>
      </c>
      <c r="P211" s="64">
        <f t="shared" si="172"/>
        <v>23.44304484320368</v>
      </c>
      <c r="Q211" s="63">
        <f t="shared" si="159"/>
        <v>19.998902126566726</v>
      </c>
      <c r="R211" s="64">
        <f t="shared" si="166"/>
        <v>59.538887611719439</v>
      </c>
      <c r="S211" s="171">
        <f t="shared" si="173"/>
        <v>30.461112388280561</v>
      </c>
      <c r="T211" s="197">
        <f t="shared" si="160"/>
        <v>22.408226851355522</v>
      </c>
      <c r="U211" s="68"/>
      <c r="W211" s="341"/>
      <c r="X211" s="341"/>
      <c r="Y211" s="398"/>
      <c r="Z211" s="398"/>
      <c r="AA211" s="398"/>
      <c r="AB211" s="341"/>
      <c r="AC211" s="341"/>
      <c r="AD211" s="341"/>
      <c r="AE211" s="341"/>
      <c r="AF211" s="341"/>
      <c r="AG211" s="341"/>
      <c r="AH211" s="341"/>
      <c r="AI211" s="341"/>
      <c r="AJ211" s="341"/>
      <c r="AK211" s="341"/>
      <c r="AL211" s="341"/>
      <c r="AM211" s="341"/>
      <c r="AN211" s="341"/>
      <c r="AO211" s="341"/>
      <c r="AP211" s="341"/>
      <c r="AQ211" s="341"/>
      <c r="AR211" s="341"/>
      <c r="AS211" s="341"/>
      <c r="AT211" s="341"/>
      <c r="AU211" s="341"/>
      <c r="AV211" s="341"/>
      <c r="AW211" s="341"/>
      <c r="AX211" s="341"/>
    </row>
    <row r="212" spans="1:50" x14ac:dyDescent="0.6">
      <c r="A212" s="66">
        <v>21</v>
      </c>
      <c r="B212" s="361">
        <f t="shared" si="167"/>
        <v>0.36651914291880922</v>
      </c>
      <c r="C212" s="64">
        <f t="shared" si="161"/>
        <v>24.503519903541857</v>
      </c>
      <c r="D212" s="64">
        <f t="shared" si="168"/>
        <v>65.496480096458143</v>
      </c>
      <c r="E212" s="63">
        <f t="shared" si="155"/>
        <v>52.438068631019092</v>
      </c>
      <c r="F212" s="64">
        <f t="shared" si="162"/>
        <v>34.162558421591285</v>
      </c>
      <c r="G212" s="64">
        <f t="shared" si="169"/>
        <v>55.837441578408715</v>
      </c>
      <c r="H212" s="63">
        <f t="shared" si="156"/>
        <v>38.672527796233027</v>
      </c>
      <c r="I212" s="64">
        <f t="shared" si="163"/>
        <v>44.730172394132893</v>
      </c>
      <c r="J212" s="64">
        <f t="shared" si="170"/>
        <v>45.269827605867107</v>
      </c>
      <c r="K212" s="63">
        <f t="shared" si="157"/>
        <v>30.61139083862939</v>
      </c>
      <c r="L212" s="64">
        <f t="shared" si="164"/>
        <v>55.683569043644766</v>
      </c>
      <c r="M212" s="64">
        <f t="shared" si="171"/>
        <v>34.316430956355234</v>
      </c>
      <c r="N212" s="63">
        <f t="shared" si="158"/>
        <v>25.14049031751777</v>
      </c>
      <c r="O212" s="64">
        <f t="shared" si="165"/>
        <v>66.823168682500452</v>
      </c>
      <c r="P212" s="64">
        <f t="shared" si="172"/>
        <v>23.176831317499548</v>
      </c>
      <c r="Q212" s="63">
        <f t="shared" si="159"/>
        <v>20.954864307605071</v>
      </c>
      <c r="R212" s="64">
        <f t="shared" si="166"/>
        <v>59.835462824542098</v>
      </c>
      <c r="S212" s="171">
        <f t="shared" si="173"/>
        <v>30.164537175457902</v>
      </c>
      <c r="T212" s="197">
        <f t="shared" si="160"/>
        <v>23.466751860221198</v>
      </c>
      <c r="U212" s="68"/>
      <c r="W212" s="341"/>
      <c r="X212" s="341"/>
      <c r="Y212" s="398"/>
      <c r="Z212" s="398"/>
      <c r="AA212" s="398"/>
      <c r="AB212" s="341"/>
      <c r="AC212" s="341"/>
      <c r="AD212" s="341"/>
      <c r="AE212" s="341"/>
      <c r="AF212" s="341"/>
      <c r="AG212" s="341"/>
      <c r="AH212" s="341"/>
      <c r="AI212" s="341"/>
      <c r="AJ212" s="341"/>
      <c r="AK212" s="341"/>
      <c r="AL212" s="341"/>
      <c r="AM212" s="341"/>
      <c r="AN212" s="341"/>
      <c r="AO212" s="341"/>
      <c r="AP212" s="341"/>
      <c r="AQ212" s="341"/>
      <c r="AR212" s="341"/>
      <c r="AS212" s="341"/>
      <c r="AT212" s="341"/>
      <c r="AU212" s="341"/>
      <c r="AV212" s="341"/>
      <c r="AW212" s="341"/>
      <c r="AX212" s="341"/>
    </row>
    <row r="213" spans="1:50" x14ac:dyDescent="0.6">
      <c r="A213" s="66">
        <v>22</v>
      </c>
      <c r="B213" s="361">
        <f t="shared" si="167"/>
        <v>0.38397243543875248</v>
      </c>
      <c r="C213" s="64">
        <f t="shared" si="161"/>
        <v>25.11331351815317</v>
      </c>
      <c r="D213" s="64">
        <f t="shared" si="168"/>
        <v>64.886686481846823</v>
      </c>
      <c r="E213" s="63">
        <f t="shared" si="155"/>
        <v>54.071768385162081</v>
      </c>
      <c r="F213" s="64">
        <f t="shared" si="162"/>
        <v>34.645853887981843</v>
      </c>
      <c r="G213" s="64">
        <f t="shared" si="169"/>
        <v>55.354146112018157</v>
      </c>
      <c r="H213" s="63">
        <f t="shared" si="156"/>
        <v>40.179675594656885</v>
      </c>
      <c r="I213" s="64">
        <f t="shared" si="163"/>
        <v>45.125087682236604</v>
      </c>
      <c r="J213" s="64">
        <f t="shared" si="170"/>
        <v>44.874912317763396</v>
      </c>
      <c r="K213" s="63">
        <f t="shared" si="157"/>
        <v>31.912322194741147</v>
      </c>
      <c r="L213" s="64">
        <f t="shared" si="164"/>
        <v>56.013546256717859</v>
      </c>
      <c r="M213" s="64">
        <f t="shared" si="171"/>
        <v>33.986453743282141</v>
      </c>
      <c r="N213" s="63">
        <f t="shared" si="158"/>
        <v>26.254448251805723</v>
      </c>
      <c r="O213" s="64">
        <f t="shared" si="165"/>
        <v>67.101202321096508</v>
      </c>
      <c r="P213" s="64">
        <f t="shared" si="172"/>
        <v>22.898797678903492</v>
      </c>
      <c r="Q213" s="63">
        <f t="shared" si="159"/>
        <v>21.904895347443631</v>
      </c>
      <c r="R213" s="64">
        <f t="shared" si="166"/>
        <v>60.14488426047626</v>
      </c>
      <c r="S213" s="171">
        <f t="shared" si="173"/>
        <v>29.85511573952374</v>
      </c>
      <c r="T213" s="197">
        <f t="shared" si="160"/>
        <v>24.51709840988493</v>
      </c>
      <c r="U213" s="68"/>
      <c r="W213" s="341"/>
      <c r="X213" s="341"/>
      <c r="Y213" s="398"/>
      <c r="Z213" s="398"/>
      <c r="AA213" s="398"/>
      <c r="AB213" s="341"/>
      <c r="AC213" s="341"/>
      <c r="AD213" s="341"/>
      <c r="AE213" s="341"/>
      <c r="AF213" s="341"/>
      <c r="AG213" s="341"/>
      <c r="AH213" s="341"/>
      <c r="AI213" s="341"/>
      <c r="AJ213" s="341"/>
      <c r="AK213" s="341"/>
      <c r="AL213" s="341"/>
      <c r="AM213" s="341"/>
      <c r="AN213" s="341"/>
      <c r="AO213" s="341"/>
      <c r="AP213" s="341"/>
      <c r="AQ213" s="341"/>
      <c r="AR213" s="341"/>
      <c r="AS213" s="341"/>
      <c r="AT213" s="341"/>
      <c r="AU213" s="341"/>
      <c r="AV213" s="341"/>
      <c r="AW213" s="341"/>
      <c r="AX213" s="341"/>
    </row>
    <row r="214" spans="1:50" x14ac:dyDescent="0.6">
      <c r="A214" s="66">
        <v>23</v>
      </c>
      <c r="B214" s="361">
        <f t="shared" si="167"/>
        <v>0.4014257279586958</v>
      </c>
      <c r="C214" s="64">
        <f t="shared" si="161"/>
        <v>25.735593490015965</v>
      </c>
      <c r="D214" s="64">
        <f t="shared" si="168"/>
        <v>64.264406509984042</v>
      </c>
      <c r="E214" s="63">
        <f t="shared" si="155"/>
        <v>55.642057096282635</v>
      </c>
      <c r="F214" s="64">
        <f t="shared" si="162"/>
        <v>35.144271699487604</v>
      </c>
      <c r="G214" s="64">
        <f t="shared" si="169"/>
        <v>54.855728300512396</v>
      </c>
      <c r="H214" s="63">
        <f t="shared" si="156"/>
        <v>41.652938688764571</v>
      </c>
      <c r="I214" s="64">
        <f t="shared" si="163"/>
        <v>45.534568229632377</v>
      </c>
      <c r="J214" s="64">
        <f t="shared" si="170"/>
        <v>44.465431770367623</v>
      </c>
      <c r="K214" s="63">
        <f t="shared" si="157"/>
        <v>33.195196324846698</v>
      </c>
      <c r="L214" s="64">
        <f t="shared" si="164"/>
        <v>56.356731399054659</v>
      </c>
      <c r="M214" s="64">
        <f t="shared" si="171"/>
        <v>33.643268600945341</v>
      </c>
      <c r="N214" s="63">
        <f t="shared" si="158"/>
        <v>27.358184292847202</v>
      </c>
      <c r="O214" s="64">
        <f t="shared" si="165"/>
        <v>67.390905246614992</v>
      </c>
      <c r="P214" s="64">
        <f t="shared" si="172"/>
        <v>22.609094753385008</v>
      </c>
      <c r="Q214" s="63">
        <f t="shared" si="159"/>
        <v>22.848822964579785</v>
      </c>
      <c r="R214" s="64">
        <f t="shared" si="166"/>
        <v>60.466947482622345</v>
      </c>
      <c r="S214" s="171">
        <f t="shared" si="173"/>
        <v>29.533052517377655</v>
      </c>
      <c r="T214" s="197">
        <f t="shared" si="160"/>
        <v>25.559064077779997</v>
      </c>
      <c r="U214" s="68"/>
      <c r="W214" s="341"/>
      <c r="X214" s="341"/>
      <c r="Y214" s="398"/>
      <c r="Z214" s="398"/>
      <c r="AA214" s="398"/>
      <c r="AB214" s="341"/>
      <c r="AC214" s="341"/>
      <c r="AD214" s="341"/>
      <c r="AE214" s="341"/>
      <c r="AF214" s="341"/>
      <c r="AG214" s="341"/>
      <c r="AH214" s="341"/>
      <c r="AI214" s="341"/>
      <c r="AJ214" s="341"/>
      <c r="AK214" s="341"/>
      <c r="AL214" s="341"/>
      <c r="AM214" s="341"/>
      <c r="AN214" s="341"/>
      <c r="AO214" s="341"/>
      <c r="AP214" s="341"/>
      <c r="AQ214" s="341"/>
      <c r="AR214" s="341"/>
      <c r="AS214" s="341"/>
      <c r="AT214" s="341"/>
      <c r="AU214" s="341"/>
      <c r="AV214" s="341"/>
      <c r="AW214" s="341"/>
      <c r="AX214" s="341"/>
    </row>
    <row r="215" spans="1:50" x14ac:dyDescent="0.6">
      <c r="A215" s="66">
        <v>24</v>
      </c>
      <c r="B215" s="361">
        <f t="shared" si="167"/>
        <v>0.41887902047863912</v>
      </c>
      <c r="C215" s="64">
        <f t="shared" si="161"/>
        <v>26.369420379199632</v>
      </c>
      <c r="D215" s="64">
        <f t="shared" si="168"/>
        <v>63.630579620800368</v>
      </c>
      <c r="E215" s="63">
        <f t="shared" si="155"/>
        <v>57.152341113033863</v>
      </c>
      <c r="F215" s="64">
        <f t="shared" si="162"/>
        <v>35.657144667232629</v>
      </c>
      <c r="G215" s="64">
        <f t="shared" si="169"/>
        <v>54.342855332767371</v>
      </c>
      <c r="H215" s="63">
        <f t="shared" si="156"/>
        <v>43.092799477885585</v>
      </c>
      <c r="I215" s="64">
        <f t="shared" si="163"/>
        <v>45.958205956798757</v>
      </c>
      <c r="J215" s="64">
        <f t="shared" si="170"/>
        <v>44.041794043201243</v>
      </c>
      <c r="K215" s="63">
        <f t="shared" si="157"/>
        <v>34.459892388536041</v>
      </c>
      <c r="L215" s="64">
        <f t="shared" si="164"/>
        <v>56.712874833831386</v>
      </c>
      <c r="M215" s="64">
        <f t="shared" si="171"/>
        <v>33.287125166168614</v>
      </c>
      <c r="N215" s="63">
        <f t="shared" si="158"/>
        <v>28.451508300184653</v>
      </c>
      <c r="O215" s="64">
        <f t="shared" si="165"/>
        <v>67.692122897689245</v>
      </c>
      <c r="P215" s="64">
        <f t="shared" si="172"/>
        <v>22.307877102310755</v>
      </c>
      <c r="Q215" s="63">
        <f t="shared" si="159"/>
        <v>23.786487253242122</v>
      </c>
      <c r="R215" s="64">
        <f t="shared" si="166"/>
        <v>60.801444041886413</v>
      </c>
      <c r="S215" s="171">
        <f t="shared" si="173"/>
        <v>29.198555958113587</v>
      </c>
      <c r="T215" s="197">
        <f t="shared" si="160"/>
        <v>26.592466216404016</v>
      </c>
      <c r="U215" s="68"/>
      <c r="W215" s="341"/>
      <c r="X215" s="341"/>
      <c r="Y215" s="398"/>
      <c r="Z215" s="398"/>
      <c r="AA215" s="398"/>
      <c r="AB215" s="341"/>
      <c r="AC215" s="341"/>
      <c r="AD215" s="341"/>
      <c r="AE215" s="341"/>
      <c r="AF215" s="341"/>
      <c r="AG215" s="341"/>
      <c r="AH215" s="341"/>
      <c r="AI215" s="341"/>
      <c r="AJ215" s="341"/>
      <c r="AK215" s="341"/>
      <c r="AL215" s="341"/>
      <c r="AM215" s="341"/>
      <c r="AN215" s="341"/>
      <c r="AO215" s="341"/>
      <c r="AP215" s="341"/>
      <c r="AQ215" s="341"/>
      <c r="AR215" s="341"/>
      <c r="AS215" s="341"/>
      <c r="AT215" s="341"/>
      <c r="AU215" s="341"/>
      <c r="AV215" s="341"/>
      <c r="AW215" s="341"/>
      <c r="AX215" s="341"/>
    </row>
    <row r="216" spans="1:50" x14ac:dyDescent="0.6">
      <c r="A216" s="66">
        <v>25</v>
      </c>
      <c r="B216" s="361">
        <f t="shared" si="167"/>
        <v>0.43633231299858238</v>
      </c>
      <c r="C216" s="64">
        <f t="shared" si="161"/>
        <v>27.013924621747673</v>
      </c>
      <c r="D216" s="64">
        <f t="shared" si="168"/>
        <v>62.986075378252323</v>
      </c>
      <c r="E216" s="63">
        <f t="shared" si="155"/>
        <v>58.605926589384609</v>
      </c>
      <c r="F216" s="64">
        <f t="shared" si="162"/>
        <v>36.183823942479272</v>
      </c>
      <c r="G216" s="64">
        <f t="shared" si="169"/>
        <v>53.816176057520728</v>
      </c>
      <c r="H216" s="63">
        <f t="shared" si="156"/>
        <v>44.499826622222287</v>
      </c>
      <c r="I216" s="64">
        <f t="shared" si="163"/>
        <v>46.395593544213988</v>
      </c>
      <c r="J216" s="64">
        <f t="shared" si="170"/>
        <v>43.604406455786012</v>
      </c>
      <c r="K216" s="63">
        <f t="shared" si="157"/>
        <v>35.706341944918158</v>
      </c>
      <c r="L216" s="64">
        <f t="shared" si="164"/>
        <v>57.081723722618591</v>
      </c>
      <c r="M216" s="64">
        <f t="shared" si="171"/>
        <v>32.918276277381409</v>
      </c>
      <c r="N216" s="63">
        <f t="shared" si="158"/>
        <v>29.534255810706785</v>
      </c>
      <c r="O216" s="64">
        <f t="shared" si="165"/>
        <v>68.004697317618849</v>
      </c>
      <c r="P216" s="64">
        <f t="shared" si="172"/>
        <v>21.995302682381151</v>
      </c>
      <c r="Q216" s="63">
        <f t="shared" si="159"/>
        <v>24.717740681899052</v>
      </c>
      <c r="R216" s="64">
        <f t="shared" si="166"/>
        <v>61.148162004484526</v>
      </c>
      <c r="S216" s="171">
        <f t="shared" si="173"/>
        <v>28.851837995515474</v>
      </c>
      <c r="T216" s="197">
        <f t="shared" si="160"/>
        <v>27.61714171901388</v>
      </c>
      <c r="U216" s="68"/>
      <c r="W216" s="341"/>
      <c r="X216" s="341"/>
      <c r="Y216" s="398"/>
      <c r="Z216" s="398"/>
      <c r="AA216" s="398"/>
      <c r="AB216" s="341"/>
      <c r="AC216" s="341"/>
      <c r="AD216" s="341"/>
      <c r="AE216" s="341"/>
      <c r="AF216" s="341"/>
      <c r="AG216" s="341"/>
      <c r="AH216" s="341"/>
      <c r="AI216" s="341"/>
      <c r="AJ216" s="341"/>
      <c r="AK216" s="341"/>
      <c r="AL216" s="341"/>
      <c r="AM216" s="341"/>
      <c r="AN216" s="341"/>
      <c r="AO216" s="341"/>
      <c r="AP216" s="341"/>
      <c r="AQ216" s="341"/>
      <c r="AR216" s="341"/>
      <c r="AS216" s="341"/>
      <c r="AT216" s="341"/>
      <c r="AU216" s="341"/>
      <c r="AV216" s="341"/>
      <c r="AW216" s="341"/>
      <c r="AX216" s="341"/>
    </row>
    <row r="217" spans="1:50" x14ac:dyDescent="0.6">
      <c r="A217" s="66">
        <v>26</v>
      </c>
      <c r="B217" s="361">
        <f t="shared" si="167"/>
        <v>0.4537856055185257</v>
      </c>
      <c r="C217" s="64">
        <f t="shared" si="161"/>
        <v>27.668301997483034</v>
      </c>
      <c r="D217" s="64">
        <f t="shared" si="168"/>
        <v>62.331698002516966</v>
      </c>
      <c r="E217" s="63">
        <f t="shared" si="155"/>
        <v>60.006000186366123</v>
      </c>
      <c r="F217" s="64">
        <f t="shared" si="162"/>
        <v>36.723680211488691</v>
      </c>
      <c r="G217" s="64">
        <f t="shared" si="169"/>
        <v>53.276319788511309</v>
      </c>
      <c r="H217" s="63">
        <f t="shared" si="156"/>
        <v>45.874661813467519</v>
      </c>
      <c r="I217" s="64">
        <f t="shared" si="163"/>
        <v>46.846325596808995</v>
      </c>
      <c r="J217" s="64">
        <f t="shared" si="170"/>
        <v>43.153674403191005</v>
      </c>
      <c r="K217" s="63">
        <f t="shared" si="157"/>
        <v>36.934525670421507</v>
      </c>
      <c r="L217" s="64">
        <f t="shared" si="164"/>
        <v>57.463022681366724</v>
      </c>
      <c r="M217" s="64">
        <f t="shared" si="171"/>
        <v>32.536977318633276</v>
      </c>
      <c r="N217" s="63">
        <f t="shared" si="158"/>
        <v>30.606287393860786</v>
      </c>
      <c r="O217" s="64">
        <f t="shared" si="165"/>
        <v>68.328467490461406</v>
      </c>
      <c r="P217" s="64">
        <f t="shared" si="172"/>
        <v>21.671532509538594</v>
      </c>
      <c r="Q217" s="63">
        <f t="shared" si="159"/>
        <v>25.642448046884358</v>
      </c>
      <c r="R217" s="64">
        <f t="shared" si="166"/>
        <v>61.506886465644193</v>
      </c>
      <c r="S217" s="171">
        <f t="shared" si="173"/>
        <v>28.493113534355807</v>
      </c>
      <c r="T217" s="197">
        <f t="shared" si="160"/>
        <v>28.632946709594595</v>
      </c>
      <c r="U217" s="68"/>
      <c r="W217" s="341"/>
      <c r="X217" s="341"/>
      <c r="Y217" s="398"/>
      <c r="Z217" s="398"/>
      <c r="AA217" s="398"/>
      <c r="AB217" s="341"/>
      <c r="AC217" s="341"/>
      <c r="AD217" s="341"/>
      <c r="AE217" s="341"/>
      <c r="AF217" s="341"/>
      <c r="AG217" s="341"/>
      <c r="AH217" s="341"/>
      <c r="AI217" s="341"/>
      <c r="AJ217" s="341"/>
      <c r="AK217" s="341"/>
      <c r="AL217" s="341"/>
      <c r="AM217" s="341"/>
      <c r="AN217" s="341"/>
      <c r="AO217" s="341"/>
      <c r="AP217" s="341"/>
      <c r="AQ217" s="341"/>
      <c r="AR217" s="341"/>
      <c r="AS217" s="341"/>
      <c r="AT217" s="341"/>
      <c r="AU217" s="341"/>
      <c r="AV217" s="341"/>
      <c r="AW217" s="341"/>
      <c r="AX217" s="341"/>
    </row>
    <row r="218" spans="1:50" x14ac:dyDescent="0.6">
      <c r="A218" s="66">
        <v>27</v>
      </c>
      <c r="B218" s="361">
        <f t="shared" si="167"/>
        <v>0.47123889803846897</v>
      </c>
      <c r="C218" s="64">
        <f t="shared" si="161"/>
        <v>28.331809090956572</v>
      </c>
      <c r="D218" s="64">
        <f t="shared" si="168"/>
        <v>61.668190909043432</v>
      </c>
      <c r="E218" s="63">
        <f t="shared" si="155"/>
        <v>61.355616112198412</v>
      </c>
      <c r="F218" s="64">
        <f t="shared" si="162"/>
        <v>37.276104571249626</v>
      </c>
      <c r="G218" s="64">
        <f t="shared" si="169"/>
        <v>52.723895428750374</v>
      </c>
      <c r="H218" s="63">
        <f t="shared" si="156"/>
        <v>47.218007525531583</v>
      </c>
      <c r="I218" s="64">
        <f t="shared" si="163"/>
        <v>47.309999700867287</v>
      </c>
      <c r="J218" s="64">
        <f t="shared" si="170"/>
        <v>42.690000299132713</v>
      </c>
      <c r="K218" s="63">
        <f t="shared" si="157"/>
        <v>38.144470007550417</v>
      </c>
      <c r="L218" s="64">
        <f t="shared" si="164"/>
        <v>57.856514408557388</v>
      </c>
      <c r="M218" s="64">
        <f t="shared" si="171"/>
        <v>32.143485591442612</v>
      </c>
      <c r="N218" s="63">
        <f t="shared" si="158"/>
        <v>31.667487919741522</v>
      </c>
      <c r="O218" s="64">
        <f t="shared" si="165"/>
        <v>68.6632696718342</v>
      </c>
      <c r="P218" s="64">
        <f t="shared" si="172"/>
        <v>21.3367303281658</v>
      </c>
      <c r="Q218" s="63">
        <f t="shared" si="159"/>
        <v>26.560486383833311</v>
      </c>
      <c r="R218" s="64">
        <f t="shared" si="166"/>
        <v>61.877400047479973</v>
      </c>
      <c r="S218" s="171">
        <f t="shared" si="173"/>
        <v>28.122599952520027</v>
      </c>
      <c r="T218" s="197">
        <f t="shared" si="160"/>
        <v>29.639756164229698</v>
      </c>
      <c r="U218" s="68"/>
      <c r="W218" s="341"/>
      <c r="X218" s="341"/>
      <c r="Y218" s="398"/>
      <c r="Z218" s="398"/>
      <c r="AA218" s="398"/>
      <c r="AB218" s="341"/>
      <c r="AC218" s="341"/>
      <c r="AD218" s="341"/>
      <c r="AE218" s="341"/>
      <c r="AF218" s="341"/>
      <c r="AG218" s="341"/>
      <c r="AH218" s="341"/>
      <c r="AI218" s="341"/>
      <c r="AJ218" s="341"/>
      <c r="AK218" s="341"/>
      <c r="AL218" s="341"/>
      <c r="AM218" s="341"/>
      <c r="AN218" s="341"/>
      <c r="AO218" s="341"/>
      <c r="AP218" s="341"/>
      <c r="AQ218" s="341"/>
      <c r="AR218" s="341"/>
      <c r="AS218" s="341"/>
      <c r="AT218" s="341"/>
      <c r="AU218" s="341"/>
      <c r="AV218" s="341"/>
      <c r="AW218" s="341"/>
      <c r="AX218" s="341"/>
    </row>
    <row r="219" spans="1:50" x14ac:dyDescent="0.6">
      <c r="A219" s="66">
        <v>28</v>
      </c>
      <c r="B219" s="361">
        <f t="shared" si="167"/>
        <v>0.48869219055841229</v>
      </c>
      <c r="C219" s="64">
        <f t="shared" si="161"/>
        <v>29.003758841835285</v>
      </c>
      <c r="D219" s="64">
        <f t="shared" si="168"/>
        <v>60.996241158164715</v>
      </c>
      <c r="E219" s="63">
        <f t="shared" si="155"/>
        <v>62.65768823360041</v>
      </c>
      <c r="F219" s="64">
        <f t="shared" si="162"/>
        <v>37.84050912212458</v>
      </c>
      <c r="G219" s="64">
        <f t="shared" si="169"/>
        <v>52.15949087787542</v>
      </c>
      <c r="H219" s="63">
        <f t="shared" si="156"/>
        <v>48.530615789491399</v>
      </c>
      <c r="I219" s="64">
        <f t="shared" si="163"/>
        <v>47.786217374663998</v>
      </c>
      <c r="J219" s="64">
        <f t="shared" si="170"/>
        <v>42.213782625336002</v>
      </c>
      <c r="K219" s="63">
        <f t="shared" si="157"/>
        <v>39.336243789250901</v>
      </c>
      <c r="L219" s="64">
        <f t="shared" si="164"/>
        <v>58.261940283550153</v>
      </c>
      <c r="M219" s="64">
        <f t="shared" si="171"/>
        <v>31.738059716449847</v>
      </c>
      <c r="N219" s="63">
        <f t="shared" si="158"/>
        <v>32.717765752394257</v>
      </c>
      <c r="O219" s="64">
        <f t="shared" si="165"/>
        <v>69.008937713217293</v>
      </c>
      <c r="P219" s="64">
        <f t="shared" si="172"/>
        <v>20.991062286782707</v>
      </c>
      <c r="Q219" s="63">
        <f t="shared" si="159"/>
        <v>27.471744839787981</v>
      </c>
      <c r="R219" s="64">
        <f t="shared" si="166"/>
        <v>62.259483379286934</v>
      </c>
      <c r="S219" s="171">
        <f t="shared" si="173"/>
        <v>27.740516620713066</v>
      </c>
      <c r="T219" s="197">
        <f t="shared" si="160"/>
        <v>30.637463471114327</v>
      </c>
      <c r="U219" s="67"/>
      <c r="W219" s="341"/>
      <c r="X219" s="341"/>
      <c r="Y219" s="398"/>
      <c r="Z219" s="398"/>
      <c r="AA219" s="398"/>
      <c r="AB219" s="341"/>
      <c r="AC219" s="341"/>
      <c r="AD219" s="341"/>
      <c r="AE219" s="341"/>
      <c r="AF219" s="341"/>
      <c r="AG219" s="341"/>
      <c r="AH219" s="341"/>
      <c r="AI219" s="341"/>
      <c r="AJ219" s="341"/>
      <c r="AK219" s="341"/>
      <c r="AL219" s="341"/>
      <c r="AM219" s="341"/>
      <c r="AN219" s="341"/>
      <c r="AO219" s="341"/>
      <c r="AP219" s="341"/>
      <c r="AQ219" s="341"/>
      <c r="AR219" s="341"/>
      <c r="AS219" s="341"/>
      <c r="AT219" s="341"/>
      <c r="AU219" s="341"/>
      <c r="AV219" s="341"/>
      <c r="AW219" s="341"/>
      <c r="AX219" s="341"/>
    </row>
    <row r="220" spans="1:50" x14ac:dyDescent="0.6">
      <c r="A220" s="66">
        <v>29</v>
      </c>
      <c r="B220" s="361">
        <f t="shared" si="167"/>
        <v>0.50614548307835561</v>
      </c>
      <c r="C220" s="64">
        <f t="shared" si="161"/>
        <v>29.683516252437986</v>
      </c>
      <c r="D220" s="64">
        <f t="shared" si="168"/>
        <v>60.316483747562017</v>
      </c>
      <c r="E220" s="63">
        <f t="shared" si="155"/>
        <v>63.914986180046505</v>
      </c>
      <c r="F220" s="64">
        <f t="shared" si="162"/>
        <v>38.416327312477584</v>
      </c>
      <c r="G220" s="64">
        <f t="shared" si="169"/>
        <v>51.583672687522416</v>
      </c>
      <c r="H220" s="63">
        <f t="shared" si="156"/>
        <v>49.813278005591705</v>
      </c>
      <c r="I220" s="64">
        <f t="shared" si="163"/>
        <v>48.274584915326969</v>
      </c>
      <c r="J220" s="64">
        <f t="shared" si="170"/>
        <v>41.725415084673031</v>
      </c>
      <c r="K220" s="63">
        <f t="shared" si="157"/>
        <v>40.509954878287154</v>
      </c>
      <c r="L220" s="64">
        <f t="shared" si="164"/>
        <v>58.679040933579202</v>
      </c>
      <c r="M220" s="64">
        <f t="shared" si="171"/>
        <v>31.320959066420798</v>
      </c>
      <c r="N220" s="63">
        <f t="shared" si="158"/>
        <v>33.757051880375521</v>
      </c>
      <c r="O220" s="64">
        <f t="shared" si="165"/>
        <v>69.365303378661835</v>
      </c>
      <c r="P220" s="64">
        <f t="shared" si="172"/>
        <v>20.634696621338165</v>
      </c>
      <c r="Q220" s="63">
        <f t="shared" si="159"/>
        <v>28.37612450895233</v>
      </c>
      <c r="R220" s="64">
        <f t="shared" si="166"/>
        <v>62.652915558759844</v>
      </c>
      <c r="S220" s="171">
        <f t="shared" si="173"/>
        <v>27.347084441240156</v>
      </c>
      <c r="T220" s="197">
        <f t="shared" si="160"/>
        <v>31.62597993646866</v>
      </c>
      <c r="U220" s="65"/>
      <c r="W220" s="341"/>
      <c r="X220" s="341"/>
      <c r="Y220" s="398"/>
      <c r="Z220" s="398"/>
      <c r="AA220" s="398"/>
      <c r="AB220" s="341"/>
      <c r="AC220" s="341"/>
      <c r="AD220" s="341"/>
      <c r="AE220" s="341"/>
      <c r="AF220" s="341"/>
      <c r="AG220" s="341"/>
      <c r="AH220" s="341"/>
      <c r="AI220" s="341"/>
      <c r="AJ220" s="341"/>
      <c r="AK220" s="341"/>
      <c r="AL220" s="341"/>
      <c r="AM220" s="341"/>
      <c r="AN220" s="341"/>
      <c r="AO220" s="341"/>
      <c r="AP220" s="341"/>
      <c r="AQ220" s="341"/>
      <c r="AR220" s="341"/>
      <c r="AS220" s="341"/>
      <c r="AT220" s="341"/>
      <c r="AU220" s="341"/>
      <c r="AV220" s="341"/>
      <c r="AW220" s="341"/>
      <c r="AX220" s="341"/>
    </row>
    <row r="221" spans="1:50" s="370" customFormat="1" x14ac:dyDescent="0.6">
      <c r="A221" s="362">
        <v>30</v>
      </c>
      <c r="B221" s="363">
        <f t="shared" si="167"/>
        <v>0.52359877559829882</v>
      </c>
      <c r="C221" s="364">
        <f t="shared" si="161"/>
        <v>30.370494297623459</v>
      </c>
      <c r="D221" s="364">
        <f t="shared" si="168"/>
        <v>59.629505702376541</v>
      </c>
      <c r="E221" s="365">
        <f t="shared" si="155"/>
        <v>65.13013453864275</v>
      </c>
      <c r="F221" s="364">
        <f t="shared" si="162"/>
        <v>39.003014068682589</v>
      </c>
      <c r="G221" s="364">
        <f t="shared" si="169"/>
        <v>50.996985931317411</v>
      </c>
      <c r="H221" s="365">
        <f t="shared" si="156"/>
        <v>51.066815780102715</v>
      </c>
      <c r="I221" s="364">
        <f t="shared" si="163"/>
        <v>48.774714145388209</v>
      </c>
      <c r="J221" s="364">
        <f t="shared" si="170"/>
        <v>41.225285854611791</v>
      </c>
      <c r="K221" s="365">
        <f t="shared" si="157"/>
        <v>41.665746855752879</v>
      </c>
      <c r="L221" s="364">
        <f t="shared" si="164"/>
        <v>59.107556768256259</v>
      </c>
      <c r="M221" s="364">
        <f t="shared" si="171"/>
        <v>30.892443231743741</v>
      </c>
      <c r="N221" s="365">
        <f t="shared" si="158"/>
        <v>34.785298996187692</v>
      </c>
      <c r="O221" s="364">
        <f t="shared" si="165"/>
        <v>69.732196652921516</v>
      </c>
      <c r="P221" s="364">
        <f t="shared" si="172"/>
        <v>20.267803347078484</v>
      </c>
      <c r="Q221" s="365">
        <f t="shared" si="159"/>
        <v>29.273538235161276</v>
      </c>
      <c r="R221" s="364">
        <f t="shared" si="166"/>
        <v>63.057474592902778</v>
      </c>
      <c r="S221" s="366">
        <f t="shared" si="173"/>
        <v>26.942525407097222</v>
      </c>
      <c r="T221" s="367">
        <f t="shared" si="160"/>
        <v>32.605234243532813</v>
      </c>
      <c r="U221" s="371"/>
      <c r="V221" s="369">
        <f>E221</f>
        <v>65.13013453864275</v>
      </c>
      <c r="W221" s="399"/>
      <c r="X221" s="399"/>
      <c r="Y221" s="399"/>
      <c r="Z221" s="399"/>
      <c r="AA221" s="399"/>
      <c r="AB221" s="380"/>
      <c r="AC221" s="380"/>
      <c r="AD221" s="380"/>
      <c r="AE221" s="380"/>
      <c r="AF221" s="380"/>
      <c r="AG221" s="380"/>
      <c r="AH221" s="380"/>
      <c r="AI221" s="380"/>
      <c r="AJ221" s="380"/>
      <c r="AK221" s="399">
        <f>D221</f>
        <v>59.629505702376541</v>
      </c>
      <c r="AL221" s="380"/>
      <c r="AM221" s="380"/>
      <c r="AN221" s="380"/>
      <c r="AO221" s="380"/>
      <c r="AP221" s="380"/>
      <c r="AQ221" s="380"/>
      <c r="AR221" s="380"/>
      <c r="AS221" s="380"/>
      <c r="AT221" s="380"/>
      <c r="AU221" s="380"/>
      <c r="AV221" s="380"/>
      <c r="AW221" s="380"/>
      <c r="AX221" s="380"/>
    </row>
    <row r="222" spans="1:50" x14ac:dyDescent="0.6">
      <c r="A222" s="66">
        <v>31</v>
      </c>
      <c r="B222" s="361">
        <f t="shared" si="167"/>
        <v>0.54105206811824214</v>
      </c>
      <c r="C222" s="64">
        <f t="shared" si="161"/>
        <v>31.064150064857603</v>
      </c>
      <c r="D222" s="64">
        <f t="shared" si="168"/>
        <v>58.9358499351424</v>
      </c>
      <c r="E222" s="63">
        <f t="shared" si="155"/>
        <v>66.305614395240937</v>
      </c>
      <c r="F222" s="64">
        <f t="shared" si="162"/>
        <v>39.600045741766536</v>
      </c>
      <c r="G222" s="64">
        <f t="shared" si="169"/>
        <v>50.399954258233464</v>
      </c>
      <c r="H222" s="63">
        <f t="shared" si="156"/>
        <v>52.292072755491759</v>
      </c>
      <c r="I222" s="64">
        <f t="shared" si="163"/>
        <v>49.286223063286798</v>
      </c>
      <c r="J222" s="64">
        <f t="shared" si="170"/>
        <v>40.713776936713202</v>
      </c>
      <c r="K222" s="63">
        <f t="shared" si="157"/>
        <v>42.803795787680201</v>
      </c>
      <c r="L222" s="64">
        <f t="shared" si="164"/>
        <v>59.547228480812954</v>
      </c>
      <c r="M222" s="64">
        <f t="shared" si="171"/>
        <v>30.452771519187046</v>
      </c>
      <c r="N222" s="63">
        <f t="shared" si="158"/>
        <v>35.802480535660493</v>
      </c>
      <c r="O222" s="64">
        <f t="shared" si="165"/>
        <v>70.109446040139773</v>
      </c>
      <c r="P222" s="64">
        <f t="shared" si="172"/>
        <v>19.890553959860227</v>
      </c>
      <c r="Q222" s="63">
        <f t="shared" si="159"/>
        <v>30.163910384174883</v>
      </c>
      <c r="R222" s="64">
        <f t="shared" si="166"/>
        <v>63.472937817641608</v>
      </c>
      <c r="S222" s="171">
        <f t="shared" si="173"/>
        <v>26.527062182358392</v>
      </c>
      <c r="T222" s="197">
        <f t="shared" si="160"/>
        <v>33.575171871668715</v>
      </c>
      <c r="U222" s="65"/>
      <c r="V222" s="72">
        <f>H221</f>
        <v>51.066815780102715</v>
      </c>
      <c r="W222" s="398"/>
      <c r="X222" s="398"/>
      <c r="Y222" s="398"/>
      <c r="Z222" s="398"/>
      <c r="AA222" s="398"/>
      <c r="AB222" s="341"/>
      <c r="AC222" s="341"/>
      <c r="AD222" s="341"/>
      <c r="AE222" s="341"/>
      <c r="AF222" s="341"/>
      <c r="AG222" s="341"/>
      <c r="AH222" s="341"/>
      <c r="AI222" s="341"/>
      <c r="AJ222" s="341"/>
      <c r="AK222" s="398">
        <f>G221</f>
        <v>50.996985931317411</v>
      </c>
      <c r="AL222" s="341"/>
      <c r="AM222" s="341"/>
      <c r="AN222" s="341"/>
      <c r="AO222" s="341"/>
      <c r="AP222" s="341"/>
      <c r="AQ222" s="341"/>
      <c r="AR222" s="341"/>
      <c r="AS222" s="341"/>
      <c r="AT222" s="341"/>
      <c r="AU222" s="341"/>
      <c r="AV222" s="341"/>
      <c r="AW222" s="341"/>
      <c r="AX222" s="341"/>
    </row>
    <row r="223" spans="1:50" x14ac:dyDescent="0.6">
      <c r="A223" s="66">
        <v>32</v>
      </c>
      <c r="B223" s="361">
        <f t="shared" si="167"/>
        <v>0.55850536063818546</v>
      </c>
      <c r="C223" s="64">
        <f t="shared" si="161"/>
        <v>31.763981139123697</v>
      </c>
      <c r="D223" s="64">
        <f t="shared" si="168"/>
        <v>58.2360188608763</v>
      </c>
      <c r="E223" s="63">
        <f t="shared" ref="E223:E254" si="174">DEGREES(ACOS((SIN(RADIANS(D223))*SIN($C$6)-SIN(C$5))/(COS(RADIANS(D223))*COS($C$6))))</f>
        <v>67.443766615499143</v>
      </c>
      <c r="F223" s="64">
        <f t="shared" si="162"/>
        <v>40.206919899494416</v>
      </c>
      <c r="G223" s="64">
        <f t="shared" si="169"/>
        <v>49.793080100505584</v>
      </c>
      <c r="H223" s="63">
        <f t="shared" ref="H223:H254" si="175">DEGREES(ACOS((SIN(RADIANS(G223))*SIN($C$6)-SIN(G$5))/(COS(RADIANS(G223))*COS($C$6))))</f>
        <v>53.489907388040173</v>
      </c>
      <c r="I223" s="64">
        <f t="shared" si="163"/>
        <v>49.808736402695232</v>
      </c>
      <c r="J223" s="64">
        <f t="shared" si="170"/>
        <v>40.191263597304768</v>
      </c>
      <c r="K223" s="63">
        <f t="shared" ref="K223:K254" si="176">DEGREES(ACOS((SIN(RADIANS(J223))*SIN($C$6)-SIN(J$5))/(COS(RADIANS(J223))*COS($C$6))))</f>
        <v>43.92430709376525</v>
      </c>
      <c r="L223" s="64">
        <f t="shared" si="164"/>
        <v>59.997797515663308</v>
      </c>
      <c r="M223" s="64">
        <f t="shared" si="171"/>
        <v>30.002202484336692</v>
      </c>
      <c r="N223" s="63">
        <f t="shared" ref="N223:N254" si="177">DEGREES(ACOS((SIN(RADIANS(M223))*SIN($C$6)-SIN(M$5))/(COS(RADIANS(M223))*COS($C$6))))</f>
        <v>36.808589687717102</v>
      </c>
      <c r="O223" s="64">
        <f t="shared" si="165"/>
        <v>70.496878852338085</v>
      </c>
      <c r="P223" s="64">
        <f t="shared" si="172"/>
        <v>19.503121147661915</v>
      </c>
      <c r="Q223" s="63">
        <f t="shared" ref="Q223:Q254" si="178">DEGREES(ACOS((SIN(RADIANS(P223))*SIN($C$6)-SIN(P$5))/(COS(RADIANS(P223))*COS($C$6))))</f>
        <v>31.047176588920873</v>
      </c>
      <c r="R223" s="64">
        <f t="shared" si="166"/>
        <v>63.899082295387416</v>
      </c>
      <c r="S223" s="171">
        <f t="shared" si="173"/>
        <v>26.100917704612584</v>
      </c>
      <c r="T223" s="197">
        <f t="shared" ref="T223:T254" si="179">DEGREES(ACOS((SIN(RADIANS(S223))*SIN($C$6)-SIN(S$5))/(COS(RADIANS(S223))*COS($C$6))))</f>
        <v>34.535754482369249</v>
      </c>
      <c r="U223" s="65"/>
      <c r="V223" s="72">
        <f>K221</f>
        <v>41.665746855752879</v>
      </c>
      <c r="W223" s="398"/>
      <c r="X223" s="398"/>
      <c r="Y223" s="398"/>
      <c r="Z223" s="398"/>
      <c r="AA223" s="398"/>
      <c r="AB223" s="341"/>
      <c r="AC223" s="341"/>
      <c r="AD223" s="341"/>
      <c r="AE223" s="341"/>
      <c r="AF223" s="341"/>
      <c r="AG223" s="341"/>
      <c r="AH223" s="341"/>
      <c r="AI223" s="341"/>
      <c r="AJ223" s="341"/>
      <c r="AK223" s="398">
        <f>J221</f>
        <v>41.225285854611791</v>
      </c>
      <c r="AL223" s="341"/>
      <c r="AM223" s="341"/>
      <c r="AN223" s="341"/>
      <c r="AO223" s="341"/>
      <c r="AP223" s="341"/>
      <c r="AQ223" s="341"/>
      <c r="AR223" s="341"/>
      <c r="AS223" s="341"/>
      <c r="AT223" s="341"/>
      <c r="AU223" s="341"/>
      <c r="AV223" s="341"/>
      <c r="AW223" s="341"/>
      <c r="AX223" s="341"/>
    </row>
    <row r="224" spans="1:50" x14ac:dyDescent="0.6">
      <c r="A224" s="66">
        <v>33</v>
      </c>
      <c r="B224" s="361">
        <f t="shared" si="167"/>
        <v>0.57595865315812877</v>
      </c>
      <c r="C224" s="64">
        <f t="shared" si="161"/>
        <v>32.469522237580215</v>
      </c>
      <c r="D224" s="64">
        <f t="shared" si="168"/>
        <v>57.530477762419785</v>
      </c>
      <c r="E224" s="63">
        <f t="shared" si="174"/>
        <v>68.546796377868276</v>
      </c>
      <c r="F224" s="64">
        <f t="shared" si="162"/>
        <v>40.823154990095972</v>
      </c>
      <c r="G224" s="64">
        <f t="shared" si="169"/>
        <v>49.176845009904028</v>
      </c>
      <c r="H224" s="63">
        <f t="shared" si="175"/>
        <v>54.661186617017584</v>
      </c>
      <c r="I224" s="64">
        <f t="shared" si="163"/>
        <v>50.341886105987399</v>
      </c>
      <c r="J224" s="64">
        <f t="shared" si="170"/>
        <v>39.658113894012601</v>
      </c>
      <c r="K224" s="63">
        <f t="shared" si="176"/>
        <v>45.027512537588109</v>
      </c>
      <c r="L224" s="64">
        <f t="shared" si="164"/>
        <v>60.459006502183648</v>
      </c>
      <c r="M224" s="64">
        <f t="shared" si="171"/>
        <v>29.540993497816352</v>
      </c>
      <c r="N224" s="63">
        <f t="shared" si="177"/>
        <v>37.803638384257589</v>
      </c>
      <c r="O224" s="64">
        <f t="shared" si="165"/>
        <v>70.894321487063081</v>
      </c>
      <c r="P224" s="64">
        <f t="shared" si="172"/>
        <v>19.105678512936919</v>
      </c>
      <c r="Q224" s="63">
        <f t="shared" si="178"/>
        <v>31.923283470792565</v>
      </c>
      <c r="R224" s="64">
        <f t="shared" si="166"/>
        <v>64.335685190021792</v>
      </c>
      <c r="S224" s="171">
        <f t="shared" si="173"/>
        <v>25.664314809978208</v>
      </c>
      <c r="T224" s="197">
        <f t="shared" si="179"/>
        <v>35.486959278693035</v>
      </c>
      <c r="U224" s="65"/>
      <c r="V224" s="72">
        <f>N221</f>
        <v>34.785298996187692</v>
      </c>
      <c r="W224" s="398"/>
      <c r="X224" s="398"/>
      <c r="Y224" s="398"/>
      <c r="Z224" s="398"/>
      <c r="AA224" s="398"/>
      <c r="AB224" s="341"/>
      <c r="AC224" s="341"/>
      <c r="AD224" s="341"/>
      <c r="AE224" s="341"/>
      <c r="AF224" s="341"/>
      <c r="AG224" s="341"/>
      <c r="AH224" s="341"/>
      <c r="AI224" s="341"/>
      <c r="AJ224" s="341"/>
      <c r="AK224" s="398">
        <f>M221</f>
        <v>30.892443231743741</v>
      </c>
      <c r="AL224" s="341"/>
      <c r="AM224" s="341"/>
      <c r="AN224" s="341"/>
      <c r="AO224" s="341"/>
      <c r="AP224" s="341"/>
      <c r="AQ224" s="341"/>
      <c r="AR224" s="341"/>
      <c r="AS224" s="341"/>
      <c r="AT224" s="341"/>
      <c r="AU224" s="341"/>
      <c r="AV224" s="341"/>
      <c r="AW224" s="341"/>
      <c r="AX224" s="341"/>
    </row>
    <row r="225" spans="1:50" x14ac:dyDescent="0.6">
      <c r="A225" s="66">
        <v>34</v>
      </c>
      <c r="B225" s="361">
        <f t="shared" si="167"/>
        <v>0.59341194567807209</v>
      </c>
      <c r="C225" s="64">
        <f t="shared" si="161"/>
        <v>33.180342091811575</v>
      </c>
      <c r="D225" s="64">
        <f t="shared" si="168"/>
        <v>56.819657908188425</v>
      </c>
      <c r="E225" s="63">
        <f t="shared" si="174"/>
        <v>69.61677857013305</v>
      </c>
      <c r="F225" s="64">
        <f t="shared" si="162"/>
        <v>41.448289901177446</v>
      </c>
      <c r="G225" s="64">
        <f t="shared" si="169"/>
        <v>48.551710098822554</v>
      </c>
      <c r="H225" s="63">
        <f t="shared" si="175"/>
        <v>55.806780363114143</v>
      </c>
      <c r="I225" s="64">
        <f t="shared" si="163"/>
        <v>50.885311717465513</v>
      </c>
      <c r="J225" s="64">
        <f t="shared" si="170"/>
        <v>39.114688282534487</v>
      </c>
      <c r="K225" s="63">
        <f t="shared" si="176"/>
        <v>46.113667353422798</v>
      </c>
      <c r="L225" s="64">
        <f t="shared" si="164"/>
        <v>60.930599654892866</v>
      </c>
      <c r="M225" s="64">
        <f t="shared" si="171"/>
        <v>29.069400345107134</v>
      </c>
      <c r="N225" s="63">
        <f t="shared" si="177"/>
        <v>38.787656279139348</v>
      </c>
      <c r="O225" s="64">
        <f t="shared" si="165"/>
        <v>71.30159969365701</v>
      </c>
      <c r="P225" s="64">
        <f t="shared" si="172"/>
        <v>18.69840030634299</v>
      </c>
      <c r="Q225" s="63">
        <f t="shared" si="178"/>
        <v>32.792188340060179</v>
      </c>
      <c r="R225" s="64">
        <f t="shared" si="166"/>
        <v>64.782524118980604</v>
      </c>
      <c r="S225" s="171">
        <f t="shared" si="173"/>
        <v>25.217475881019396</v>
      </c>
      <c r="T225" s="197">
        <f t="shared" si="179"/>
        <v>36.428778344310466</v>
      </c>
      <c r="U225" s="65"/>
      <c r="V225" s="72">
        <f>Q221</f>
        <v>29.273538235161276</v>
      </c>
      <c r="W225" s="398"/>
      <c r="X225" s="398"/>
      <c r="Y225" s="398"/>
      <c r="Z225" s="398"/>
      <c r="AA225" s="398"/>
      <c r="AB225" s="341"/>
      <c r="AC225" s="341"/>
      <c r="AD225" s="341"/>
      <c r="AE225" s="341"/>
      <c r="AF225" s="341"/>
      <c r="AG225" s="341"/>
      <c r="AH225" s="341"/>
      <c r="AI225" s="341"/>
      <c r="AJ225" s="341"/>
      <c r="AK225" s="398">
        <f>P221</f>
        <v>20.267803347078484</v>
      </c>
      <c r="AL225" s="341"/>
      <c r="AM225" s="341"/>
      <c r="AN225" s="341"/>
      <c r="AO225" s="341"/>
      <c r="AP225" s="341"/>
      <c r="AQ225" s="341"/>
      <c r="AR225" s="341"/>
      <c r="AS225" s="341"/>
      <c r="AT225" s="341"/>
      <c r="AU225" s="341"/>
      <c r="AV225" s="341"/>
      <c r="AW225" s="341"/>
      <c r="AX225" s="341"/>
    </row>
    <row r="226" spans="1:50" x14ac:dyDescent="0.6">
      <c r="A226" s="66">
        <v>35</v>
      </c>
      <c r="B226" s="361">
        <f t="shared" si="167"/>
        <v>0.6108652381980153</v>
      </c>
      <c r="C226" s="64">
        <f t="shared" si="161"/>
        <v>33.896040570567436</v>
      </c>
      <c r="D226" s="64">
        <f t="shared" si="168"/>
        <v>56.103959429432564</v>
      </c>
      <c r="E226" s="63">
        <f t="shared" si="174"/>
        <v>70.655663743959181</v>
      </c>
      <c r="F226" s="64">
        <f t="shared" si="162"/>
        <v>42.081883434744171</v>
      </c>
      <c r="G226" s="64">
        <f t="shared" si="169"/>
        <v>47.918116565255829</v>
      </c>
      <c r="H226" s="63">
        <f t="shared" si="175"/>
        <v>56.927556790366715</v>
      </c>
      <c r="I226" s="64">
        <f t="shared" si="163"/>
        <v>51.438660702131685</v>
      </c>
      <c r="J226" s="64">
        <f t="shared" si="170"/>
        <v>38.561339297868315</v>
      </c>
      <c r="K226" s="63">
        <f t="shared" si="176"/>
        <v>47.183047520843807</v>
      </c>
      <c r="L226" s="64">
        <f t="shared" si="164"/>
        <v>61.412323140467741</v>
      </c>
      <c r="M226" s="64">
        <f t="shared" si="171"/>
        <v>28.587676859532259</v>
      </c>
      <c r="N226" s="63">
        <f t="shared" si="177"/>
        <v>39.760689724448433</v>
      </c>
      <c r="O226" s="64">
        <f t="shared" si="165"/>
        <v>71.718538827720906</v>
      </c>
      <c r="P226" s="64">
        <f t="shared" si="172"/>
        <v>18.281461172279094</v>
      </c>
      <c r="Q226" s="63">
        <f t="shared" si="178"/>
        <v>33.653858878383978</v>
      </c>
      <c r="R226" s="64">
        <f t="shared" si="166"/>
        <v>65.239377482304107</v>
      </c>
      <c r="S226" s="171">
        <f t="shared" si="173"/>
        <v>24.760622517695893</v>
      </c>
      <c r="T226" s="197">
        <f t="shared" si="179"/>
        <v>37.361217967978625</v>
      </c>
      <c r="U226" s="65"/>
      <c r="W226" s="341"/>
      <c r="X226" s="341"/>
      <c r="Y226" s="398"/>
      <c r="Z226" s="398"/>
      <c r="AA226" s="398"/>
      <c r="AB226" s="341"/>
      <c r="AC226" s="341"/>
      <c r="AD226" s="341"/>
      <c r="AE226" s="341"/>
      <c r="AF226" s="341"/>
      <c r="AG226" s="341"/>
      <c r="AH226" s="341"/>
      <c r="AI226" s="341"/>
      <c r="AJ226" s="341"/>
      <c r="AK226" s="341"/>
      <c r="AL226" s="341"/>
      <c r="AM226" s="341"/>
      <c r="AN226" s="341"/>
      <c r="AO226" s="341"/>
      <c r="AP226" s="341"/>
      <c r="AQ226" s="341"/>
      <c r="AR226" s="341"/>
      <c r="AS226" s="341"/>
      <c r="AT226" s="341"/>
      <c r="AU226" s="341"/>
      <c r="AV226" s="341"/>
      <c r="AW226" s="341"/>
      <c r="AX226" s="341"/>
    </row>
    <row r="227" spans="1:50" x14ac:dyDescent="0.6">
      <c r="A227" s="66">
        <v>36</v>
      </c>
      <c r="B227" s="361">
        <f t="shared" si="167"/>
        <v>0.62831853071795862</v>
      </c>
      <c r="C227" s="64">
        <f t="shared" si="161"/>
        <v>34.616246032562657</v>
      </c>
      <c r="D227" s="64">
        <f t="shared" si="168"/>
        <v>55.383753967437343</v>
      </c>
      <c r="E227" s="63">
        <f t="shared" si="174"/>
        <v>71.665284389952888</v>
      </c>
      <c r="F227" s="64">
        <f t="shared" si="162"/>
        <v>42.723513716742247</v>
      </c>
      <c r="G227" s="64">
        <f t="shared" si="169"/>
        <v>47.276486283257753</v>
      </c>
      <c r="H227" s="63">
        <f t="shared" si="175"/>
        <v>58.024378264693127</v>
      </c>
      <c r="I227" s="64">
        <f t="shared" si="163"/>
        <v>52.001588695847339</v>
      </c>
      <c r="J227" s="64">
        <f t="shared" si="170"/>
        <v>37.998411304152661</v>
      </c>
      <c r="K227" s="63">
        <f t="shared" si="176"/>
        <v>48.235947194862078</v>
      </c>
      <c r="L227" s="64">
        <f t="shared" si="164"/>
        <v>61.903925412249407</v>
      </c>
      <c r="M227" s="64">
        <f t="shared" si="171"/>
        <v>28.096074587750593</v>
      </c>
      <c r="N227" s="63">
        <f t="shared" si="177"/>
        <v>40.722800751457854</v>
      </c>
      <c r="O227" s="64">
        <f t="shared" si="165"/>
        <v>72.144964093438418</v>
      </c>
      <c r="P227" s="64">
        <f t="shared" si="172"/>
        <v>17.855035906561582</v>
      </c>
      <c r="Q227" s="63">
        <f t="shared" si="178"/>
        <v>34.50827280632393</v>
      </c>
      <c r="R227" s="64">
        <f t="shared" si="166"/>
        <v>65.706024768694064</v>
      </c>
      <c r="S227" s="171">
        <f t="shared" si="173"/>
        <v>24.293975231305936</v>
      </c>
      <c r="T227" s="197">
        <f t="shared" si="179"/>
        <v>38.284297958867086</v>
      </c>
      <c r="U227" s="65"/>
      <c r="W227" s="341"/>
      <c r="X227" s="341"/>
      <c r="Y227" s="398"/>
      <c r="Z227" s="398"/>
      <c r="AA227" s="398"/>
      <c r="AB227" s="341"/>
      <c r="AC227" s="341"/>
      <c r="AD227" s="341"/>
      <c r="AE227" s="341"/>
      <c r="AF227" s="341"/>
      <c r="AG227" s="341"/>
      <c r="AH227" s="341"/>
      <c r="AI227" s="341"/>
      <c r="AJ227" s="341"/>
      <c r="AK227" s="341"/>
      <c r="AL227" s="341"/>
      <c r="AM227" s="341"/>
      <c r="AN227" s="341"/>
      <c r="AO227" s="341"/>
      <c r="AP227" s="341"/>
      <c r="AQ227" s="341"/>
      <c r="AR227" s="341"/>
      <c r="AS227" s="341"/>
      <c r="AT227" s="341"/>
      <c r="AU227" s="341"/>
      <c r="AV227" s="341"/>
      <c r="AW227" s="341"/>
      <c r="AX227" s="341"/>
    </row>
    <row r="228" spans="1:50" x14ac:dyDescent="0.6">
      <c r="A228" s="66">
        <v>37</v>
      </c>
      <c r="B228" s="361">
        <f t="shared" si="167"/>
        <v>0.64577182323790194</v>
      </c>
      <c r="C228" s="64">
        <f t="shared" si="161"/>
        <v>35.340612896818854</v>
      </c>
      <c r="D228" s="64">
        <f t="shared" si="168"/>
        <v>54.659387103181146</v>
      </c>
      <c r="E228" s="63">
        <f t="shared" si="174"/>
        <v>72.647361351095554</v>
      </c>
      <c r="F228" s="64">
        <f t="shared" si="162"/>
        <v>43.37277755715575</v>
      </c>
      <c r="G228" s="64">
        <f t="shared" si="169"/>
        <v>46.62722244284425</v>
      </c>
      <c r="H228" s="63">
        <f t="shared" si="175"/>
        <v>59.098097942841612</v>
      </c>
      <c r="I228" s="64">
        <f t="shared" si="163"/>
        <v>52.573759692686998</v>
      </c>
      <c r="J228" s="64">
        <f t="shared" si="170"/>
        <v>37.426240307313002</v>
      </c>
      <c r="K228" s="63">
        <f t="shared" si="176"/>
        <v>49.272676296266461</v>
      </c>
      <c r="L228" s="64">
        <f t="shared" si="164"/>
        <v>62.405157513085967</v>
      </c>
      <c r="M228" s="64">
        <f t="shared" si="171"/>
        <v>27.594842486914033</v>
      </c>
      <c r="N228" s="63">
        <f t="shared" si="177"/>
        <v>41.674066062870615</v>
      </c>
      <c r="O228" s="64">
        <f t="shared" si="165"/>
        <v>72.580700773522025</v>
      </c>
      <c r="P228" s="64">
        <f t="shared" si="172"/>
        <v>17.419299226477975</v>
      </c>
      <c r="Q228" s="63">
        <f t="shared" si="178"/>
        <v>35.355417538628167</v>
      </c>
      <c r="R228" s="64">
        <f t="shared" si="166"/>
        <v>66.182246838774603</v>
      </c>
      <c r="S228" s="171">
        <f t="shared" si="173"/>
        <v>23.817753161225397</v>
      </c>
      <c r="T228" s="197">
        <f t="shared" si="179"/>
        <v>39.198050957738701</v>
      </c>
      <c r="U228" s="65"/>
      <c r="W228" s="341"/>
      <c r="X228" s="341"/>
      <c r="Y228" s="398"/>
      <c r="Z228" s="398"/>
      <c r="AA228" s="398"/>
      <c r="AB228" s="341"/>
      <c r="AC228" s="341"/>
      <c r="AD228" s="341"/>
      <c r="AE228" s="341"/>
      <c r="AF228" s="341"/>
      <c r="AG228" s="341"/>
      <c r="AH228" s="341"/>
      <c r="AI228" s="341"/>
      <c r="AJ228" s="341"/>
      <c r="AK228" s="341"/>
      <c r="AL228" s="341"/>
      <c r="AM228" s="341"/>
      <c r="AN228" s="341"/>
      <c r="AO228" s="341"/>
      <c r="AP228" s="341"/>
      <c r="AQ228" s="341"/>
      <c r="AR228" s="341"/>
      <c r="AS228" s="341"/>
      <c r="AT228" s="341"/>
      <c r="AU228" s="341"/>
      <c r="AV228" s="341"/>
      <c r="AW228" s="341"/>
      <c r="AX228" s="341"/>
    </row>
    <row r="229" spans="1:50" x14ac:dyDescent="0.6">
      <c r="A229" s="66">
        <v>38</v>
      </c>
      <c r="B229" s="361">
        <f t="shared" si="167"/>
        <v>0.66322511575784526</v>
      </c>
      <c r="C229" s="64">
        <f t="shared" si="161"/>
        <v>36.068819416857998</v>
      </c>
      <c r="D229" s="64">
        <f t="shared" si="168"/>
        <v>53.931180583142002</v>
      </c>
      <c r="E229" s="63">
        <f t="shared" si="174"/>
        <v>73.603510237032765</v>
      </c>
      <c r="F229" s="64">
        <f t="shared" si="162"/>
        <v>44.029289774495901</v>
      </c>
      <c r="G229" s="64">
        <f t="shared" si="169"/>
        <v>45.970710225504099</v>
      </c>
      <c r="H229" s="63">
        <f t="shared" si="175"/>
        <v>60.149556927609737</v>
      </c>
      <c r="I229" s="64">
        <f t="shared" si="163"/>
        <v>53.154846175177454</v>
      </c>
      <c r="J229" s="64">
        <f t="shared" si="170"/>
        <v>36.845153824822546</v>
      </c>
      <c r="K229" s="63">
        <f t="shared" si="176"/>
        <v>50.293558264197195</v>
      </c>
      <c r="L229" s="64">
        <f t="shared" si="164"/>
        <v>62.915773347515774</v>
      </c>
      <c r="M229" s="64">
        <f t="shared" si="171"/>
        <v>27.084226652484226</v>
      </c>
      <c r="N229" s="63">
        <f t="shared" si="177"/>
        <v>42.614576042161097</v>
      </c>
      <c r="O229" s="64">
        <f t="shared" si="165"/>
        <v>73.025574446631182</v>
      </c>
      <c r="P229" s="64">
        <f t="shared" si="172"/>
        <v>16.974425553368818</v>
      </c>
      <c r="Q229" s="63">
        <f t="shared" si="178"/>
        <v>36.195289829956778</v>
      </c>
      <c r="R229" s="64">
        <f t="shared" si="166"/>
        <v>66.667826185891883</v>
      </c>
      <c r="S229" s="171">
        <f t="shared" si="173"/>
        <v>23.332173814108117</v>
      </c>
      <c r="T229" s="197">
        <f t="shared" si="179"/>
        <v>40.102521748565636</v>
      </c>
      <c r="U229" s="65"/>
      <c r="W229" s="341"/>
      <c r="X229" s="341"/>
      <c r="Y229" s="398"/>
      <c r="Z229" s="398"/>
      <c r="AA229" s="398"/>
      <c r="AB229" s="341"/>
      <c r="AC229" s="341"/>
      <c r="AD229" s="341"/>
      <c r="AE229" s="341"/>
      <c r="AF229" s="341"/>
      <c r="AG229" s="341"/>
      <c r="AH229" s="341"/>
      <c r="AI229" s="341"/>
      <c r="AJ229" s="341"/>
      <c r="AK229" s="341"/>
      <c r="AL229" s="341"/>
      <c r="AM229" s="341"/>
      <c r="AN229" s="341"/>
      <c r="AO229" s="341"/>
      <c r="AP229" s="341"/>
      <c r="AQ229" s="341"/>
      <c r="AR229" s="341"/>
      <c r="AS229" s="341"/>
      <c r="AT229" s="341"/>
      <c r="AU229" s="341"/>
      <c r="AV229" s="341"/>
      <c r="AW229" s="341"/>
      <c r="AX229" s="341"/>
    </row>
    <row r="230" spans="1:50" x14ac:dyDescent="0.6">
      <c r="A230" s="66">
        <v>39</v>
      </c>
      <c r="B230" s="361">
        <f t="shared" si="167"/>
        <v>0.68067840827778847</v>
      </c>
      <c r="C230" s="64">
        <f t="shared" si="161"/>
        <v>36.80056564456445</v>
      </c>
      <c r="D230" s="64">
        <f t="shared" si="168"/>
        <v>53.19943435543555</v>
      </c>
      <c r="E230" s="63">
        <f t="shared" si="174"/>
        <v>74.535247737357906</v>
      </c>
      <c r="F230" s="64">
        <f t="shared" si="162"/>
        <v>44.692682496507054</v>
      </c>
      <c r="G230" s="64">
        <f t="shared" si="169"/>
        <v>45.307317503492946</v>
      </c>
      <c r="H230" s="63">
        <f t="shared" si="175"/>
        <v>61.179581928204243</v>
      </c>
      <c r="I230" s="64">
        <f t="shared" si="163"/>
        <v>53.744529192936803</v>
      </c>
      <c r="J230" s="64">
        <f t="shared" si="170"/>
        <v>36.255470807063197</v>
      </c>
      <c r="K230" s="63">
        <f t="shared" si="176"/>
        <v>51.298927970723433</v>
      </c>
      <c r="L230" s="64">
        <f t="shared" si="164"/>
        <v>63.435529924426518</v>
      </c>
      <c r="M230" s="64">
        <f t="shared" si="171"/>
        <v>26.564470075573482</v>
      </c>
      <c r="N230" s="63">
        <f t="shared" si="177"/>
        <v>43.544433785066474</v>
      </c>
      <c r="O230" s="64">
        <f t="shared" si="165"/>
        <v>73.479411192193197</v>
      </c>
      <c r="P230" s="64">
        <f t="shared" si="172"/>
        <v>16.520588807806803</v>
      </c>
      <c r="Q230" s="63">
        <f t="shared" si="178"/>
        <v>37.027895413556443</v>
      </c>
      <c r="R230" s="64">
        <f t="shared" si="166"/>
        <v>67.162547174909179</v>
      </c>
      <c r="S230" s="171">
        <f t="shared" si="173"/>
        <v>22.837452825090821</v>
      </c>
      <c r="T230" s="197">
        <f t="shared" si="179"/>
        <v>40.997766574729141</v>
      </c>
      <c r="U230" s="65"/>
      <c r="W230" s="341"/>
      <c r="X230" s="341"/>
      <c r="Y230" s="398"/>
      <c r="Z230" s="398"/>
      <c r="AA230" s="398"/>
      <c r="AB230" s="341"/>
      <c r="AC230" s="341"/>
      <c r="AD230" s="341"/>
      <c r="AE230" s="341"/>
      <c r="AF230" s="341"/>
      <c r="AG230" s="341"/>
      <c r="AH230" s="341"/>
      <c r="AI230" s="341"/>
      <c r="AJ230" s="341"/>
      <c r="AK230" s="341"/>
      <c r="AL230" s="341"/>
      <c r="AM230" s="341"/>
      <c r="AN230" s="341"/>
      <c r="AO230" s="341"/>
      <c r="AP230" s="341"/>
      <c r="AQ230" s="341"/>
      <c r="AR230" s="341"/>
      <c r="AS230" s="341"/>
      <c r="AT230" s="341"/>
      <c r="AU230" s="341"/>
      <c r="AV230" s="341"/>
      <c r="AW230" s="341"/>
      <c r="AX230" s="341"/>
    </row>
    <row r="231" spans="1:50" x14ac:dyDescent="0.6">
      <c r="A231" s="66">
        <v>40</v>
      </c>
      <c r="B231" s="361">
        <f t="shared" si="167"/>
        <v>0.69813170079773179</v>
      </c>
      <c r="C231" s="64">
        <f t="shared" si="161"/>
        <v>37.535571569521942</v>
      </c>
      <c r="D231" s="64">
        <f t="shared" si="168"/>
        <v>52.464428430478058</v>
      </c>
      <c r="E231" s="63">
        <f t="shared" si="174"/>
        <v>75.443997760291168</v>
      </c>
      <c r="F231" s="64">
        <f t="shared" si="162"/>
        <v>45.362604447096345</v>
      </c>
      <c r="G231" s="64">
        <f t="shared" si="169"/>
        <v>44.637395552903655</v>
      </c>
      <c r="H231" s="63">
        <f t="shared" si="175"/>
        <v>62.188983368286451</v>
      </c>
      <c r="I231" s="64">
        <f t="shared" si="163"/>
        <v>54.342498395001179</v>
      </c>
      <c r="J231" s="64">
        <f t="shared" si="170"/>
        <v>35.657501604998821</v>
      </c>
      <c r="K231" s="63">
        <f t="shared" si="176"/>
        <v>52.289129795306422</v>
      </c>
      <c r="L231" s="64">
        <f t="shared" si="164"/>
        <v>63.964187571429974</v>
      </c>
      <c r="M231" s="64">
        <f t="shared" si="171"/>
        <v>26.035812428570026</v>
      </c>
      <c r="N231" s="63">
        <f t="shared" si="177"/>
        <v>44.463754157552714</v>
      </c>
      <c r="O231" s="64">
        <f t="shared" si="165"/>
        <v>73.942037782632781</v>
      </c>
      <c r="P231" s="64">
        <f t="shared" si="172"/>
        <v>16.057962217367219</v>
      </c>
      <c r="Q231" s="63">
        <f t="shared" si="178"/>
        <v>37.853248635254126</v>
      </c>
      <c r="R231" s="64">
        <f t="shared" si="166"/>
        <v>67.666196259558077</v>
      </c>
      <c r="S231" s="171">
        <f t="shared" si="173"/>
        <v>22.333803740441923</v>
      </c>
      <c r="T231" s="197">
        <f t="shared" si="179"/>
        <v>41.883852463524327</v>
      </c>
      <c r="U231" s="65"/>
      <c r="W231" s="341"/>
      <c r="X231" s="341"/>
      <c r="Y231" s="398"/>
      <c r="Z231" s="398"/>
      <c r="AA231" s="398"/>
      <c r="AB231" s="341"/>
      <c r="AC231" s="341"/>
      <c r="AD231" s="341"/>
      <c r="AE231" s="341"/>
      <c r="AF231" s="341"/>
      <c r="AG231" s="341"/>
      <c r="AH231" s="341"/>
      <c r="AI231" s="341"/>
      <c r="AJ231" s="341"/>
      <c r="AK231" s="341"/>
      <c r="AL231" s="341"/>
      <c r="AM231" s="341"/>
      <c r="AN231" s="341"/>
      <c r="AO231" s="341"/>
      <c r="AP231" s="341"/>
      <c r="AQ231" s="341"/>
      <c r="AR231" s="341"/>
      <c r="AS231" s="341"/>
      <c r="AT231" s="341"/>
      <c r="AU231" s="341"/>
      <c r="AV231" s="341"/>
      <c r="AW231" s="341"/>
      <c r="AX231" s="341"/>
    </row>
    <row r="232" spans="1:50" x14ac:dyDescent="0.6">
      <c r="A232" s="66">
        <v>41</v>
      </c>
      <c r="B232" s="361">
        <f t="shared" si="167"/>
        <v>0.71558499331767511</v>
      </c>
      <c r="C232" s="64">
        <f t="shared" si="161"/>
        <v>38.273575419961574</v>
      </c>
      <c r="D232" s="64">
        <f t="shared" si="168"/>
        <v>51.726424580038426</v>
      </c>
      <c r="E232" s="63">
        <f t="shared" si="174"/>
        <v>76.331097345368562</v>
      </c>
      <c r="F232" s="64">
        <f t="shared" si="162"/>
        <v>46.038720227868268</v>
      </c>
      <c r="G232" s="64">
        <f t="shared" si="169"/>
        <v>43.961279772131732</v>
      </c>
      <c r="H232" s="63">
        <f t="shared" si="175"/>
        <v>63.178553888316685</v>
      </c>
      <c r="I232" s="64">
        <f t="shared" si="163"/>
        <v>54.948452020864273</v>
      </c>
      <c r="J232" s="64">
        <f t="shared" si="170"/>
        <v>35.051547979135727</v>
      </c>
      <c r="K232" s="63">
        <f t="shared" si="176"/>
        <v>53.264515855481719</v>
      </c>
      <c r="L232" s="64">
        <f t="shared" si="164"/>
        <v>64.501510122271256</v>
      </c>
      <c r="M232" s="64">
        <f t="shared" si="171"/>
        <v>25.498489877728744</v>
      </c>
      <c r="N232" s="63">
        <f t="shared" si="177"/>
        <v>45.372662883888161</v>
      </c>
      <c r="O232" s="64">
        <f t="shared" si="165"/>
        <v>74.413281863084478</v>
      </c>
      <c r="P232" s="64">
        <f t="shared" si="172"/>
        <v>15.586718136915522</v>
      </c>
      <c r="Q232" s="63">
        <f t="shared" si="178"/>
        <v>38.671372084980504</v>
      </c>
      <c r="R232" s="64">
        <f t="shared" si="166"/>
        <v>68.178562178995804</v>
      </c>
      <c r="S232" s="171">
        <f t="shared" si="173"/>
        <v>21.821437821004196</v>
      </c>
      <c r="T232" s="197">
        <f t="shared" si="179"/>
        <v>42.760856562273759</v>
      </c>
      <c r="U232" s="65"/>
      <c r="W232" s="341"/>
      <c r="X232" s="341"/>
      <c r="Y232" s="398"/>
      <c r="Z232" s="398"/>
      <c r="AA232" s="398"/>
      <c r="AB232" s="341"/>
      <c r="AC232" s="341"/>
      <c r="AD232" s="341"/>
      <c r="AE232" s="341"/>
      <c r="AF232" s="341"/>
      <c r="AG232" s="341"/>
      <c r="AH232" s="341"/>
      <c r="AI232" s="341"/>
      <c r="AJ232" s="341"/>
      <c r="AK232" s="341"/>
      <c r="AL232" s="341"/>
      <c r="AM232" s="341"/>
      <c r="AN232" s="341"/>
      <c r="AO232" s="341"/>
      <c r="AP232" s="341"/>
      <c r="AQ232" s="341"/>
      <c r="AR232" s="341"/>
      <c r="AS232" s="341"/>
      <c r="AT232" s="341"/>
      <c r="AU232" s="341"/>
      <c r="AV232" s="341"/>
      <c r="AW232" s="341"/>
      <c r="AX232" s="341"/>
    </row>
    <row r="233" spans="1:50" x14ac:dyDescent="0.6">
      <c r="A233" s="66">
        <v>42</v>
      </c>
      <c r="B233" s="361">
        <f t="shared" si="167"/>
        <v>0.73303828583761843</v>
      </c>
      <c r="C233" s="64">
        <f t="shared" si="161"/>
        <v>39.014332112014444</v>
      </c>
      <c r="D233" s="64">
        <f t="shared" si="168"/>
        <v>50.985667887985556</v>
      </c>
      <c r="E233" s="63">
        <f t="shared" si="174"/>
        <v>77.19780231606012</v>
      </c>
      <c r="F233" s="64">
        <f t="shared" si="162"/>
        <v>46.720709601205122</v>
      </c>
      <c r="G233" s="64">
        <f t="shared" si="169"/>
        <v>43.279290398794878</v>
      </c>
      <c r="H233" s="63">
        <f t="shared" si="175"/>
        <v>64.149067193080484</v>
      </c>
      <c r="I233" s="64">
        <f t="shared" si="163"/>
        <v>55.56209685496713</v>
      </c>
      <c r="J233" s="64">
        <f t="shared" si="170"/>
        <v>34.43790314503287</v>
      </c>
      <c r="K233" s="63">
        <f t="shared" si="176"/>
        <v>54.225444388853411</v>
      </c>
      <c r="L233" s="64">
        <f t="shared" si="164"/>
        <v>65.047265078649176</v>
      </c>
      <c r="M233" s="64">
        <f t="shared" si="171"/>
        <v>24.952734921350824</v>
      </c>
      <c r="N233" s="63">
        <f t="shared" si="177"/>
        <v>46.271295667812829</v>
      </c>
      <c r="O233" s="64">
        <f t="shared" si="165"/>
        <v>74.892972118723975</v>
      </c>
      <c r="P233" s="64">
        <f t="shared" si="172"/>
        <v>15.107027881276025</v>
      </c>
      <c r="Q233" s="63">
        <f t="shared" si="178"/>
        <v>39.482296227875871</v>
      </c>
      <c r="R233" s="64">
        <f t="shared" si="166"/>
        <v>68.699436134291275</v>
      </c>
      <c r="S233" s="171">
        <f t="shared" si="173"/>
        <v>21.300563865708725</v>
      </c>
      <c r="T233" s="197">
        <f t="shared" si="179"/>
        <v>43.628865488945046</v>
      </c>
      <c r="U233" s="65"/>
      <c r="W233" s="341"/>
      <c r="X233" s="341"/>
      <c r="Y233" s="398"/>
      <c r="Z233" s="398"/>
      <c r="AA233" s="398"/>
      <c r="AB233" s="341"/>
      <c r="AC233" s="341"/>
      <c r="AD233" s="341"/>
      <c r="AE233" s="341"/>
      <c r="AF233" s="341"/>
      <c r="AG233" s="341"/>
      <c r="AH233" s="341"/>
      <c r="AI233" s="341"/>
      <c r="AJ233" s="341"/>
      <c r="AK233" s="341"/>
      <c r="AL233" s="341"/>
      <c r="AM233" s="341"/>
      <c r="AN233" s="341"/>
      <c r="AO233" s="341"/>
      <c r="AP233" s="341"/>
      <c r="AQ233" s="341"/>
      <c r="AR233" s="341"/>
      <c r="AS233" s="341"/>
      <c r="AT233" s="341"/>
      <c r="AU233" s="341"/>
      <c r="AV233" s="341"/>
      <c r="AW233" s="341"/>
      <c r="AX233" s="341"/>
    </row>
    <row r="234" spans="1:50" x14ac:dyDescent="0.6">
      <c r="A234" s="66">
        <v>43</v>
      </c>
      <c r="B234" s="361">
        <f t="shared" si="167"/>
        <v>0.75049157835756175</v>
      </c>
      <c r="C234" s="64">
        <f t="shared" si="161"/>
        <v>39.757611834663933</v>
      </c>
      <c r="D234" s="64">
        <f t="shared" si="168"/>
        <v>50.242388165336067</v>
      </c>
      <c r="E234" s="63">
        <f t="shared" si="174"/>
        <v>78.045292651586038</v>
      </c>
      <c r="F234" s="64">
        <f t="shared" si="162"/>
        <v>47.408266780569491</v>
      </c>
      <c r="G234" s="64">
        <f t="shared" si="169"/>
        <v>42.591733219430509</v>
      </c>
      <c r="H234" s="63">
        <f t="shared" si="175"/>
        <v>65.101277199589376</v>
      </c>
      <c r="I234" s="64">
        <f t="shared" si="163"/>
        <v>56.183148149069773</v>
      </c>
      <c r="J234" s="64">
        <f t="shared" si="170"/>
        <v>33.816851850930227</v>
      </c>
      <c r="K234" s="63">
        <f t="shared" si="176"/>
        <v>55.172278280527308</v>
      </c>
      <c r="L234" s="64">
        <f t="shared" si="164"/>
        <v>65.601223747861084</v>
      </c>
      <c r="M234" s="64">
        <f t="shared" si="171"/>
        <v>24.398776252138916</v>
      </c>
      <c r="N234" s="63">
        <f t="shared" si="177"/>
        <v>47.159797349192267</v>
      </c>
      <c r="O234" s="64">
        <f t="shared" si="165"/>
        <v>75.380938429909023</v>
      </c>
      <c r="P234" s="64">
        <f t="shared" si="172"/>
        <v>14.619061570090977</v>
      </c>
      <c r="Q234" s="63">
        <f t="shared" si="178"/>
        <v>40.286059036866874</v>
      </c>
      <c r="R234" s="64">
        <f t="shared" si="166"/>
        <v>69.228611945622518</v>
      </c>
      <c r="S234" s="171">
        <f t="shared" si="173"/>
        <v>20.771388054377482</v>
      </c>
      <c r="T234" s="197">
        <f t="shared" si="179"/>
        <v>44.487974699780693</v>
      </c>
      <c r="U234" s="65"/>
      <c r="W234" s="341"/>
      <c r="X234" s="341"/>
      <c r="Y234" s="398"/>
      <c r="Z234" s="398"/>
      <c r="AA234" s="398"/>
      <c r="AB234" s="341"/>
      <c r="AC234" s="341"/>
      <c r="AD234" s="341"/>
      <c r="AE234" s="341"/>
      <c r="AF234" s="341"/>
      <c r="AG234" s="341"/>
      <c r="AH234" s="341"/>
      <c r="AI234" s="341"/>
      <c r="AJ234" s="341"/>
      <c r="AK234" s="341"/>
      <c r="AL234" s="341"/>
      <c r="AM234" s="341"/>
      <c r="AN234" s="341"/>
      <c r="AO234" s="341"/>
      <c r="AP234" s="341"/>
      <c r="AQ234" s="341"/>
      <c r="AR234" s="341"/>
      <c r="AS234" s="341"/>
      <c r="AT234" s="341"/>
      <c r="AU234" s="341"/>
      <c r="AV234" s="341"/>
      <c r="AW234" s="341"/>
      <c r="AX234" s="341"/>
    </row>
    <row r="235" spans="1:50" x14ac:dyDescent="0.6">
      <c r="A235" s="66">
        <v>44</v>
      </c>
      <c r="B235" s="361">
        <f t="shared" si="167"/>
        <v>0.76794487087750496</v>
      </c>
      <c r="C235" s="64">
        <f t="shared" si="161"/>
        <v>40.503198758578158</v>
      </c>
      <c r="D235" s="64">
        <f t="shared" si="168"/>
        <v>49.496801241421842</v>
      </c>
      <c r="E235" s="63">
        <f t="shared" si="174"/>
        <v>78.874677567385334</v>
      </c>
      <c r="F235" s="64">
        <f t="shared" si="162"/>
        <v>48.101099732602577</v>
      </c>
      <c r="G235" s="64">
        <f t="shared" si="169"/>
        <v>41.898900267397423</v>
      </c>
      <c r="H235" s="63">
        <f t="shared" si="175"/>
        <v>66.035917444788055</v>
      </c>
      <c r="I235" s="64">
        <f t="shared" si="163"/>
        <v>56.811329516624106</v>
      </c>
      <c r="J235" s="64">
        <f t="shared" si="170"/>
        <v>33.188670483375894</v>
      </c>
      <c r="K235" s="63">
        <f t="shared" si="176"/>
        <v>56.105383729391718</v>
      </c>
      <c r="L235" s="64">
        <f t="shared" si="164"/>
        <v>66.163161357704467</v>
      </c>
      <c r="M235" s="64">
        <f t="shared" si="171"/>
        <v>23.836838642295533</v>
      </c>
      <c r="N235" s="63">
        <f t="shared" si="177"/>
        <v>48.038321097994611</v>
      </c>
      <c r="O235" s="64">
        <f t="shared" si="165"/>
        <v>75.877012015370241</v>
      </c>
      <c r="P235" s="64">
        <f t="shared" si="172"/>
        <v>14.122987984629759</v>
      </c>
      <c r="Q235" s="63">
        <f t="shared" si="178"/>
        <v>41.08270562844271</v>
      </c>
      <c r="R235" s="64">
        <f t="shared" si="166"/>
        <v>69.765886191013081</v>
      </c>
      <c r="S235" s="171">
        <f t="shared" si="173"/>
        <v>20.234113808986919</v>
      </c>
      <c r="T235" s="197">
        <f t="shared" si="179"/>
        <v>45.338287876076244</v>
      </c>
      <c r="U235" s="65"/>
      <c r="W235" s="341"/>
      <c r="X235" s="341"/>
      <c r="Y235" s="398"/>
      <c r="Z235" s="398"/>
      <c r="AA235" s="398"/>
      <c r="AB235" s="341"/>
      <c r="AC235" s="341"/>
      <c r="AD235" s="341"/>
      <c r="AE235" s="341"/>
      <c r="AF235" s="341"/>
      <c r="AG235" s="341"/>
      <c r="AH235" s="341"/>
      <c r="AI235" s="341"/>
      <c r="AJ235" s="341"/>
      <c r="AK235" s="341"/>
      <c r="AL235" s="341"/>
      <c r="AM235" s="341"/>
      <c r="AN235" s="341"/>
      <c r="AO235" s="341"/>
      <c r="AP235" s="341"/>
      <c r="AQ235" s="341"/>
      <c r="AR235" s="341"/>
      <c r="AS235" s="341"/>
      <c r="AT235" s="341"/>
      <c r="AU235" s="341"/>
      <c r="AV235" s="341"/>
      <c r="AW235" s="341"/>
      <c r="AX235" s="341"/>
    </row>
    <row r="236" spans="1:50" s="370" customFormat="1" x14ac:dyDescent="0.6">
      <c r="A236" s="362">
        <v>45</v>
      </c>
      <c r="B236" s="363">
        <f t="shared" si="167"/>
        <v>0.78539816339744828</v>
      </c>
      <c r="C236" s="364">
        <f t="shared" si="161"/>
        <v>41.250889857826117</v>
      </c>
      <c r="D236" s="364">
        <f t="shared" si="168"/>
        <v>48.749110142173883</v>
      </c>
      <c r="E236" s="365">
        <f t="shared" si="174"/>
        <v>79.687000301357344</v>
      </c>
      <c r="F236" s="364">
        <f t="shared" si="162"/>
        <v>48.79892949463926</v>
      </c>
      <c r="G236" s="364">
        <f t="shared" si="169"/>
        <v>41.20107050536074</v>
      </c>
      <c r="H236" s="365">
        <f t="shared" si="175"/>
        <v>66.953700716581693</v>
      </c>
      <c r="I236" s="364">
        <f t="shared" si="163"/>
        <v>57.446372802950606</v>
      </c>
      <c r="J236" s="364">
        <f t="shared" si="170"/>
        <v>32.553627197049394</v>
      </c>
      <c r="K236" s="365">
        <f t="shared" si="176"/>
        <v>57.025129046143419</v>
      </c>
      <c r="L236" s="364">
        <f t="shared" si="164"/>
        <v>66.732857150070672</v>
      </c>
      <c r="M236" s="364">
        <f t="shared" si="171"/>
        <v>23.267142849929328</v>
      </c>
      <c r="N236" s="365">
        <f t="shared" si="177"/>
        <v>48.907027646930629</v>
      </c>
      <c r="O236" s="364">
        <f t="shared" si="165"/>
        <v>76.381025563733289</v>
      </c>
      <c r="P236" s="364">
        <f t="shared" si="172"/>
        <v>13.618974436266711</v>
      </c>
      <c r="Q236" s="365">
        <f t="shared" si="178"/>
        <v>41.872287903197325</v>
      </c>
      <c r="R236" s="364">
        <f t="shared" si="166"/>
        <v>70.311058327469951</v>
      </c>
      <c r="S236" s="366">
        <f t="shared" si="173"/>
        <v>19.688941672530049</v>
      </c>
      <c r="T236" s="367">
        <f t="shared" si="179"/>
        <v>46.179916331896571</v>
      </c>
      <c r="U236" s="371"/>
      <c r="V236" s="369">
        <f>E236</f>
        <v>79.687000301357344</v>
      </c>
      <c r="W236" s="399"/>
      <c r="X236" s="399"/>
      <c r="Y236" s="399"/>
      <c r="Z236" s="399"/>
      <c r="AA236" s="399"/>
      <c r="AB236" s="380"/>
      <c r="AC236" s="380"/>
      <c r="AD236" s="380"/>
      <c r="AE236" s="380"/>
      <c r="AF236" s="380"/>
      <c r="AG236" s="380"/>
      <c r="AH236" s="380"/>
      <c r="AI236" s="380"/>
      <c r="AJ236" s="380"/>
      <c r="AK236" s="380"/>
      <c r="AL236" s="399">
        <f>D236</f>
        <v>48.749110142173883</v>
      </c>
      <c r="AM236" s="380"/>
      <c r="AN236" s="380"/>
      <c r="AO236" s="380"/>
      <c r="AP236" s="380"/>
      <c r="AQ236" s="380"/>
      <c r="AR236" s="380"/>
      <c r="AS236" s="380"/>
      <c r="AT236" s="380"/>
      <c r="AU236" s="380"/>
      <c r="AV236" s="380"/>
      <c r="AW236" s="380"/>
      <c r="AX236" s="380"/>
    </row>
    <row r="237" spans="1:50" x14ac:dyDescent="0.6">
      <c r="A237" s="66">
        <v>46</v>
      </c>
      <c r="B237" s="361">
        <f t="shared" si="167"/>
        <v>0.8028514559173916</v>
      </c>
      <c r="C237" s="64">
        <f t="shared" si="161"/>
        <v>42.000493834310348</v>
      </c>
      <c r="D237" s="64">
        <f t="shared" si="168"/>
        <v>47.999506165689652</v>
      </c>
      <c r="E237" s="63">
        <f t="shared" si="174"/>
        <v>80.48324260867372</v>
      </c>
      <c r="F237" s="64">
        <f t="shared" si="162"/>
        <v>49.501489510442546</v>
      </c>
      <c r="G237" s="64">
        <f t="shared" si="169"/>
        <v>40.498510489557454</v>
      </c>
      <c r="H237" s="63">
        <f t="shared" si="175"/>
        <v>67.855318875567022</v>
      </c>
      <c r="I237" s="64">
        <f t="shared" si="163"/>
        <v>58.088017934710336</v>
      </c>
      <c r="J237" s="64">
        <f t="shared" si="170"/>
        <v>31.911982065289664</v>
      </c>
      <c r="K237" s="63">
        <f t="shared" si="176"/>
        <v>57.931883575634238</v>
      </c>
      <c r="L237" s="64">
        <f t="shared" si="164"/>
        <v>67.310094454655243</v>
      </c>
      <c r="M237" s="64">
        <f t="shared" si="171"/>
        <v>22.689905545344757</v>
      </c>
      <c r="N237" s="63">
        <f t="shared" si="177"/>
        <v>49.766084563645563</v>
      </c>
      <c r="O237" s="64">
        <f t="shared" si="165"/>
        <v>76.892813353691523</v>
      </c>
      <c r="P237" s="64">
        <f t="shared" si="172"/>
        <v>13.107186646308477</v>
      </c>
      <c r="Q237" s="63">
        <f t="shared" si="178"/>
        <v>42.654864192548267</v>
      </c>
      <c r="R237" s="64">
        <f t="shared" si="166"/>
        <v>70.863930795407327</v>
      </c>
      <c r="S237" s="171">
        <f t="shared" si="173"/>
        <v>19.136069204592673</v>
      </c>
      <c r="T237" s="197">
        <f t="shared" si="179"/>
        <v>47.012978444194211</v>
      </c>
      <c r="U237" s="65"/>
      <c r="V237" s="72">
        <f>H236</f>
        <v>66.953700716581693</v>
      </c>
      <c r="W237" s="398"/>
      <c r="X237" s="398"/>
      <c r="Y237" s="398"/>
      <c r="Z237" s="398"/>
      <c r="AA237" s="398"/>
      <c r="AB237" s="341"/>
      <c r="AC237" s="341"/>
      <c r="AD237" s="341"/>
      <c r="AE237" s="341"/>
      <c r="AF237" s="341"/>
      <c r="AG237" s="341"/>
      <c r="AH237" s="341"/>
      <c r="AI237" s="341"/>
      <c r="AJ237" s="341"/>
      <c r="AK237" s="341"/>
      <c r="AL237" s="398">
        <f>G236</f>
        <v>41.20107050536074</v>
      </c>
      <c r="AM237" s="341"/>
      <c r="AN237" s="341"/>
      <c r="AO237" s="341"/>
      <c r="AP237" s="341"/>
      <c r="AQ237" s="341"/>
      <c r="AR237" s="341"/>
      <c r="AS237" s="341"/>
      <c r="AT237" s="341"/>
      <c r="AU237" s="341"/>
      <c r="AV237" s="341"/>
      <c r="AW237" s="341"/>
      <c r="AX237" s="341"/>
    </row>
    <row r="238" spans="1:50" x14ac:dyDescent="0.6">
      <c r="A238" s="66">
        <v>47</v>
      </c>
      <c r="B238" s="361">
        <f t="shared" si="167"/>
        <v>0.82030474843733492</v>
      </c>
      <c r="C238" s="64">
        <f t="shared" si="161"/>
        <v>42.751830135562635</v>
      </c>
      <c r="D238" s="64">
        <f t="shared" si="168"/>
        <v>47.248169864437365</v>
      </c>
      <c r="E238" s="63">
        <f t="shared" si="174"/>
        <v>81.264328972071112</v>
      </c>
      <c r="F238" s="64">
        <f t="shared" si="162"/>
        <v>50.208524986262724</v>
      </c>
      <c r="G238" s="64">
        <f t="shared" si="169"/>
        <v>39.791475013737276</v>
      </c>
      <c r="H238" s="63">
        <f t="shared" si="175"/>
        <v>68.741442838470093</v>
      </c>
      <c r="I238" s="64">
        <f t="shared" si="163"/>
        <v>58.736012751857828</v>
      </c>
      <c r="J238" s="64">
        <f t="shared" si="170"/>
        <v>31.263987248142172</v>
      </c>
      <c r="K238" s="63">
        <f t="shared" si="176"/>
        <v>58.826016735940712</v>
      </c>
      <c r="L238" s="64">
        <f t="shared" si="164"/>
        <v>67.894660744187036</v>
      </c>
      <c r="M238" s="64">
        <f t="shared" si="171"/>
        <v>22.105339255812964</v>
      </c>
      <c r="N238" s="63">
        <f t="shared" si="177"/>
        <v>50.615665562951605</v>
      </c>
      <c r="O238" s="64">
        <f t="shared" si="165"/>
        <v>77.412211363177818</v>
      </c>
      <c r="P238" s="64">
        <f t="shared" si="172"/>
        <v>12.587788636822182</v>
      </c>
      <c r="Q238" s="63">
        <f t="shared" si="178"/>
        <v>43.430498912889846</v>
      </c>
      <c r="R238" s="64">
        <f t="shared" si="166"/>
        <v>71.424309107253649</v>
      </c>
      <c r="S238" s="171">
        <f t="shared" si="173"/>
        <v>18.575690892746351</v>
      </c>
      <c r="T238" s="197">
        <f t="shared" si="179"/>
        <v>47.83759910649367</v>
      </c>
      <c r="U238" s="65"/>
      <c r="V238" s="72">
        <f>K236</f>
        <v>57.025129046143419</v>
      </c>
      <c r="W238" s="398"/>
      <c r="X238" s="398"/>
      <c r="Y238" s="398"/>
      <c r="Z238" s="398"/>
      <c r="AA238" s="398"/>
      <c r="AB238" s="341"/>
      <c r="AC238" s="341"/>
      <c r="AD238" s="341"/>
      <c r="AE238" s="341"/>
      <c r="AF238" s="341"/>
      <c r="AG238" s="341"/>
      <c r="AH238" s="341"/>
      <c r="AI238" s="341"/>
      <c r="AJ238" s="341"/>
      <c r="AK238" s="341"/>
      <c r="AL238" s="398">
        <f>J236</f>
        <v>32.553627197049394</v>
      </c>
      <c r="AM238" s="341"/>
      <c r="AN238" s="341"/>
      <c r="AO238" s="341"/>
      <c r="AP238" s="341"/>
      <c r="AQ238" s="341"/>
      <c r="AR238" s="341"/>
      <c r="AS238" s="341"/>
      <c r="AT238" s="341"/>
      <c r="AU238" s="341"/>
      <c r="AV238" s="341"/>
      <c r="AW238" s="341"/>
      <c r="AX238" s="341"/>
    </row>
    <row r="239" spans="1:50" x14ac:dyDescent="0.6">
      <c r="A239" s="66">
        <v>48</v>
      </c>
      <c r="B239" s="361">
        <f t="shared" si="167"/>
        <v>0.83775804095727824</v>
      </c>
      <c r="C239" s="64">
        <f t="shared" si="161"/>
        <v>43.504728057331292</v>
      </c>
      <c r="D239" s="64">
        <f t="shared" si="168"/>
        <v>46.495271942668708</v>
      </c>
      <c r="E239" s="63">
        <f t="shared" si="174"/>
        <v>82.031130537426307</v>
      </c>
      <c r="F239" s="64">
        <f t="shared" si="162"/>
        <v>50.919792268736963</v>
      </c>
      <c r="G239" s="64">
        <f t="shared" si="169"/>
        <v>39.080207731263037</v>
      </c>
      <c r="H239" s="63">
        <f t="shared" si="175"/>
        <v>69.612722697643434</v>
      </c>
      <c r="I239" s="64">
        <f t="shared" si="163"/>
        <v>59.390112824966835</v>
      </c>
      <c r="J239" s="64">
        <f t="shared" si="170"/>
        <v>30.609887175033165</v>
      </c>
      <c r="K239" s="63">
        <f t="shared" si="176"/>
        <v>59.707897166520169</v>
      </c>
      <c r="L239" s="64">
        <f t="shared" si="164"/>
        <v>68.486347672545236</v>
      </c>
      <c r="M239" s="64">
        <f t="shared" si="171"/>
        <v>21.513652327454764</v>
      </c>
      <c r="N239" s="63">
        <f t="shared" si="177"/>
        <v>51.455949859235574</v>
      </c>
      <c r="O239" s="64">
        <f t="shared" si="165"/>
        <v>77.939057367910223</v>
      </c>
      <c r="P239" s="64">
        <f t="shared" si="172"/>
        <v>12.060942632089777</v>
      </c>
      <c r="Q239" s="63">
        <f t="shared" si="178"/>
        <v>44.199262228292064</v>
      </c>
      <c r="R239" s="64">
        <f t="shared" si="166"/>
        <v>71.992001921143881</v>
      </c>
      <c r="S239" s="171">
        <f t="shared" si="173"/>
        <v>18.007998078856119</v>
      </c>
      <c r="T239" s="197">
        <f t="shared" si="179"/>
        <v>48.653909207031631</v>
      </c>
      <c r="U239" s="65"/>
      <c r="V239" s="72">
        <f>N236</f>
        <v>48.907027646930629</v>
      </c>
      <c r="W239" s="398"/>
      <c r="X239" s="398"/>
      <c r="Y239" s="398"/>
      <c r="Z239" s="398"/>
      <c r="AA239" s="398"/>
      <c r="AB239" s="341"/>
      <c r="AC239" s="341"/>
      <c r="AD239" s="341"/>
      <c r="AE239" s="341"/>
      <c r="AF239" s="341"/>
      <c r="AG239" s="341"/>
      <c r="AH239" s="341"/>
      <c r="AI239" s="341"/>
      <c r="AJ239" s="341"/>
      <c r="AK239" s="341"/>
      <c r="AL239" s="398">
        <f>M236</f>
        <v>23.267142849929328</v>
      </c>
      <c r="AM239" s="341"/>
      <c r="AN239" s="341"/>
      <c r="AO239" s="341"/>
      <c r="AP239" s="341"/>
      <c r="AQ239" s="341"/>
      <c r="AR239" s="341"/>
      <c r="AS239" s="341"/>
      <c r="AT239" s="341"/>
      <c r="AU239" s="341"/>
      <c r="AV239" s="341"/>
      <c r="AW239" s="341"/>
      <c r="AX239" s="341"/>
    </row>
    <row r="240" spans="1:50" x14ac:dyDescent="0.6">
      <c r="A240" s="66">
        <v>49</v>
      </c>
      <c r="B240" s="361">
        <f t="shared" si="167"/>
        <v>0.85521133347722145</v>
      </c>
      <c r="C240" s="64">
        <f t="shared" si="161"/>
        <v>44.259025923130331</v>
      </c>
      <c r="D240" s="64">
        <f t="shared" si="168"/>
        <v>45.740974076869669</v>
      </c>
      <c r="E240" s="63">
        <f t="shared" si="174"/>
        <v>82.78446878636214</v>
      </c>
      <c r="F240" s="64">
        <f t="shared" si="162"/>
        <v>51.635058245649354</v>
      </c>
      <c r="G240" s="64">
        <f t="shared" si="169"/>
        <v>38.364941754350646</v>
      </c>
      <c r="H240" s="63">
        <f t="shared" si="175"/>
        <v>70.469787954047163</v>
      </c>
      <c r="I240" s="64">
        <f t="shared" si="163"/>
        <v>60.050081260539812</v>
      </c>
      <c r="J240" s="64">
        <f t="shared" si="170"/>
        <v>29.949918739460188</v>
      </c>
      <c r="K240" s="63">
        <f t="shared" si="176"/>
        <v>60.577891977881563</v>
      </c>
      <c r="L240" s="64">
        <f t="shared" si="164"/>
        <v>69.084951097093338</v>
      </c>
      <c r="M240" s="64">
        <f t="shared" si="171"/>
        <v>20.915048902906662</v>
      </c>
      <c r="N240" s="63">
        <f t="shared" si="177"/>
        <v>52.2871215588684</v>
      </c>
      <c r="O240" s="64">
        <f t="shared" si="165"/>
        <v>78.473191029706385</v>
      </c>
      <c r="P240" s="64">
        <f t="shared" si="172"/>
        <v>11.526808970293615</v>
      </c>
      <c r="Q240" s="63">
        <f t="shared" si="178"/>
        <v>44.961229722717434</v>
      </c>
      <c r="R240" s="64">
        <f t="shared" si="166"/>
        <v>72.566821100593998</v>
      </c>
      <c r="S240" s="171">
        <f t="shared" si="173"/>
        <v>17.433178899406002</v>
      </c>
      <c r="T240" s="197">
        <f t="shared" si="179"/>
        <v>49.462045131990706</v>
      </c>
      <c r="U240" s="65"/>
      <c r="V240" s="72">
        <f>Q236</f>
        <v>41.872287903197325</v>
      </c>
      <c r="W240" s="398"/>
      <c r="X240" s="398"/>
      <c r="Y240" s="398"/>
      <c r="Z240" s="398"/>
      <c r="AA240" s="398"/>
      <c r="AB240" s="341"/>
      <c r="AC240" s="341"/>
      <c r="AD240" s="341"/>
      <c r="AE240" s="341"/>
      <c r="AF240" s="341"/>
      <c r="AG240" s="341"/>
      <c r="AH240" s="341"/>
      <c r="AI240" s="341"/>
      <c r="AJ240" s="341"/>
      <c r="AK240" s="341"/>
      <c r="AL240" s="398">
        <f>P236</f>
        <v>13.618974436266711</v>
      </c>
      <c r="AM240" s="341"/>
      <c r="AN240" s="341"/>
      <c r="AO240" s="341"/>
      <c r="AP240" s="341"/>
      <c r="AQ240" s="341"/>
      <c r="AR240" s="341"/>
      <c r="AS240" s="341"/>
      <c r="AT240" s="341"/>
      <c r="AU240" s="341"/>
      <c r="AV240" s="341"/>
      <c r="AW240" s="341"/>
      <c r="AX240" s="341"/>
    </row>
    <row r="241" spans="1:50" x14ac:dyDescent="0.6">
      <c r="A241" s="66">
        <v>50</v>
      </c>
      <c r="B241" s="361">
        <f t="shared" si="167"/>
        <v>0.87266462599716477</v>
      </c>
      <c r="C241" s="64">
        <f t="shared" si="161"/>
        <v>45.01457033361622</v>
      </c>
      <c r="D241" s="64">
        <f t="shared" si="168"/>
        <v>44.98542966638378</v>
      </c>
      <c r="E241" s="63">
        <f t="shared" si="174"/>
        <v>83.52511895885236</v>
      </c>
      <c r="F241" s="64">
        <f t="shared" si="162"/>
        <v>52.354099770159138</v>
      </c>
      <c r="G241" s="64">
        <f t="shared" si="169"/>
        <v>37.645900229840862</v>
      </c>
      <c r="H241" s="63">
        <f t="shared" si="175"/>
        <v>71.313247843932487</v>
      </c>
      <c r="I241" s="64">
        <f t="shared" si="163"/>
        <v>60.715688496645129</v>
      </c>
      <c r="J241" s="64">
        <f t="shared" si="170"/>
        <v>29.284311503354871</v>
      </c>
      <c r="K241" s="63">
        <f t="shared" si="176"/>
        <v>61.436366095350223</v>
      </c>
      <c r="L241" s="64">
        <f t="shared" si="164"/>
        <v>69.69027108651062</v>
      </c>
      <c r="M241" s="64">
        <f t="shared" si="171"/>
        <v>20.30972891348938</v>
      </c>
      <c r="N241" s="63">
        <f t="shared" si="177"/>
        <v>53.109369092176252</v>
      </c>
      <c r="O241" s="64">
        <f t="shared" si="165"/>
        <v>79.014453974976021</v>
      </c>
      <c r="P241" s="64">
        <f t="shared" si="172"/>
        <v>10.985546025023979</v>
      </c>
      <c r="Q241" s="63">
        <f t="shared" si="178"/>
        <v>45.716482082593124</v>
      </c>
      <c r="R241" s="64">
        <f t="shared" si="166"/>
        <v>73.148581761044937</v>
      </c>
      <c r="S241" s="171">
        <f t="shared" si="173"/>
        <v>16.851418238955063</v>
      </c>
      <c r="T241" s="197">
        <f t="shared" si="179"/>
        <v>50.26214829424076</v>
      </c>
      <c r="U241" s="65"/>
      <c r="W241" s="341"/>
      <c r="X241" s="341"/>
      <c r="Y241" s="398"/>
      <c r="Z241" s="398"/>
      <c r="AA241" s="398"/>
      <c r="AB241" s="341"/>
      <c r="AC241" s="341"/>
      <c r="AD241" s="341"/>
      <c r="AE241" s="341"/>
      <c r="AF241" s="341"/>
      <c r="AG241" s="341"/>
      <c r="AH241" s="341"/>
      <c r="AI241" s="341"/>
      <c r="AJ241" s="341"/>
      <c r="AK241" s="341"/>
      <c r="AL241" s="341"/>
      <c r="AM241" s="341"/>
      <c r="AN241" s="341"/>
      <c r="AO241" s="341"/>
      <c r="AP241" s="341"/>
      <c r="AQ241" s="341"/>
      <c r="AR241" s="341"/>
      <c r="AS241" s="341"/>
      <c r="AT241" s="341"/>
      <c r="AU241" s="341"/>
      <c r="AV241" s="341"/>
      <c r="AW241" s="341"/>
      <c r="AX241" s="341"/>
    </row>
    <row r="242" spans="1:50" x14ac:dyDescent="0.6">
      <c r="A242" s="66">
        <v>51</v>
      </c>
      <c r="B242" s="361">
        <f t="shared" si="167"/>
        <v>0.89011791851710809</v>
      </c>
      <c r="C242" s="64">
        <f t="shared" si="161"/>
        <v>45.771215479304971</v>
      </c>
      <c r="D242" s="64">
        <f t="shared" si="168"/>
        <v>44.228784520695029</v>
      </c>
      <c r="E242" s="63">
        <f t="shared" si="174"/>
        <v>84.253813239459788</v>
      </c>
      <c r="F242" s="64">
        <f t="shared" si="162"/>
        <v>53.076703108764313</v>
      </c>
      <c r="G242" s="64">
        <f t="shared" si="169"/>
        <v>36.923296891235687</v>
      </c>
      <c r="H242" s="63">
        <f t="shared" si="175"/>
        <v>72.143691741972219</v>
      </c>
      <c r="I242" s="64">
        <f t="shared" si="163"/>
        <v>61.386712090976907</v>
      </c>
      <c r="J242" s="64">
        <f t="shared" si="170"/>
        <v>28.613287909023093</v>
      </c>
      <c r="K242" s="63">
        <f t="shared" si="176"/>
        <v>62.283681689726301</v>
      </c>
      <c r="L242" s="64">
        <f t="shared" si="164"/>
        <v>70.302111915350125</v>
      </c>
      <c r="M242" s="64">
        <f t="shared" si="171"/>
        <v>19.697888084649875</v>
      </c>
      <c r="N242" s="63">
        <f t="shared" si="177"/>
        <v>53.922884684308528</v>
      </c>
      <c r="O242" s="64">
        <f t="shared" si="165"/>
        <v>79.562689863813887</v>
      </c>
      <c r="P242" s="64">
        <f t="shared" si="172"/>
        <v>10.437310136186113</v>
      </c>
      <c r="Q242" s="63">
        <f t="shared" si="178"/>
        <v>46.465104790454376</v>
      </c>
      <c r="R242" s="64">
        <f t="shared" si="166"/>
        <v>73.737102304146319</v>
      </c>
      <c r="S242" s="171">
        <f t="shared" si="173"/>
        <v>16.262897695853681</v>
      </c>
      <c r="T242" s="197">
        <f t="shared" si="179"/>
        <v>51.054364687799179</v>
      </c>
      <c r="U242" s="68"/>
      <c r="W242" s="341"/>
      <c r="X242" s="341"/>
      <c r="Y242" s="398"/>
      <c r="Z242" s="398"/>
      <c r="AA242" s="398"/>
      <c r="AB242" s="341"/>
      <c r="AC242" s="341"/>
      <c r="AD242" s="341"/>
      <c r="AE242" s="341"/>
      <c r="AF242" s="341"/>
      <c r="AG242" s="341"/>
      <c r="AH242" s="341"/>
      <c r="AI242" s="341"/>
      <c r="AJ242" s="341"/>
      <c r="AK242" s="341"/>
      <c r="AL242" s="341"/>
      <c r="AM242" s="341"/>
      <c r="AN242" s="341"/>
      <c r="AO242" s="341"/>
      <c r="AP242" s="341"/>
      <c r="AQ242" s="341"/>
      <c r="AR242" s="341"/>
      <c r="AS242" s="341"/>
      <c r="AT242" s="341"/>
      <c r="AU242" s="341"/>
      <c r="AV242" s="341"/>
      <c r="AW242" s="341"/>
      <c r="AX242" s="341"/>
    </row>
    <row r="243" spans="1:50" x14ac:dyDescent="0.6">
      <c r="A243" s="66">
        <v>52</v>
      </c>
      <c r="B243" s="361">
        <f t="shared" si="167"/>
        <v>0.90757121103705141</v>
      </c>
      <c r="C243" s="64">
        <f t="shared" si="161"/>
        <v>46.528822510739239</v>
      </c>
      <c r="D243" s="64">
        <f t="shared" si="168"/>
        <v>43.471177489260761</v>
      </c>
      <c r="E243" s="63">
        <f t="shared" si="174"/>
        <v>84.971243721094154</v>
      </c>
      <c r="F243" s="64">
        <f t="shared" si="162"/>
        <v>53.802663412989205</v>
      </c>
      <c r="G243" s="64">
        <f t="shared" si="169"/>
        <v>36.197336587010795</v>
      </c>
      <c r="H243" s="63">
        <f t="shared" si="175"/>
        <v>72.961689625851491</v>
      </c>
      <c r="I243" s="64">
        <f t="shared" si="163"/>
        <v>62.062936503197619</v>
      </c>
      <c r="J243" s="64">
        <f t="shared" si="170"/>
        <v>27.937063496802381</v>
      </c>
      <c r="K243" s="63">
        <f t="shared" si="176"/>
        <v>63.120197687905922</v>
      </c>
      <c r="L243" s="64">
        <f t="shared" si="164"/>
        <v>70.920282046494407</v>
      </c>
      <c r="M243" s="64">
        <f t="shared" si="171"/>
        <v>19.079717953505593</v>
      </c>
      <c r="N243" s="63">
        <f t="shared" si="177"/>
        <v>54.727863864147388</v>
      </c>
      <c r="O243" s="64">
        <f t="shared" si="165"/>
        <v>80.117744450120654</v>
      </c>
      <c r="P243" s="64">
        <f t="shared" si="172"/>
        <v>9.8822555498793463</v>
      </c>
      <c r="Q243" s="63">
        <f t="shared" si="178"/>
        <v>47.207187830255577</v>
      </c>
      <c r="R243" s="64">
        <f t="shared" si="166"/>
        <v>74.332204440628772</v>
      </c>
      <c r="S243" s="171">
        <f t="shared" si="173"/>
        <v>15.667795559371228</v>
      </c>
      <c r="T243" s="197">
        <f t="shared" si="179"/>
        <v>51.838844468043952</v>
      </c>
      <c r="U243" s="68"/>
      <c r="W243" s="341"/>
      <c r="X243" s="341"/>
      <c r="Y243" s="398"/>
      <c r="Z243" s="398"/>
      <c r="AA243" s="398"/>
      <c r="AB243" s="341"/>
      <c r="AC243" s="341"/>
      <c r="AD243" s="341"/>
      <c r="AE243" s="341"/>
      <c r="AF243" s="341"/>
      <c r="AG243" s="341"/>
      <c r="AH243" s="341"/>
      <c r="AI243" s="341"/>
      <c r="AJ243" s="341"/>
      <c r="AK243" s="341"/>
      <c r="AL243" s="341"/>
      <c r="AM243" s="341"/>
      <c r="AN243" s="341"/>
      <c r="AO243" s="341"/>
      <c r="AP243" s="341"/>
      <c r="AQ243" s="341"/>
      <c r="AR243" s="341"/>
      <c r="AS243" s="341"/>
      <c r="AT243" s="341"/>
      <c r="AU243" s="341"/>
      <c r="AV243" s="341"/>
      <c r="AW243" s="341"/>
      <c r="AX243" s="341"/>
    </row>
    <row r="244" spans="1:50" x14ac:dyDescent="0.6">
      <c r="A244" s="66">
        <v>53</v>
      </c>
      <c r="B244" s="361">
        <f t="shared" si="167"/>
        <v>0.92502450355699462</v>
      </c>
      <c r="C244" s="64">
        <f t="shared" si="161"/>
        <v>47.287258960764127</v>
      </c>
      <c r="D244" s="64">
        <f t="shared" si="168"/>
        <v>42.712741039235873</v>
      </c>
      <c r="E244" s="63">
        <f t="shared" si="174"/>
        <v>85.678065160117939</v>
      </c>
      <c r="F244" s="64">
        <f t="shared" si="162"/>
        <v>54.53178421455948</v>
      </c>
      <c r="G244" s="64">
        <f t="shared" si="169"/>
        <v>35.46821578544052</v>
      </c>
      <c r="H244" s="63">
        <f t="shared" si="175"/>
        <v>73.767792589358109</v>
      </c>
      <c r="I244" s="64">
        <f t="shared" si="163"/>
        <v>62.744152873207746</v>
      </c>
      <c r="J244" s="64">
        <f t="shared" si="170"/>
        <v>27.255847126792254</v>
      </c>
      <c r="K244" s="63">
        <f t="shared" si="176"/>
        <v>63.946269356844923</v>
      </c>
      <c r="L244" s="64">
        <f t="shared" si="164"/>
        <v>71.544594102621687</v>
      </c>
      <c r="M244" s="64">
        <f t="shared" si="171"/>
        <v>18.455405897378313</v>
      </c>
      <c r="N244" s="63">
        <f t="shared" si="177"/>
        <v>55.524505010249449</v>
      </c>
      <c r="O244" s="64">
        <f t="shared" si="165"/>
        <v>80.679465633184378</v>
      </c>
      <c r="P244" s="64">
        <f t="shared" si="172"/>
        <v>9.3205343668156218</v>
      </c>
      <c r="Q244" s="63">
        <f t="shared" si="178"/>
        <v>47.942825404839517</v>
      </c>
      <c r="R244" s="64">
        <f t="shared" si="166"/>
        <v>74.933713202587995</v>
      </c>
      <c r="S244" s="171">
        <f t="shared" si="173"/>
        <v>15.066286797412005</v>
      </c>
      <c r="T244" s="197">
        <f t="shared" si="179"/>
        <v>52.615741557556646</v>
      </c>
      <c r="U244" s="68"/>
      <c r="W244" s="341"/>
      <c r="X244" s="341"/>
      <c r="Y244" s="398"/>
      <c r="Z244" s="398"/>
      <c r="AA244" s="398"/>
      <c r="AB244" s="341"/>
      <c r="AC244" s="341"/>
      <c r="AD244" s="341"/>
      <c r="AE244" s="341"/>
      <c r="AF244" s="341"/>
      <c r="AG244" s="341"/>
      <c r="AH244" s="341"/>
      <c r="AI244" s="341"/>
      <c r="AJ244" s="341"/>
      <c r="AK244" s="341"/>
      <c r="AL244" s="341"/>
      <c r="AM244" s="341"/>
      <c r="AN244" s="341"/>
      <c r="AO244" s="341"/>
      <c r="AP244" s="341"/>
      <c r="AQ244" s="341"/>
      <c r="AR244" s="341"/>
      <c r="AS244" s="341"/>
      <c r="AT244" s="341"/>
      <c r="AU244" s="341"/>
      <c r="AV244" s="341"/>
      <c r="AW244" s="341"/>
      <c r="AX244" s="341"/>
    </row>
    <row r="245" spans="1:50" x14ac:dyDescent="0.6">
      <c r="A245" s="66">
        <v>54</v>
      </c>
      <c r="B245" s="361">
        <f t="shared" si="167"/>
        <v>0.94247779607693793</v>
      </c>
      <c r="C245" s="64">
        <f t="shared" si="161"/>
        <v>48.046398214072568</v>
      </c>
      <c r="D245" s="64">
        <f t="shared" si="168"/>
        <v>41.953601785927432</v>
      </c>
      <c r="E245" s="63">
        <f t="shared" si="174"/>
        <v>86.374897536349408</v>
      </c>
      <c r="F245" s="64">
        <f t="shared" si="162"/>
        <v>55.263876943648718</v>
      </c>
      <c r="G245" s="64">
        <f t="shared" si="169"/>
        <v>34.736123056351282</v>
      </c>
      <c r="H245" s="63">
        <f t="shared" si="175"/>
        <v>74.56253339281615</v>
      </c>
      <c r="I245" s="64">
        <f t="shared" si="163"/>
        <v>63.430158796786031</v>
      </c>
      <c r="J245" s="64">
        <f t="shared" si="170"/>
        <v>26.569841203213969</v>
      </c>
      <c r="K245" s="63">
        <f t="shared" si="176"/>
        <v>64.762247954579621</v>
      </c>
      <c r="L245" s="64">
        <f t="shared" si="164"/>
        <v>72.17486482773306</v>
      </c>
      <c r="M245" s="64">
        <f t="shared" si="171"/>
        <v>17.82513517226694</v>
      </c>
      <c r="N245" s="63">
        <f t="shared" si="177"/>
        <v>56.313008932684987</v>
      </c>
      <c r="O245" s="64">
        <f t="shared" si="165"/>
        <v>81.247703501154916</v>
      </c>
      <c r="P245" s="64">
        <f t="shared" si="172"/>
        <v>8.7522964988450838</v>
      </c>
      <c r="Q245" s="63">
        <f t="shared" si="178"/>
        <v>48.672115665955133</v>
      </c>
      <c r="R245" s="64">
        <f t="shared" si="166"/>
        <v>75.541456945975042</v>
      </c>
      <c r="S245" s="171">
        <f t="shared" si="173"/>
        <v>14.458543054024958</v>
      </c>
      <c r="T245" s="197">
        <f t="shared" si="179"/>
        <v>53.385213277337876</v>
      </c>
      <c r="U245" s="68"/>
      <c r="W245" s="341"/>
      <c r="X245" s="341"/>
      <c r="Y245" s="398"/>
      <c r="Z245" s="398"/>
      <c r="AA245" s="398"/>
      <c r="AB245" s="341"/>
      <c r="AC245" s="341"/>
      <c r="AD245" s="341"/>
      <c r="AE245" s="341"/>
      <c r="AF245" s="341"/>
      <c r="AG245" s="341"/>
      <c r="AH245" s="341"/>
      <c r="AI245" s="341"/>
      <c r="AJ245" s="341"/>
      <c r="AK245" s="341"/>
      <c r="AL245" s="341"/>
      <c r="AM245" s="341"/>
      <c r="AN245" s="341"/>
      <c r="AO245" s="341"/>
      <c r="AP245" s="341"/>
      <c r="AQ245" s="341"/>
      <c r="AR245" s="341"/>
      <c r="AS245" s="341"/>
      <c r="AT245" s="341"/>
      <c r="AU245" s="341"/>
      <c r="AV245" s="341"/>
      <c r="AW245" s="341"/>
      <c r="AX245" s="341"/>
    </row>
    <row r="246" spans="1:50" x14ac:dyDescent="0.6">
      <c r="A246" s="66">
        <v>55</v>
      </c>
      <c r="B246" s="361">
        <f t="shared" si="167"/>
        <v>0.95993108859688125</v>
      </c>
      <c r="C246" s="64">
        <f t="shared" si="161"/>
        <v>48.806119019638231</v>
      </c>
      <c r="D246" s="64">
        <f t="shared" si="168"/>
        <v>41.193880980361769</v>
      </c>
      <c r="E246" s="63">
        <f t="shared" si="174"/>
        <v>87.062328431072615</v>
      </c>
      <c r="F246" s="64">
        <f t="shared" si="162"/>
        <v>55.998760469639727</v>
      </c>
      <c r="G246" s="64">
        <f t="shared" si="169"/>
        <v>34.001239530360273</v>
      </c>
      <c r="H246" s="63">
        <f t="shared" si="175"/>
        <v>75.346427041301126</v>
      </c>
      <c r="I246" s="64">
        <f t="shared" si="163"/>
        <v>64.120758099860794</v>
      </c>
      <c r="J246" s="64">
        <f t="shared" si="170"/>
        <v>25.879241900139206</v>
      </c>
      <c r="K246" s="63">
        <f t="shared" si="176"/>
        <v>65.568480442373186</v>
      </c>
      <c r="L246" s="64">
        <f t="shared" si="164"/>
        <v>72.810915039729508</v>
      </c>
      <c r="M246" s="64">
        <f t="shared" si="171"/>
        <v>17.189084960270492</v>
      </c>
      <c r="N246" s="63">
        <f t="shared" si="177"/>
        <v>57.09357848954371</v>
      </c>
      <c r="O246" s="64">
        <f t="shared" si="165"/>
        <v>81.822310366840696</v>
      </c>
      <c r="P246" s="64">
        <f t="shared" si="172"/>
        <v>8.1776896331593036</v>
      </c>
      <c r="Q246" s="63">
        <f t="shared" si="178"/>
        <v>49.395160457122799</v>
      </c>
      <c r="R246" s="64">
        <f t="shared" si="166"/>
        <v>76.155267344055034</v>
      </c>
      <c r="S246" s="171">
        <f t="shared" si="173"/>
        <v>13.844732655944966</v>
      </c>
      <c r="T246" s="197">
        <f t="shared" si="179"/>
        <v>54.147420003021487</v>
      </c>
      <c r="U246" s="68"/>
      <c r="W246" s="341"/>
      <c r="X246" s="341"/>
      <c r="Y246" s="398"/>
      <c r="Z246" s="398"/>
      <c r="AA246" s="398"/>
      <c r="AB246" s="341"/>
      <c r="AC246" s="341"/>
      <c r="AD246" s="341"/>
      <c r="AE246" s="341"/>
      <c r="AF246" s="341"/>
      <c r="AG246" s="341"/>
      <c r="AH246" s="341"/>
      <c r="AI246" s="341"/>
      <c r="AJ246" s="341"/>
      <c r="AK246" s="341"/>
      <c r="AL246" s="341"/>
      <c r="AM246" s="341"/>
      <c r="AN246" s="341"/>
      <c r="AO246" s="341"/>
      <c r="AP246" s="341"/>
      <c r="AQ246" s="341"/>
      <c r="AR246" s="341"/>
      <c r="AS246" s="341"/>
      <c r="AT246" s="341"/>
      <c r="AU246" s="341"/>
      <c r="AV246" s="341"/>
      <c r="AW246" s="341"/>
      <c r="AX246" s="341"/>
    </row>
    <row r="247" spans="1:50" x14ac:dyDescent="0.6">
      <c r="A247" s="66">
        <v>56</v>
      </c>
      <c r="B247" s="361">
        <f t="shared" si="167"/>
        <v>0.97738438111682457</v>
      </c>
      <c r="C247" s="64">
        <f t="shared" si="161"/>
        <v>49.56630504207115</v>
      </c>
      <c r="D247" s="64">
        <f t="shared" si="168"/>
        <v>40.43369495792885</v>
      </c>
      <c r="E247" s="63">
        <f t="shared" si="174"/>
        <v>87.740915235618701</v>
      </c>
      <c r="F247" s="64">
        <f t="shared" si="162"/>
        <v>56.736260663735614</v>
      </c>
      <c r="G247" s="64">
        <f t="shared" si="169"/>
        <v>33.263739336264386</v>
      </c>
      <c r="H247" s="63">
        <f t="shared" si="175"/>
        <v>76.119971382483911</v>
      </c>
      <c r="I247" s="64">
        <f t="shared" si="163"/>
        <v>64.815760612504874</v>
      </c>
      <c r="J247" s="64">
        <f t="shared" si="170"/>
        <v>25.184239387495126</v>
      </c>
      <c r="K247" s="63">
        <f t="shared" si="176"/>
        <v>66.365309252417248</v>
      </c>
      <c r="L247" s="64">
        <f t="shared" si="164"/>
        <v>73.452569574965295</v>
      </c>
      <c r="M247" s="64">
        <f t="shared" si="171"/>
        <v>16.547430425034705</v>
      </c>
      <c r="N247" s="63">
        <f t="shared" si="177"/>
        <v>57.86641823680462</v>
      </c>
      <c r="O247" s="64">
        <f t="shared" si="165"/>
        <v>82.403140796253268</v>
      </c>
      <c r="P247" s="64">
        <f t="shared" si="172"/>
        <v>7.5968592037467317</v>
      </c>
      <c r="Q247" s="63">
        <f t="shared" si="178"/>
        <v>50.112065069565197</v>
      </c>
      <c r="R247" s="64">
        <f t="shared" si="166"/>
        <v>76.774979372563507</v>
      </c>
      <c r="S247" s="171">
        <f t="shared" si="173"/>
        <v>13.225020627436493</v>
      </c>
      <c r="T247" s="197">
        <f t="shared" si="179"/>
        <v>54.902524845617521</v>
      </c>
      <c r="U247" s="68"/>
      <c r="W247" s="341"/>
      <c r="X247" s="341"/>
      <c r="Y247" s="398"/>
      <c r="Z247" s="398"/>
      <c r="AA247" s="398"/>
      <c r="AB247" s="341"/>
      <c r="AC247" s="341"/>
      <c r="AD247" s="341"/>
      <c r="AE247" s="341"/>
      <c r="AF247" s="341"/>
      <c r="AG247" s="341"/>
      <c r="AH247" s="341"/>
      <c r="AI247" s="341"/>
      <c r="AJ247" s="341"/>
      <c r="AK247" s="341"/>
      <c r="AL247" s="341"/>
      <c r="AM247" s="341"/>
      <c r="AN247" s="341"/>
      <c r="AO247" s="341"/>
      <c r="AP247" s="341"/>
      <c r="AQ247" s="341"/>
      <c r="AR247" s="341"/>
      <c r="AS247" s="341"/>
      <c r="AT247" s="341"/>
      <c r="AU247" s="341"/>
      <c r="AV247" s="341"/>
      <c r="AW247" s="341"/>
      <c r="AX247" s="341"/>
    </row>
    <row r="248" spans="1:50" x14ac:dyDescent="0.6">
      <c r="A248" s="66">
        <v>57</v>
      </c>
      <c r="B248" s="361">
        <f t="shared" si="167"/>
        <v>0.99483767363676789</v>
      </c>
      <c r="C248" s="64">
        <f t="shared" si="161"/>
        <v>50.326844448307526</v>
      </c>
      <c r="D248" s="64">
        <f t="shared" si="168"/>
        <v>39.673155551692474</v>
      </c>
      <c r="E248" s="63">
        <f t="shared" si="174"/>
        <v>88.411187202468184</v>
      </c>
      <c r="F248" s="64">
        <f t="shared" si="162"/>
        <v>57.476209982674881</v>
      </c>
      <c r="G248" s="64">
        <f t="shared" si="169"/>
        <v>32.523790017325119</v>
      </c>
      <c r="H248" s="63">
        <f t="shared" si="175"/>
        <v>76.883647717186761</v>
      </c>
      <c r="I248" s="64">
        <f t="shared" si="163"/>
        <v>65.514981943593696</v>
      </c>
      <c r="J248" s="64">
        <f t="shared" si="170"/>
        <v>24.485018056406304</v>
      </c>
      <c r="K248" s="63">
        <f t="shared" si="176"/>
        <v>67.153072105881947</v>
      </c>
      <c r="L248" s="64">
        <f t="shared" si="164"/>
        <v>74.09965722564138</v>
      </c>
      <c r="M248" s="64">
        <f t="shared" si="171"/>
        <v>15.90034277435862</v>
      </c>
      <c r="N248" s="63">
        <f t="shared" si="177"/>
        <v>58.631734110216996</v>
      </c>
      <c r="O248" s="64">
        <f t="shared" si="165"/>
        <v>82.990051630316444</v>
      </c>
      <c r="P248" s="64">
        <f t="shared" si="172"/>
        <v>7.0099483696835563</v>
      </c>
      <c r="Q248" s="63">
        <f t="shared" si="178"/>
        <v>50.822938011345904</v>
      </c>
      <c r="R248" s="64">
        <f t="shared" si="166"/>
        <v>77.400431287253724</v>
      </c>
      <c r="S248" s="171">
        <f t="shared" si="173"/>
        <v>12.599568712746276</v>
      </c>
      <c r="T248" s="197">
        <f t="shared" si="179"/>
        <v>55.650693356232225</v>
      </c>
      <c r="U248" s="68"/>
      <c r="W248" s="341"/>
      <c r="X248" s="341"/>
      <c r="Y248" s="398"/>
      <c r="Z248" s="398"/>
      <c r="AA248" s="398"/>
      <c r="AB248" s="341"/>
      <c r="AC248" s="341"/>
      <c r="AD248" s="341"/>
      <c r="AE248" s="341"/>
      <c r="AF248" s="341"/>
      <c r="AG248" s="341"/>
      <c r="AH248" s="341"/>
      <c r="AI248" s="341"/>
      <c r="AJ248" s="341"/>
      <c r="AK248" s="341"/>
      <c r="AL248" s="341"/>
      <c r="AM248" s="341"/>
      <c r="AN248" s="341"/>
      <c r="AO248" s="341"/>
      <c r="AP248" s="341"/>
      <c r="AQ248" s="341"/>
      <c r="AR248" s="341"/>
      <c r="AS248" s="341"/>
      <c r="AT248" s="341"/>
      <c r="AU248" s="341"/>
      <c r="AV248" s="341"/>
      <c r="AW248" s="341"/>
      <c r="AX248" s="341"/>
    </row>
    <row r="249" spans="1:50" x14ac:dyDescent="0.6">
      <c r="A249" s="66">
        <v>58</v>
      </c>
      <c r="B249" s="361">
        <f t="shared" si="167"/>
        <v>1.0122909661567112</v>
      </c>
      <c r="C249" s="64">
        <f t="shared" si="161"/>
        <v>51.087629526388518</v>
      </c>
      <c r="D249" s="64">
        <f t="shared" si="168"/>
        <v>38.912370473611482</v>
      </c>
      <c r="E249" s="63">
        <f t="shared" si="174"/>
        <v>89.073647350170745</v>
      </c>
      <c r="F249" s="64">
        <f t="shared" si="162"/>
        <v>58.21844707274731</v>
      </c>
      <c r="G249" s="64">
        <f t="shared" si="169"/>
        <v>31.78155292725269</v>
      </c>
      <c r="H249" s="63">
        <f t="shared" si="175"/>
        <v>77.637921416818216</v>
      </c>
      <c r="I249" s="64">
        <f t="shared" si="163"/>
        <v>66.218243256928574</v>
      </c>
      <c r="J249" s="64">
        <f t="shared" si="170"/>
        <v>23.781756743071426</v>
      </c>
      <c r="K249" s="63">
        <f t="shared" si="176"/>
        <v>67.932101876469645</v>
      </c>
      <c r="L249" s="64">
        <f t="shared" si="164"/>
        <v>74.752010670842481</v>
      </c>
      <c r="M249" s="64">
        <f t="shared" si="171"/>
        <v>15.247989329157519</v>
      </c>
      <c r="N249" s="63">
        <f t="shared" si="177"/>
        <v>59.389733137810367</v>
      </c>
      <c r="O249" s="64">
        <f t="shared" si="165"/>
        <v>83.582902000148451</v>
      </c>
      <c r="P249" s="64">
        <f t="shared" si="172"/>
        <v>6.4170979998515492</v>
      </c>
      <c r="Q249" s="63">
        <f t="shared" si="178"/>
        <v>51.527890789793538</v>
      </c>
      <c r="R249" s="64">
        <f t="shared" si="166"/>
        <v>78.031464594492434</v>
      </c>
      <c r="S249" s="171">
        <f t="shared" si="173"/>
        <v>11.968535405507566</v>
      </c>
      <c r="T249" s="197">
        <f t="shared" si="179"/>
        <v>56.392093254149501</v>
      </c>
      <c r="U249" s="68"/>
      <c r="W249" s="341"/>
      <c r="X249" s="341"/>
      <c r="Y249" s="398"/>
      <c r="Z249" s="398"/>
      <c r="AA249" s="398"/>
      <c r="AB249" s="341"/>
      <c r="AC249" s="341"/>
      <c r="AD249" s="341"/>
      <c r="AE249" s="341"/>
      <c r="AF249" s="341"/>
      <c r="AG249" s="341"/>
      <c r="AH249" s="341"/>
      <c r="AI249" s="341"/>
      <c r="AJ249" s="341"/>
      <c r="AK249" s="341"/>
      <c r="AL249" s="341"/>
      <c r="AM249" s="341"/>
      <c r="AN249" s="341"/>
      <c r="AO249" s="341"/>
      <c r="AP249" s="341"/>
      <c r="AQ249" s="341"/>
      <c r="AR249" s="341"/>
      <c r="AS249" s="341"/>
      <c r="AT249" s="341"/>
      <c r="AU249" s="341"/>
      <c r="AV249" s="341"/>
      <c r="AW249" s="341"/>
      <c r="AX249" s="341"/>
    </row>
    <row r="250" spans="1:50" x14ac:dyDescent="0.6">
      <c r="A250" s="66">
        <v>59</v>
      </c>
      <c r="B250" s="361">
        <f t="shared" si="167"/>
        <v>1.0297442586766545</v>
      </c>
      <c r="C250" s="64">
        <f t="shared" si="161"/>
        <v>51.848556333390377</v>
      </c>
      <c r="D250" s="64">
        <f t="shared" si="168"/>
        <v>38.151443666609623</v>
      </c>
      <c r="E250" s="63">
        <f t="shared" si="174"/>
        <v>89.728774232707508</v>
      </c>
      <c r="F250" s="64">
        <f t="shared" si="162"/>
        <v>58.962816393267886</v>
      </c>
      <c r="G250" s="64">
        <f t="shared" si="169"/>
        <v>31.037183606732114</v>
      </c>
      <c r="H250" s="63">
        <f t="shared" si="175"/>
        <v>78.383242542797845</v>
      </c>
      <c r="I250" s="64">
        <f t="shared" si="163"/>
        <v>66.925371049501663</v>
      </c>
      <c r="J250" s="64">
        <f t="shared" si="170"/>
        <v>23.074628950498337</v>
      </c>
      <c r="K250" s="63">
        <f t="shared" si="176"/>
        <v>68.702726494979316</v>
      </c>
      <c r="L250" s="64">
        <f t="shared" si="164"/>
        <v>75.409466401961041</v>
      </c>
      <c r="M250" s="64">
        <f t="shared" si="171"/>
        <v>14.590533598038959</v>
      </c>
      <c r="N250" s="63">
        <f t="shared" si="177"/>
        <v>60.140623181636947</v>
      </c>
      <c r="O250" s="64">
        <f t="shared" si="165"/>
        <v>84.181553336314153</v>
      </c>
      <c r="P250" s="64">
        <f t="shared" si="172"/>
        <v>5.8184466636858474</v>
      </c>
      <c r="Q250" s="63">
        <f t="shared" si="178"/>
        <v>52.227037707229478</v>
      </c>
      <c r="R250" s="64">
        <f t="shared" si="166"/>
        <v>78.667924015524562</v>
      </c>
      <c r="S250" s="171">
        <f t="shared" si="173"/>
        <v>11.332075984475438</v>
      </c>
      <c r="T250" s="197">
        <f t="shared" si="179"/>
        <v>57.126894177606651</v>
      </c>
      <c r="U250" s="68"/>
      <c r="W250" s="341"/>
      <c r="X250" s="341"/>
      <c r="Y250" s="398"/>
      <c r="Z250" s="398"/>
      <c r="AA250" s="398"/>
      <c r="AB250" s="341"/>
      <c r="AC250" s="341"/>
      <c r="AD250" s="341"/>
      <c r="AE250" s="341"/>
      <c r="AF250" s="341"/>
      <c r="AG250" s="341"/>
      <c r="AH250" s="341"/>
      <c r="AI250" s="341"/>
      <c r="AJ250" s="341"/>
      <c r="AK250" s="341"/>
      <c r="AL250" s="341"/>
      <c r="AM250" s="341"/>
      <c r="AN250" s="341"/>
      <c r="AO250" s="341"/>
      <c r="AP250" s="341"/>
      <c r="AQ250" s="341"/>
      <c r="AR250" s="341"/>
      <c r="AS250" s="341"/>
      <c r="AT250" s="341"/>
      <c r="AU250" s="341"/>
      <c r="AV250" s="341"/>
      <c r="AW250" s="341"/>
      <c r="AX250" s="341"/>
    </row>
    <row r="251" spans="1:50" s="370" customFormat="1" x14ac:dyDescent="0.6">
      <c r="A251" s="362">
        <v>60</v>
      </c>
      <c r="B251" s="363">
        <f t="shared" si="167"/>
        <v>1.0471975511965976</v>
      </c>
      <c r="C251" s="364">
        <f t="shared" si="161"/>
        <v>52.609524369849559</v>
      </c>
      <c r="D251" s="364">
        <f t="shared" si="168"/>
        <v>37.390475630150441</v>
      </c>
      <c r="E251" s="365">
        <f t="shared" si="174"/>
        <v>90.377023583250988</v>
      </c>
      <c r="F251" s="364">
        <f t="shared" si="162"/>
        <v>59.709167858643625</v>
      </c>
      <c r="G251" s="364">
        <f t="shared" si="169"/>
        <v>30.290832141356375</v>
      </c>
      <c r="H251" s="365">
        <f t="shared" si="175"/>
        <v>79.120046463905013</v>
      </c>
      <c r="I251" s="364">
        <f t="shared" si="163"/>
        <v>67.636196932467357</v>
      </c>
      <c r="J251" s="364">
        <f t="shared" si="170"/>
        <v>22.363803067532643</v>
      </c>
      <c r="K251" s="365">
        <f t="shared" si="176"/>
        <v>69.465268890732489</v>
      </c>
      <c r="L251" s="364">
        <f t="shared" si="164"/>
        <v>76.071864643193535</v>
      </c>
      <c r="M251" s="364">
        <f t="shared" si="171"/>
        <v>13.928135356806465</v>
      </c>
      <c r="N251" s="365">
        <f t="shared" si="177"/>
        <v>60.884612707352176</v>
      </c>
      <c r="O251" s="364">
        <f t="shared" si="165"/>
        <v>84.785869372432145</v>
      </c>
      <c r="P251" s="364">
        <f t="shared" si="172"/>
        <v>5.2141306275678545</v>
      </c>
      <c r="Q251" s="365">
        <f t="shared" si="178"/>
        <v>52.92049566996748</v>
      </c>
      <c r="R251" s="364">
        <f t="shared" si="166"/>
        <v>79.309657444990663</v>
      </c>
      <c r="S251" s="366">
        <f t="shared" si="173"/>
        <v>10.690342555009337</v>
      </c>
      <c r="T251" s="367">
        <f t="shared" si="179"/>
        <v>57.855267456559552</v>
      </c>
      <c r="U251" s="373"/>
      <c r="V251" s="369">
        <f>E251</f>
        <v>90.377023583250988</v>
      </c>
      <c r="W251" s="399"/>
      <c r="X251" s="399"/>
      <c r="Y251" s="399"/>
      <c r="Z251" s="399"/>
      <c r="AA251" s="399"/>
      <c r="AB251" s="380"/>
      <c r="AC251" s="380"/>
      <c r="AD251" s="380"/>
      <c r="AE251" s="380"/>
      <c r="AF251" s="380"/>
      <c r="AG251" s="380"/>
      <c r="AH251" s="380"/>
      <c r="AI251" s="380"/>
      <c r="AJ251" s="380"/>
      <c r="AK251" s="380"/>
      <c r="AL251" s="380"/>
      <c r="AM251" s="399">
        <f>D251</f>
        <v>37.390475630150441</v>
      </c>
      <c r="AN251" s="380"/>
      <c r="AO251" s="380"/>
      <c r="AP251" s="380"/>
      <c r="AQ251" s="380"/>
      <c r="AR251" s="380"/>
      <c r="AS251" s="380"/>
      <c r="AT251" s="380"/>
      <c r="AU251" s="380"/>
      <c r="AV251" s="380"/>
      <c r="AW251" s="380"/>
      <c r="AX251" s="380"/>
    </row>
    <row r="252" spans="1:50" x14ac:dyDescent="0.6">
      <c r="A252" s="66">
        <v>61</v>
      </c>
      <c r="B252" s="361">
        <f t="shared" si="167"/>
        <v>1.064650843716541</v>
      </c>
      <c r="C252" s="64">
        <f t="shared" si="161"/>
        <v>53.370436278277054</v>
      </c>
      <c r="D252" s="64">
        <f t="shared" si="168"/>
        <v>36.629563721722946</v>
      </c>
      <c r="E252" s="63">
        <f t="shared" si="174"/>
        <v>91.018829841617659</v>
      </c>
      <c r="F252" s="64">
        <f t="shared" si="162"/>
        <v>60.457356498156905</v>
      </c>
      <c r="G252" s="64">
        <f t="shared" si="169"/>
        <v>29.542643501843095</v>
      </c>
      <c r="H252" s="63">
        <f t="shared" si="175"/>
        <v>79.84875446819693</v>
      </c>
      <c r="I252" s="64">
        <f t="shared" si="163"/>
        <v>68.350557415284612</v>
      </c>
      <c r="J252" s="64">
        <f t="shared" si="170"/>
        <v>21.649442584715388</v>
      </c>
      <c r="K252" s="63">
        <f t="shared" si="176"/>
        <v>70.220046966040769</v>
      </c>
      <c r="L252" s="64">
        <f t="shared" si="164"/>
        <v>76.739049267738807</v>
      </c>
      <c r="M252" s="64">
        <f t="shared" si="171"/>
        <v>13.260950732261193</v>
      </c>
      <c r="N252" s="63">
        <f t="shared" si="177"/>
        <v>61.621910580252461</v>
      </c>
      <c r="O252" s="64">
        <f t="shared" si="165"/>
        <v>85.395716143508054</v>
      </c>
      <c r="P252" s="64">
        <f t="shared" si="172"/>
        <v>4.6042838564919464</v>
      </c>
      <c r="Q252" s="63">
        <f t="shared" si="178"/>
        <v>53.608384010508821</v>
      </c>
      <c r="R252" s="64">
        <f t="shared" si="166"/>
        <v>79.956515904243375</v>
      </c>
      <c r="S252" s="171">
        <f t="shared" si="173"/>
        <v>10.043484095756625</v>
      </c>
      <c r="T252" s="197">
        <f t="shared" si="179"/>
        <v>58.577385906705132</v>
      </c>
      <c r="U252" s="68"/>
      <c r="V252" s="72">
        <f>H251</f>
        <v>79.120046463905013</v>
      </c>
      <c r="W252" s="398"/>
      <c r="X252" s="398"/>
      <c r="Y252" s="398"/>
      <c r="Z252" s="398"/>
      <c r="AA252" s="398"/>
      <c r="AB252" s="341"/>
      <c r="AC252" s="341"/>
      <c r="AD252" s="341"/>
      <c r="AE252" s="341"/>
      <c r="AF252" s="341"/>
      <c r="AG252" s="341"/>
      <c r="AH252" s="341"/>
      <c r="AI252" s="341"/>
      <c r="AJ252" s="341"/>
      <c r="AK252" s="341"/>
      <c r="AL252" s="341"/>
      <c r="AM252" s="398">
        <f>G251</f>
        <v>30.290832141356375</v>
      </c>
      <c r="AN252" s="341"/>
      <c r="AO252" s="341"/>
      <c r="AP252" s="341"/>
      <c r="AQ252" s="341"/>
      <c r="AR252" s="341"/>
      <c r="AS252" s="341"/>
      <c r="AT252" s="341"/>
      <c r="AU252" s="341"/>
      <c r="AV252" s="341"/>
      <c r="AW252" s="341"/>
      <c r="AX252" s="341"/>
    </row>
    <row r="253" spans="1:50" x14ac:dyDescent="0.6">
      <c r="A253" s="66">
        <v>62</v>
      </c>
      <c r="B253" s="361">
        <f t="shared" si="167"/>
        <v>1.0821041362364843</v>
      </c>
      <c r="C253" s="64">
        <f t="shared" si="161"/>
        <v>54.131197563584635</v>
      </c>
      <c r="D253" s="64">
        <f t="shared" si="168"/>
        <v>35.868802436415365</v>
      </c>
      <c r="E253" s="63">
        <f t="shared" si="174"/>
        <v>91.654607574068137</v>
      </c>
      <c r="F253" s="64">
        <f t="shared" si="162"/>
        <v>61.207242132589023</v>
      </c>
      <c r="G253" s="64">
        <f t="shared" si="169"/>
        <v>28.792757867410977</v>
      </c>
      <c r="H253" s="63">
        <f t="shared" si="175"/>
        <v>80.569774366757642</v>
      </c>
      <c r="I253" s="64">
        <f t="shared" si="163"/>
        <v>69.068293693404257</v>
      </c>
      <c r="J253" s="64">
        <f t="shared" si="170"/>
        <v>20.931706306595743</v>
      </c>
      <c r="K253" s="63">
        <f t="shared" si="176"/>
        <v>70.967373600209257</v>
      </c>
      <c r="L253" s="64">
        <f t="shared" si="164"/>
        <v>77.410867710273905</v>
      </c>
      <c r="M253" s="64">
        <f t="shared" si="171"/>
        <v>12.589132289726095</v>
      </c>
      <c r="N253" s="63">
        <f t="shared" si="177"/>
        <v>62.352725886413772</v>
      </c>
      <c r="O253" s="64">
        <f t="shared" si="165"/>
        <v>86.010961979350725</v>
      </c>
      <c r="P253" s="64">
        <f t="shared" si="172"/>
        <v>3.989038020649275</v>
      </c>
      <c r="Q253" s="63">
        <f t="shared" si="178"/>
        <v>54.290824322819688</v>
      </c>
      <c r="R253" s="64">
        <f t="shared" si="166"/>
        <v>80.608353489973638</v>
      </c>
      <c r="S253" s="171">
        <f t="shared" si="173"/>
        <v>9.3916465100263622</v>
      </c>
      <c r="T253" s="197">
        <f t="shared" si="179"/>
        <v>59.293423644013316</v>
      </c>
      <c r="U253" s="68"/>
      <c r="V253" s="72">
        <f>K251</f>
        <v>69.465268890732489</v>
      </c>
      <c r="W253" s="398"/>
      <c r="X253" s="398"/>
      <c r="Y253" s="398"/>
      <c r="Z253" s="398"/>
      <c r="AA253" s="398"/>
      <c r="AB253" s="341"/>
      <c r="AC253" s="341"/>
      <c r="AD253" s="341"/>
      <c r="AE253" s="341"/>
      <c r="AF253" s="341"/>
      <c r="AG253" s="341"/>
      <c r="AH253" s="341"/>
      <c r="AI253" s="341"/>
      <c r="AJ253" s="341"/>
      <c r="AK253" s="341"/>
      <c r="AL253" s="341"/>
      <c r="AM253" s="398">
        <f>J251</f>
        <v>22.363803067532643</v>
      </c>
      <c r="AN253" s="341"/>
      <c r="AO253" s="341"/>
      <c r="AP253" s="341"/>
      <c r="AQ253" s="341"/>
      <c r="AR253" s="341"/>
      <c r="AS253" s="341"/>
      <c r="AT253" s="341"/>
      <c r="AU253" s="341"/>
      <c r="AV253" s="341"/>
      <c r="AW253" s="341"/>
      <c r="AX253" s="341"/>
    </row>
    <row r="254" spans="1:50" x14ac:dyDescent="0.6">
      <c r="A254" s="66">
        <v>63</v>
      </c>
      <c r="B254" s="361">
        <f t="shared" si="167"/>
        <v>1.0995574287564276</v>
      </c>
      <c r="C254" s="64">
        <f t="shared" si="161"/>
        <v>54.891716333450901</v>
      </c>
      <c r="D254" s="64">
        <f t="shared" si="168"/>
        <v>35.108283666549099</v>
      </c>
      <c r="E254" s="63">
        <f t="shared" si="174"/>
        <v>92.284752793497262</v>
      </c>
      <c r="F254" s="64">
        <f t="shared" si="162"/>
        <v>61.958689066815928</v>
      </c>
      <c r="G254" s="64">
        <f t="shared" si="169"/>
        <v>28.041310933184072</v>
      </c>
      <c r="H254" s="63">
        <f t="shared" si="175"/>
        <v>81.283501087070206</v>
      </c>
      <c r="I254" s="64">
        <f t="shared" si="163"/>
        <v>69.789251439796615</v>
      </c>
      <c r="J254" s="64">
        <f t="shared" si="170"/>
        <v>20.210748560203385</v>
      </c>
      <c r="K254" s="63">
        <f t="shared" si="176"/>
        <v>71.707556679869313</v>
      </c>
      <c r="L254" s="64">
        <f t="shared" si="164"/>
        <v>78.087170876232165</v>
      </c>
      <c r="M254" s="64">
        <f t="shared" si="171"/>
        <v>11.912829123767835</v>
      </c>
      <c r="N254" s="63">
        <f t="shared" si="177"/>
        <v>63.077267777608625</v>
      </c>
      <c r="O254" s="64">
        <f t="shared" si="165"/>
        <v>86.631477493413215</v>
      </c>
      <c r="P254" s="64">
        <f t="shared" si="172"/>
        <v>3.3685225065867854</v>
      </c>
      <c r="Q254" s="63">
        <f t="shared" si="178"/>
        <v>54.967940310547071</v>
      </c>
      <c r="R254" s="64">
        <f t="shared" si="166"/>
        <v>81.265027318620596</v>
      </c>
      <c r="S254" s="171">
        <f t="shared" si="173"/>
        <v>8.7349726813794035</v>
      </c>
      <c r="T254" s="197">
        <f t="shared" si="179"/>
        <v>60.003555919012399</v>
      </c>
      <c r="U254" s="68"/>
      <c r="V254" s="72">
        <f>N251</f>
        <v>60.884612707352176</v>
      </c>
      <c r="W254" s="398"/>
      <c r="X254" s="398"/>
      <c r="Y254" s="398"/>
      <c r="Z254" s="398"/>
      <c r="AA254" s="398"/>
      <c r="AB254" s="341"/>
      <c r="AC254" s="341"/>
      <c r="AD254" s="341"/>
      <c r="AE254" s="341"/>
      <c r="AF254" s="341"/>
      <c r="AG254" s="341"/>
      <c r="AH254" s="341"/>
      <c r="AI254" s="341"/>
      <c r="AJ254" s="341"/>
      <c r="AK254" s="341"/>
      <c r="AL254" s="341"/>
      <c r="AM254" s="398">
        <f>M251</f>
        <v>13.928135356806465</v>
      </c>
      <c r="AN254" s="341"/>
      <c r="AO254" s="341"/>
      <c r="AP254" s="341"/>
      <c r="AQ254" s="341"/>
      <c r="AR254" s="341"/>
      <c r="AS254" s="341"/>
      <c r="AT254" s="341"/>
      <c r="AU254" s="341"/>
      <c r="AV254" s="341"/>
      <c r="AW254" s="341"/>
      <c r="AX254" s="341"/>
    </row>
    <row r="255" spans="1:50" x14ac:dyDescent="0.6">
      <c r="A255" s="66">
        <v>64</v>
      </c>
      <c r="B255" s="361">
        <f t="shared" si="167"/>
        <v>1.1170107212763709</v>
      </c>
      <c r="C255" s="64">
        <f t="shared" si="161"/>
        <v>55.651903056839686</v>
      </c>
      <c r="D255" s="64">
        <f t="shared" si="168"/>
        <v>34.348096943160314</v>
      </c>
      <c r="E255" s="63">
        <f t="shared" ref="E255:E286" si="180">DEGREES(ACOS((SIN(RADIANS(D255))*SIN($C$6)-SIN(C$5))/(COS(RADIANS(D255))*COS($C$6))))</f>
        <v>92.909644187470334</v>
      </c>
      <c r="F255" s="64">
        <f t="shared" si="162"/>
        <v>62.711565797522198</v>
      </c>
      <c r="G255" s="64">
        <f t="shared" si="169"/>
        <v>27.288434202477802</v>
      </c>
      <c r="H255" s="63">
        <f t="shared" ref="H255:H286" si="181">DEGREES(ACOS((SIN(RADIANS(G255))*SIN($C$6)-SIN(G$5))/(COS(RADIANS(G255))*COS($C$6))))</f>
        <v>81.990317254258656</v>
      </c>
      <c r="I255" s="64">
        <f t="shared" si="163"/>
        <v>70.513280600543183</v>
      </c>
      <c r="J255" s="64">
        <f t="shared" si="170"/>
        <v>19.486719399456817</v>
      </c>
      <c r="K255" s="63">
        <f t="shared" ref="K255:K286" si="182">DEGREES(ACOS((SIN(RADIANS(J255))*SIN($C$6)-SIN(J$5))/(COS(RADIANS(J255))*COS($C$6))))</f>
        <v>72.440899152715417</v>
      </c>
      <c r="L255" s="64">
        <f t="shared" si="164"/>
        <v>78.767813048358505</v>
      </c>
      <c r="M255" s="64">
        <f t="shared" si="171"/>
        <v>11.232186951641495</v>
      </c>
      <c r="N255" s="63">
        <f t="shared" ref="N255:N286" si="183">DEGREES(ACOS((SIN(RADIANS(M255))*SIN($C$6)-SIN(M$5))/(COS(RADIANS(M255))*COS($C$6))))</f>
        <v>63.795745338718902</v>
      </c>
      <c r="O255" s="64">
        <f t="shared" si="165"/>
        <v>87.25713556738404</v>
      </c>
      <c r="P255" s="64">
        <f t="shared" si="172"/>
        <v>2.7428644326159599</v>
      </c>
      <c r="Q255" s="63">
        <f t="shared" ref="Q255:Q286" si="184">DEGREES(ACOS((SIN(RADIANS(P255))*SIN($C$6)-SIN(P$5))/(COS(RADIANS(P255))*COS($C$6))))</f>
        <v>55.639857648003279</v>
      </c>
      <c r="R255" s="64">
        <f t="shared" si="166"/>
        <v>81.926397467004961</v>
      </c>
      <c r="S255" s="171">
        <f t="shared" si="173"/>
        <v>8.0736025329950394</v>
      </c>
      <c r="T255" s="197">
        <f t="shared" ref="T255:T286" si="185">DEGREES(ACOS((SIN(RADIANS(S255))*SIN($C$6)-SIN(S$5))/(COS(RADIANS(S255))*COS($C$6))))</f>
        <v>60.707958970073228</v>
      </c>
      <c r="U255" s="68"/>
      <c r="V255" s="72">
        <f>Q251</f>
        <v>52.92049566996748</v>
      </c>
      <c r="W255" s="398"/>
      <c r="X255" s="398"/>
      <c r="Y255" s="398"/>
      <c r="Z255" s="398"/>
      <c r="AA255" s="398"/>
      <c r="AB255" s="341"/>
      <c r="AC255" s="341"/>
      <c r="AD255" s="341"/>
      <c r="AE255" s="341"/>
      <c r="AF255" s="341"/>
      <c r="AG255" s="341"/>
      <c r="AH255" s="341"/>
      <c r="AI255" s="341"/>
      <c r="AJ255" s="341"/>
      <c r="AK255" s="341"/>
      <c r="AL255" s="341"/>
      <c r="AM255" s="398">
        <f>P251</f>
        <v>5.2141306275678545</v>
      </c>
      <c r="AN255" s="341"/>
      <c r="AO255" s="341"/>
      <c r="AP255" s="341"/>
      <c r="AQ255" s="341"/>
      <c r="AR255" s="341"/>
      <c r="AS255" s="341"/>
      <c r="AT255" s="341"/>
      <c r="AU255" s="341"/>
      <c r="AV255" s="341"/>
      <c r="AW255" s="341"/>
      <c r="AX255" s="341"/>
    </row>
    <row r="256" spans="1:50" x14ac:dyDescent="0.6">
      <c r="A256" s="66">
        <v>65</v>
      </c>
      <c r="B256" s="361">
        <f t="shared" si="167"/>
        <v>1.1344640137963142</v>
      </c>
      <c r="C256" s="64">
        <f t="shared" si="161"/>
        <v>56.411670339050737</v>
      </c>
      <c r="D256" s="64">
        <f t="shared" si="168"/>
        <v>33.588329660949263</v>
      </c>
      <c r="E256" s="63">
        <f t="shared" si="180"/>
        <v>93.529644261010446</v>
      </c>
      <c r="F256" s="64">
        <f t="shared" si="162"/>
        <v>63.465744735199195</v>
      </c>
      <c r="G256" s="64">
        <f t="shared" si="169"/>
        <v>26.534255264800805</v>
      </c>
      <c r="H256" s="63">
        <f t="shared" si="181"/>
        <v>82.690593758836016</v>
      </c>
      <c r="I256" s="64">
        <f t="shared" si="163"/>
        <v>71.240235194654332</v>
      </c>
      <c r="J256" s="64">
        <f t="shared" si="170"/>
        <v>18.759764805345668</v>
      </c>
      <c r="K256" s="63">
        <f t="shared" si="182"/>
        <v>73.167699101985633</v>
      </c>
      <c r="L256" s="64">
        <f t="shared" si="164"/>
        <v>79.452651790971046</v>
      </c>
      <c r="M256" s="64">
        <f t="shared" si="171"/>
        <v>10.547348209028954</v>
      </c>
      <c r="N256" s="63">
        <f t="shared" si="183"/>
        <v>64.508367476409262</v>
      </c>
      <c r="O256" s="64">
        <f t="shared" si="165"/>
        <v>87.887811331838662</v>
      </c>
      <c r="P256" s="64">
        <f t="shared" si="172"/>
        <v>2.1121886681613375</v>
      </c>
      <c r="Q256" s="63">
        <f t="shared" si="184"/>
        <v>56.306703853730937</v>
      </c>
      <c r="R256" s="64">
        <f t="shared" si="166"/>
        <v>82.592326909590597</v>
      </c>
      <c r="S256" s="171">
        <f t="shared" si="173"/>
        <v>7.4076730904094035</v>
      </c>
      <c r="T256" s="197">
        <f t="shared" si="185"/>
        <v>61.406809894944224</v>
      </c>
      <c r="U256" s="68"/>
      <c r="W256" s="341"/>
      <c r="X256" s="341"/>
      <c r="Y256" s="398"/>
      <c r="Z256" s="398"/>
      <c r="AA256" s="398"/>
      <c r="AB256" s="341"/>
      <c r="AC256" s="341"/>
      <c r="AD256" s="341"/>
      <c r="AE256" s="341"/>
      <c r="AF256" s="341"/>
      <c r="AG256" s="341"/>
      <c r="AH256" s="341"/>
      <c r="AI256" s="341"/>
      <c r="AJ256" s="341"/>
      <c r="AK256" s="341"/>
      <c r="AL256" s="341"/>
      <c r="AM256" s="341"/>
      <c r="AN256" s="341"/>
      <c r="AO256" s="341"/>
      <c r="AP256" s="341"/>
      <c r="AQ256" s="341"/>
      <c r="AR256" s="341"/>
      <c r="AS256" s="341"/>
      <c r="AT256" s="341"/>
      <c r="AU256" s="341"/>
      <c r="AV256" s="341"/>
      <c r="AW256" s="341"/>
      <c r="AX256" s="341"/>
    </row>
    <row r="257" spans="1:50" x14ac:dyDescent="0.6">
      <c r="A257" s="66">
        <v>66</v>
      </c>
      <c r="B257" s="361">
        <f t="shared" si="167"/>
        <v>1.1519173063162575</v>
      </c>
      <c r="C257" s="64">
        <f t="shared" si="161"/>
        <v>57.17093271183289</v>
      </c>
      <c r="D257" s="64">
        <f t="shared" si="168"/>
        <v>32.82906728816711</v>
      </c>
      <c r="E257" s="63">
        <f t="shared" si="180"/>
        <v>94.145100400520647</v>
      </c>
      <c r="F257" s="64">
        <f t="shared" si="162"/>
        <v>64.221101939616275</v>
      </c>
      <c r="G257" s="64">
        <f t="shared" si="169"/>
        <v>25.778898060383725</v>
      </c>
      <c r="H257" s="63">
        <f t="shared" si="181"/>
        <v>83.384690309926242</v>
      </c>
      <c r="I257" s="64">
        <f t="shared" si="163"/>
        <v>71.969973118219485</v>
      </c>
      <c r="J257" s="64">
        <f t="shared" si="170"/>
        <v>18.030026881780515</v>
      </c>
      <c r="K257" s="63">
        <f t="shared" si="182"/>
        <v>73.888249839272106</v>
      </c>
      <c r="L257" s="64">
        <f t="shared" si="164"/>
        <v>80.141547852313721</v>
      </c>
      <c r="M257" s="64">
        <f t="shared" si="171"/>
        <v>9.858452147686279</v>
      </c>
      <c r="N257" s="63">
        <f t="shared" si="183"/>
        <v>65.21534282787708</v>
      </c>
      <c r="O257" s="64">
        <f t="shared" si="165"/>
        <v>88.523382143244319</v>
      </c>
      <c r="P257" s="64">
        <f t="shared" si="172"/>
        <v>1.4766178567556807</v>
      </c>
      <c r="Q257" s="63">
        <f t="shared" si="184"/>
        <v>56.968608176445123</v>
      </c>
      <c r="R257" s="64">
        <f t="shared" si="166"/>
        <v>83.262681452747074</v>
      </c>
      <c r="S257" s="171">
        <f t="shared" si="173"/>
        <v>6.7373185472529258</v>
      </c>
      <c r="T257" s="197">
        <f t="shared" si="185"/>
        <v>62.100286539804102</v>
      </c>
      <c r="U257" s="68"/>
      <c r="W257" s="341"/>
      <c r="X257" s="341"/>
      <c r="Y257" s="398"/>
      <c r="Z257" s="398"/>
      <c r="AA257" s="398"/>
      <c r="AB257" s="341"/>
      <c r="AC257" s="341"/>
      <c r="AD257" s="341"/>
      <c r="AE257" s="341"/>
      <c r="AF257" s="341"/>
      <c r="AG257" s="341"/>
      <c r="AH257" s="341"/>
      <c r="AI257" s="341"/>
      <c r="AJ257" s="341"/>
      <c r="AK257" s="341"/>
      <c r="AL257" s="341"/>
      <c r="AM257" s="341"/>
      <c r="AN257" s="341"/>
      <c r="AO257" s="341"/>
      <c r="AP257" s="341"/>
      <c r="AQ257" s="341"/>
      <c r="AR257" s="341"/>
      <c r="AS257" s="341"/>
      <c r="AT257" s="341"/>
      <c r="AU257" s="341"/>
      <c r="AV257" s="341"/>
      <c r="AW257" s="341"/>
      <c r="AX257" s="341"/>
    </row>
    <row r="258" spans="1:50" x14ac:dyDescent="0.6">
      <c r="A258" s="66">
        <v>67</v>
      </c>
      <c r="B258" s="361">
        <f t="shared" si="167"/>
        <v>1.1693705988362009</v>
      </c>
      <c r="C258" s="64">
        <f t="shared" si="161"/>
        <v>57.929606437225665</v>
      </c>
      <c r="D258" s="64">
        <f t="shared" si="168"/>
        <v>32.070393562774335</v>
      </c>
      <c r="E258" s="63">
        <f t="shared" si="180"/>
        <v>94.756345864738122</v>
      </c>
      <c r="F258" s="64">
        <f t="shared" si="162"/>
        <v>64.977516867980711</v>
      </c>
      <c r="G258" s="64">
        <f t="shared" si="169"/>
        <v>25.022483132019289</v>
      </c>
      <c r="H258" s="63">
        <f t="shared" si="181"/>
        <v>84.072955973208508</v>
      </c>
      <c r="I258" s="64">
        <f t="shared" si="163"/>
        <v>72.702355952948565</v>
      </c>
      <c r="J258" s="64">
        <f t="shared" si="170"/>
        <v>17.297644047051435</v>
      </c>
      <c r="K258" s="63">
        <f t="shared" si="182"/>
        <v>74.602840013478996</v>
      </c>
      <c r="L258" s="64">
        <f t="shared" si="164"/>
        <v>80.834365065343434</v>
      </c>
      <c r="M258" s="64">
        <f t="shared" si="171"/>
        <v>9.1656349346565662</v>
      </c>
      <c r="N258" s="63">
        <f t="shared" si="183"/>
        <v>65.916879688549443</v>
      </c>
      <c r="O258" s="64">
        <f t="shared" si="165"/>
        <v>89.163727557594768</v>
      </c>
      <c r="P258" s="64">
        <f t="shared" si="172"/>
        <v>0.83627244240523169</v>
      </c>
      <c r="Q258" s="63">
        <f t="shared" si="184"/>
        <v>57.625701493139601</v>
      </c>
      <c r="R258" s="64">
        <f t="shared" si="166"/>
        <v>83.937329666353122</v>
      </c>
      <c r="S258" s="171">
        <f t="shared" si="173"/>
        <v>6.0626703336468779</v>
      </c>
      <c r="T258" s="197">
        <f t="shared" si="185"/>
        <v>62.788567405116886</v>
      </c>
      <c r="U258" s="68"/>
      <c r="W258" s="341"/>
      <c r="X258" s="341"/>
      <c r="Y258" s="398"/>
      <c r="Z258" s="398"/>
      <c r="AA258" s="398"/>
      <c r="AB258" s="341"/>
      <c r="AC258" s="341"/>
      <c r="AD258" s="341"/>
      <c r="AE258" s="341"/>
      <c r="AF258" s="341"/>
      <c r="AG258" s="341"/>
      <c r="AH258" s="341"/>
      <c r="AI258" s="341"/>
      <c r="AJ258" s="341"/>
      <c r="AK258" s="341"/>
      <c r="AL258" s="341"/>
      <c r="AM258" s="341"/>
      <c r="AN258" s="341"/>
      <c r="AO258" s="341"/>
      <c r="AP258" s="341"/>
      <c r="AQ258" s="341"/>
      <c r="AR258" s="341"/>
      <c r="AS258" s="341"/>
      <c r="AT258" s="341"/>
      <c r="AU258" s="341"/>
      <c r="AV258" s="341"/>
      <c r="AW258" s="341"/>
      <c r="AX258" s="341"/>
    </row>
    <row r="259" spans="1:50" x14ac:dyDescent="0.6">
      <c r="A259" s="66">
        <v>68</v>
      </c>
      <c r="B259" s="361">
        <f t="shared" si="167"/>
        <v>1.1868238913561442</v>
      </c>
      <c r="C259" s="64">
        <f t="shared" si="161"/>
        <v>58.687609323917869</v>
      </c>
      <c r="D259" s="64">
        <f t="shared" si="168"/>
        <v>31.312390676082131</v>
      </c>
      <c r="E259" s="63">
        <f t="shared" si="180"/>
        <v>95.363700708161915</v>
      </c>
      <c r="F259" s="64">
        <f t="shared" si="162"/>
        <v>65.73487213502942</v>
      </c>
      <c r="G259" s="64">
        <f t="shared" si="169"/>
        <v>24.26512786497058</v>
      </c>
      <c r="H259" s="63">
        <f t="shared" si="181"/>
        <v>84.755729693070563</v>
      </c>
      <c r="I259" s="64">
        <f t="shared" si="163"/>
        <v>73.437248779120836</v>
      </c>
      <c r="J259" s="64">
        <f t="shared" si="170"/>
        <v>16.562751220879164</v>
      </c>
      <c r="K259" s="63">
        <f t="shared" si="182"/>
        <v>75.311753733958568</v>
      </c>
      <c r="L259" s="64">
        <f t="shared" si="164"/>
        <v>81.53097024725588</v>
      </c>
      <c r="M259" s="64">
        <f t="shared" si="171"/>
        <v>8.4690297527441203</v>
      </c>
      <c r="N259" s="63">
        <f t="shared" si="183"/>
        <v>66.613185957655929</v>
      </c>
      <c r="O259" s="64">
        <f t="shared" si="165"/>
        <v>89.808729300934914</v>
      </c>
      <c r="P259" s="64">
        <f t="shared" si="172"/>
        <v>0.19127069906508609</v>
      </c>
      <c r="Q259" s="63">
        <f t="shared" si="184"/>
        <v>58.278116219139051</v>
      </c>
      <c r="R259" s="64">
        <f t="shared" si="166"/>
        <v>84.616142813050956</v>
      </c>
      <c r="S259" s="171">
        <f t="shared" si="173"/>
        <v>5.3838571869490437</v>
      </c>
      <c r="T259" s="197">
        <f t="shared" si="185"/>
        <v>63.471831567598322</v>
      </c>
      <c r="U259" s="68"/>
      <c r="W259" s="341"/>
      <c r="X259" s="341"/>
      <c r="Y259" s="398"/>
      <c r="Z259" s="398"/>
      <c r="AA259" s="398"/>
      <c r="AB259" s="341"/>
      <c r="AC259" s="341"/>
      <c r="AD259" s="341"/>
      <c r="AE259" s="341"/>
      <c r="AF259" s="341"/>
      <c r="AG259" s="341"/>
      <c r="AH259" s="341"/>
      <c r="AI259" s="341"/>
      <c r="AJ259" s="341"/>
      <c r="AK259" s="341"/>
      <c r="AL259" s="341"/>
      <c r="AM259" s="341"/>
      <c r="AN259" s="341"/>
      <c r="AO259" s="341"/>
      <c r="AP259" s="341"/>
      <c r="AQ259" s="341"/>
      <c r="AR259" s="341"/>
      <c r="AS259" s="341"/>
      <c r="AT259" s="341"/>
      <c r="AU259" s="341"/>
      <c r="AV259" s="341"/>
      <c r="AW259" s="341"/>
      <c r="AX259" s="341"/>
    </row>
    <row r="260" spans="1:50" x14ac:dyDescent="0.6">
      <c r="A260" s="66">
        <v>69</v>
      </c>
      <c r="B260" s="361">
        <f t="shared" si="167"/>
        <v>1.2042771838760873</v>
      </c>
      <c r="C260" s="64">
        <f t="shared" si="161"/>
        <v>59.444860555022338</v>
      </c>
      <c r="D260" s="64">
        <f t="shared" si="168"/>
        <v>30.555139444977662</v>
      </c>
      <c r="E260" s="63">
        <f t="shared" si="180"/>
        <v>95.967472641972577</v>
      </c>
      <c r="F260" s="64">
        <f t="shared" si="162"/>
        <v>66.493053284325256</v>
      </c>
      <c r="G260" s="64">
        <f t="shared" si="169"/>
        <v>23.506946715674744</v>
      </c>
      <c r="H260" s="63">
        <f t="shared" si="181"/>
        <v>85.433340798655991</v>
      </c>
      <c r="I260" s="64">
        <f t="shared" si="163"/>
        <v>74.174519992920935</v>
      </c>
      <c r="J260" s="64">
        <f t="shared" si="170"/>
        <v>15.825480007079065</v>
      </c>
      <c r="K260" s="63">
        <f t="shared" si="182"/>
        <v>76.01527070605384</v>
      </c>
      <c r="L260" s="64">
        <f t="shared" si="164"/>
        <v>82.231233098017583</v>
      </c>
      <c r="M260" s="64">
        <f t="shared" si="171"/>
        <v>7.768766901982417</v>
      </c>
      <c r="N260" s="63">
        <f t="shared" si="183"/>
        <v>67.304469100664434</v>
      </c>
      <c r="O260" s="64">
        <f t="shared" si="165"/>
        <v>90.458271237018792</v>
      </c>
      <c r="P260" s="64">
        <f t="shared" si="172"/>
        <v>-0.45827123701879202</v>
      </c>
      <c r="Q260" s="63">
        <f t="shared" si="184"/>
        <v>58.925986229878234</v>
      </c>
      <c r="R260" s="64">
        <f t="shared" si="166"/>
        <v>85.29899477543178</v>
      </c>
      <c r="S260" s="171">
        <f t="shared" si="173"/>
        <v>4.7010052245682203</v>
      </c>
      <c r="T260" s="197">
        <f t="shared" si="185"/>
        <v>64.150258617629049</v>
      </c>
      <c r="U260" s="68"/>
      <c r="W260" s="341"/>
      <c r="X260" s="341"/>
      <c r="Y260" s="398"/>
      <c r="Z260" s="398"/>
      <c r="AA260" s="398"/>
      <c r="AB260" s="341"/>
      <c r="AC260" s="341"/>
      <c r="AD260" s="341"/>
      <c r="AE260" s="341"/>
      <c r="AF260" s="341"/>
      <c r="AG260" s="341"/>
      <c r="AH260" s="341"/>
      <c r="AI260" s="341"/>
      <c r="AJ260" s="341"/>
      <c r="AK260" s="341"/>
      <c r="AL260" s="341"/>
      <c r="AM260" s="341"/>
      <c r="AN260" s="341"/>
      <c r="AO260" s="341"/>
      <c r="AP260" s="341"/>
      <c r="AQ260" s="341"/>
      <c r="AR260" s="341"/>
      <c r="AS260" s="341"/>
      <c r="AT260" s="341"/>
      <c r="AU260" s="341"/>
      <c r="AV260" s="341"/>
      <c r="AW260" s="341"/>
      <c r="AX260" s="341"/>
    </row>
    <row r="261" spans="1:50" x14ac:dyDescent="0.6">
      <c r="A261" s="66">
        <v>70</v>
      </c>
      <c r="B261" s="361">
        <f t="shared" si="167"/>
        <v>1.2217304763960306</v>
      </c>
      <c r="C261" s="64">
        <f t="shared" si="161"/>
        <v>60.201280526265535</v>
      </c>
      <c r="D261" s="64">
        <f t="shared" si="168"/>
        <v>29.798719473734465</v>
      </c>
      <c r="E261" s="63">
        <f t="shared" si="180"/>
        <v>96.567957837067993</v>
      </c>
      <c r="F261" s="64">
        <f t="shared" si="162"/>
        <v>67.251948570060677</v>
      </c>
      <c r="G261" s="64">
        <f t="shared" si="169"/>
        <v>22.748051429939323</v>
      </c>
      <c r="H261" s="63">
        <f t="shared" si="181"/>
        <v>86.106109493656874</v>
      </c>
      <c r="I261" s="64">
        <f t="shared" si="163"/>
        <v>74.914041128110142</v>
      </c>
      <c r="J261" s="64">
        <f t="shared" si="170"/>
        <v>15.085958871889858</v>
      </c>
      <c r="K261" s="63">
        <f t="shared" si="182"/>
        <v>76.71366637745939</v>
      </c>
      <c r="L261" s="64">
        <f t="shared" si="164"/>
        <v>82.935026098137385</v>
      </c>
      <c r="M261" s="64">
        <f t="shared" si="171"/>
        <v>7.064973901862615</v>
      </c>
      <c r="N261" s="63">
        <f t="shared" si="183"/>
        <v>67.990936127628942</v>
      </c>
      <c r="O261" s="64">
        <f t="shared" si="165"/>
        <v>91.112239332327874</v>
      </c>
      <c r="P261" s="64">
        <f t="shared" si="172"/>
        <v>-1.1122393323278743</v>
      </c>
      <c r="Q261" s="63">
        <f t="shared" si="184"/>
        <v>59.569446794190583</v>
      </c>
      <c r="R261" s="64">
        <f t="shared" si="166"/>
        <v>85.985761981404394</v>
      </c>
      <c r="S261" s="171">
        <f t="shared" si="173"/>
        <v>4.0142380185956057</v>
      </c>
      <c r="T261" s="197">
        <f t="shared" si="185"/>
        <v>64.824028611481083</v>
      </c>
      <c r="U261" s="68"/>
      <c r="W261" s="341"/>
      <c r="X261" s="341"/>
      <c r="Y261" s="398"/>
      <c r="Z261" s="398"/>
      <c r="AA261" s="398"/>
      <c r="AB261" s="341"/>
      <c r="AC261" s="341"/>
      <c r="AD261" s="341"/>
      <c r="AE261" s="341"/>
      <c r="AF261" s="341"/>
      <c r="AG261" s="341"/>
      <c r="AH261" s="341"/>
      <c r="AI261" s="341"/>
      <c r="AJ261" s="341"/>
      <c r="AK261" s="341"/>
      <c r="AL261" s="341"/>
      <c r="AM261" s="341"/>
      <c r="AN261" s="341"/>
      <c r="AO261" s="341"/>
      <c r="AP261" s="341"/>
      <c r="AQ261" s="341"/>
      <c r="AR261" s="341"/>
      <c r="AS261" s="341"/>
      <c r="AT261" s="341"/>
      <c r="AU261" s="341"/>
      <c r="AV261" s="341"/>
      <c r="AW261" s="341"/>
      <c r="AX261" s="341"/>
    </row>
    <row r="262" spans="1:50" x14ac:dyDescent="0.6">
      <c r="A262" s="66">
        <v>71</v>
      </c>
      <c r="B262" s="361">
        <f t="shared" si="167"/>
        <v>1.2391837689159739</v>
      </c>
      <c r="C262" s="64">
        <f t="shared" ref="C262:C325" si="186">DEGREES(ACOS(SIN(C$5)*SIN($C$6)+COS(C$5)*COS($C$6)*COS($B262)))</f>
        <v>60.95679069368159</v>
      </c>
      <c r="D262" s="64">
        <f t="shared" si="168"/>
        <v>29.04320930631841</v>
      </c>
      <c r="E262" s="63">
        <f t="shared" si="180"/>
        <v>97.165441673475613</v>
      </c>
      <c r="F262" s="64">
        <f t="shared" ref="F262:F311" si="187">DEGREES(ACOS(SIN(G$5)*SIN($C$6)+COS(G$5)*COS($C$6)*COS($B262)))</f>
        <v>68.011448748701881</v>
      </c>
      <c r="G262" s="64">
        <f t="shared" si="169"/>
        <v>21.988551251298119</v>
      </c>
      <c r="H262" s="63">
        <f t="shared" si="181"/>
        <v>86.774347329841333</v>
      </c>
      <c r="I262" s="64">
        <f t="shared" ref="I262:I311" si="188">DEGREES(ACOS(SIN(J$5)*SIN($C$6)+COS(J$5)*COS($C$6)*COS($B262)))</f>
        <v>75.655686681952616</v>
      </c>
      <c r="J262" s="64">
        <f t="shared" si="170"/>
        <v>14.344313318047384</v>
      </c>
      <c r="K262" s="63">
        <f t="shared" si="182"/>
        <v>77.407212093978046</v>
      </c>
      <c r="L262" s="64">
        <f t="shared" ref="L262:L311" si="189">DEGREES(ACOS(SIN(M$5)*SIN($C$6)+COS(M$5)*COS($C$6)*COS($B262)))</f>
        <v>83.642224405878196</v>
      </c>
      <c r="M262" s="64">
        <f t="shared" si="171"/>
        <v>6.3577755941218044</v>
      </c>
      <c r="N262" s="63">
        <f t="shared" si="183"/>
        <v>68.672793586558342</v>
      </c>
      <c r="O262" s="64">
        <f t="shared" ref="O262:O311" si="190">DEGREES(ACOS(SIN(P$5)*SIN($C$6)+COS(P$5)*COS($C$6)*COS($B262)))</f>
        <v>91.770521618659984</v>
      </c>
      <c r="P262" s="64">
        <f t="shared" si="172"/>
        <v>-1.7705216186599841</v>
      </c>
      <c r="Q262" s="63">
        <f t="shared" si="184"/>
        <v>60.208634518895373</v>
      </c>
      <c r="R262" s="64">
        <f t="shared" ref="R262:R311" si="191">DEGREES(ACOS(SIN(S$5)*SIN($C$6)+COS(S$5)*COS($C$6)*COS($B262)))</f>
        <v>86.676323327972582</v>
      </c>
      <c r="S262" s="171">
        <f t="shared" si="173"/>
        <v>3.3236766720274176</v>
      </c>
      <c r="T262" s="197">
        <f t="shared" si="185"/>
        <v>65.493322037756769</v>
      </c>
      <c r="U262" s="68"/>
      <c r="W262" s="341"/>
      <c r="X262" s="341"/>
      <c r="Y262" s="398"/>
      <c r="Z262" s="398"/>
      <c r="AA262" s="398"/>
      <c r="AB262" s="341"/>
      <c r="AC262" s="341"/>
      <c r="AD262" s="341"/>
      <c r="AE262" s="341"/>
      <c r="AF262" s="341"/>
      <c r="AG262" s="341"/>
      <c r="AH262" s="341"/>
      <c r="AI262" s="341"/>
      <c r="AJ262" s="341"/>
      <c r="AK262" s="341"/>
      <c r="AL262" s="341"/>
      <c r="AM262" s="341"/>
      <c r="AN262" s="341"/>
      <c r="AO262" s="341"/>
      <c r="AP262" s="341"/>
      <c r="AQ262" s="341"/>
      <c r="AR262" s="341"/>
      <c r="AS262" s="341"/>
      <c r="AT262" s="341"/>
      <c r="AU262" s="341"/>
      <c r="AV262" s="341"/>
      <c r="AW262" s="341"/>
      <c r="AX262" s="341"/>
    </row>
    <row r="263" spans="1:50" x14ac:dyDescent="0.6">
      <c r="A263" s="66">
        <v>72</v>
      </c>
      <c r="B263" s="361">
        <f t="shared" ref="B263:B311" si="192">RADIANS(A263)</f>
        <v>1.2566370614359172</v>
      </c>
      <c r="C263" s="64">
        <f t="shared" si="186"/>
        <v>61.711313429981104</v>
      </c>
      <c r="D263" s="64">
        <f t="shared" ref="D263:D311" si="193">90-C263</f>
        <v>28.288686570018896</v>
      </c>
      <c r="E263" s="63">
        <f t="shared" si="180"/>
        <v>97.760199440061896</v>
      </c>
      <c r="F263" s="64">
        <f t="shared" si="187"/>
        <v>68.771446879836645</v>
      </c>
      <c r="G263" s="64">
        <f t="shared" ref="G263:G311" si="194">90-F263</f>
        <v>21.228553120163355</v>
      </c>
      <c r="H263" s="63">
        <f t="shared" si="181"/>
        <v>87.438357664417083</v>
      </c>
      <c r="I263" s="64">
        <f t="shared" si="188"/>
        <v>76.399333945294231</v>
      </c>
      <c r="J263" s="64">
        <f t="shared" ref="J263:J311" si="195">90-I263</f>
        <v>13.600666054705769</v>
      </c>
      <c r="K263" s="63">
        <f t="shared" si="182"/>
        <v>78.096175263407233</v>
      </c>
      <c r="L263" s="64">
        <f t="shared" si="189"/>
        <v>84.35270575407975</v>
      </c>
      <c r="M263" s="64">
        <f t="shared" ref="M263:M311" si="196">90-L263</f>
        <v>5.64729424592025</v>
      </c>
      <c r="N263" s="63">
        <f t="shared" si="183"/>
        <v>69.350247570976705</v>
      </c>
      <c r="O263" s="64">
        <f t="shared" si="190"/>
        <v>92.433008153483996</v>
      </c>
      <c r="P263" s="64">
        <f t="shared" ref="P263:P311" si="197">90-O263</f>
        <v>-2.4330081534839962</v>
      </c>
      <c r="Q263" s="63">
        <f t="shared" si="184"/>
        <v>60.843687304481833</v>
      </c>
      <c r="R263" s="64">
        <f t="shared" si="191"/>
        <v>87.370560103620434</v>
      </c>
      <c r="S263" s="171">
        <f t="shared" ref="S263:S311" si="198">90-R263</f>
        <v>2.6294398963795658</v>
      </c>
      <c r="T263" s="197">
        <f t="shared" si="185"/>
        <v>66.158319797474618</v>
      </c>
      <c r="U263" s="68"/>
      <c r="W263" s="341"/>
      <c r="X263" s="341"/>
      <c r="Y263" s="398"/>
      <c r="Z263" s="398"/>
      <c r="AA263" s="398"/>
      <c r="AB263" s="341"/>
      <c r="AC263" s="341"/>
      <c r="AD263" s="341"/>
      <c r="AE263" s="341"/>
      <c r="AF263" s="341"/>
      <c r="AG263" s="341"/>
      <c r="AH263" s="341"/>
      <c r="AI263" s="341"/>
      <c r="AJ263" s="341"/>
      <c r="AK263" s="341"/>
      <c r="AL263" s="341"/>
      <c r="AM263" s="341"/>
      <c r="AN263" s="341"/>
      <c r="AO263" s="341"/>
      <c r="AP263" s="341"/>
      <c r="AQ263" s="341"/>
      <c r="AR263" s="341"/>
      <c r="AS263" s="341"/>
      <c r="AT263" s="341"/>
      <c r="AU263" s="341"/>
      <c r="AV263" s="341"/>
      <c r="AW263" s="341"/>
      <c r="AX263" s="341"/>
    </row>
    <row r="264" spans="1:50" x14ac:dyDescent="0.6">
      <c r="A264" s="66">
        <v>73</v>
      </c>
      <c r="B264" s="361">
        <f t="shared" si="192"/>
        <v>1.2740903539558606</v>
      </c>
      <c r="C264" s="64">
        <f t="shared" si="186"/>
        <v>62.464771888839714</v>
      </c>
      <c r="D264" s="64">
        <f t="shared" si="193"/>
        <v>27.535228111160286</v>
      </c>
      <c r="E264" s="63">
        <f t="shared" si="180"/>
        <v>98.352496988149085</v>
      </c>
      <c r="F264" s="64">
        <f t="shared" si="187"/>
        <v>69.531838135618912</v>
      </c>
      <c r="G264" s="64">
        <f t="shared" si="194"/>
        <v>20.468161864381088</v>
      </c>
      <c r="H264" s="63">
        <f t="shared" si="181"/>
        <v>88.098436101424852</v>
      </c>
      <c r="I264" s="64">
        <f t="shared" si="188"/>
        <v>77.144862836669503</v>
      </c>
      <c r="J264" s="64">
        <f t="shared" si="195"/>
        <v>12.855137163330497</v>
      </c>
      <c r="K264" s="63">
        <f t="shared" si="182"/>
        <v>78.780819526427152</v>
      </c>
      <c r="L264" s="64">
        <f t="shared" si="189"/>
        <v>85.066350346735149</v>
      </c>
      <c r="M264" s="64">
        <f t="shared" si="196"/>
        <v>4.9336496532648511</v>
      </c>
      <c r="N264" s="63">
        <f t="shared" si="183"/>
        <v>70.023503740906747</v>
      </c>
      <c r="O264" s="64">
        <f t="shared" si="190"/>
        <v>93.099590978238695</v>
      </c>
      <c r="P264" s="64">
        <f t="shared" si="197"/>
        <v>-3.0995909782386946</v>
      </c>
      <c r="Q264" s="63">
        <f t="shared" si="184"/>
        <v>61.474744311699702</v>
      </c>
      <c r="R264" s="64">
        <f t="shared" si="191"/>
        <v>88.068355909481241</v>
      </c>
      <c r="S264" s="171">
        <f t="shared" si="198"/>
        <v>1.9316440905187591</v>
      </c>
      <c r="T264" s="197">
        <f t="shared" si="185"/>
        <v>66.819203197273552</v>
      </c>
      <c r="U264" s="67"/>
      <c r="W264" s="341"/>
      <c r="X264" s="341"/>
      <c r="Y264" s="398"/>
      <c r="Z264" s="398"/>
      <c r="AA264" s="398"/>
      <c r="AB264" s="341"/>
      <c r="AC264" s="341"/>
      <c r="AD264" s="341"/>
      <c r="AE264" s="341"/>
      <c r="AF264" s="341"/>
      <c r="AG264" s="341"/>
      <c r="AH264" s="341"/>
      <c r="AI264" s="341"/>
      <c r="AJ264" s="341"/>
      <c r="AK264" s="341"/>
      <c r="AL264" s="341"/>
      <c r="AM264" s="341"/>
      <c r="AN264" s="341"/>
      <c r="AO264" s="341"/>
      <c r="AP264" s="341"/>
      <c r="AQ264" s="341"/>
      <c r="AR264" s="341"/>
      <c r="AS264" s="341"/>
      <c r="AT264" s="341"/>
      <c r="AU264" s="341"/>
      <c r="AV264" s="341"/>
      <c r="AW264" s="341"/>
      <c r="AX264" s="341"/>
    </row>
    <row r="265" spans="1:50" x14ac:dyDescent="0.6">
      <c r="A265" s="66">
        <v>74</v>
      </c>
      <c r="B265" s="361">
        <f t="shared" si="192"/>
        <v>1.2915436464758039</v>
      </c>
      <c r="C265" s="64">
        <f t="shared" si="186"/>
        <v>63.217089876417823</v>
      </c>
      <c r="D265" s="64">
        <f t="shared" si="193"/>
        <v>26.782910123582177</v>
      </c>
      <c r="E265" s="63">
        <f t="shared" si="180"/>
        <v>98.942591342359194</v>
      </c>
      <c r="F265" s="64">
        <f t="shared" si="187"/>
        <v>70.292519618232589</v>
      </c>
      <c r="G265" s="64">
        <f t="shared" si="194"/>
        <v>19.707480381767411</v>
      </c>
      <c r="H265" s="63">
        <f t="shared" si="181"/>
        <v>88.754870917427851</v>
      </c>
      <c r="I265" s="64">
        <f t="shared" si="188"/>
        <v>77.892155740296658</v>
      </c>
      <c r="J265" s="64">
        <f t="shared" si="195"/>
        <v>12.107844259703342</v>
      </c>
      <c r="K265" s="63">
        <f t="shared" si="182"/>
        <v>79.461404933493668</v>
      </c>
      <c r="L265" s="64">
        <f t="shared" si="189"/>
        <v>85.783040755437156</v>
      </c>
      <c r="M265" s="64">
        <f t="shared" si="196"/>
        <v>4.2169592445628439</v>
      </c>
      <c r="N265" s="63">
        <f t="shared" si="183"/>
        <v>70.692767356567387</v>
      </c>
      <c r="O265" s="64">
        <f t="shared" si="190"/>
        <v>93.770164074739355</v>
      </c>
      <c r="P265" s="64">
        <f t="shared" si="197"/>
        <v>-3.7701640747393554</v>
      </c>
      <c r="Q265" s="63">
        <f t="shared" si="184"/>
        <v>62.101945938881371</v>
      </c>
      <c r="R265" s="64">
        <f t="shared" si="191"/>
        <v>88.76959657944164</v>
      </c>
      <c r="S265" s="171">
        <f t="shared" si="198"/>
        <v>1.2304034205583605</v>
      </c>
      <c r="T265" s="197">
        <f t="shared" si="185"/>
        <v>67.47615395524565</v>
      </c>
      <c r="U265" s="65"/>
      <c r="W265" s="341"/>
      <c r="X265" s="341"/>
      <c r="Y265" s="398"/>
      <c r="Z265" s="398"/>
      <c r="AA265" s="398"/>
      <c r="AB265" s="341"/>
      <c r="AC265" s="341"/>
      <c r="AD265" s="341"/>
      <c r="AE265" s="341"/>
      <c r="AF265" s="341"/>
      <c r="AG265" s="341"/>
      <c r="AH265" s="341"/>
      <c r="AI265" s="341"/>
      <c r="AJ265" s="341"/>
      <c r="AK265" s="341"/>
      <c r="AL265" s="341"/>
      <c r="AM265" s="341"/>
      <c r="AN265" s="341"/>
      <c r="AO265" s="341"/>
      <c r="AP265" s="341"/>
      <c r="AQ265" s="341"/>
      <c r="AR265" s="341"/>
      <c r="AS265" s="341"/>
      <c r="AT265" s="341"/>
      <c r="AU265" s="341"/>
      <c r="AV265" s="341"/>
      <c r="AW265" s="341"/>
      <c r="AX265" s="341"/>
    </row>
    <row r="266" spans="1:50" s="370" customFormat="1" x14ac:dyDescent="0.6">
      <c r="A266" s="362">
        <v>75</v>
      </c>
      <c r="B266" s="363">
        <f t="shared" si="192"/>
        <v>1.3089969389957472</v>
      </c>
      <c r="C266" s="364">
        <f t="shared" si="186"/>
        <v>63.968191729483614</v>
      </c>
      <c r="D266" s="364">
        <f t="shared" si="193"/>
        <v>26.031808270516386</v>
      </c>
      <c r="E266" s="365">
        <f t="shared" si="180"/>
        <v>99.530731271739242</v>
      </c>
      <c r="F266" s="364">
        <f t="shared" si="187"/>
        <v>71.053390184825076</v>
      </c>
      <c r="G266" s="364">
        <f t="shared" si="194"/>
        <v>18.946609815174924</v>
      </c>
      <c r="H266" s="365">
        <f t="shared" si="181"/>
        <v>89.407943471821554</v>
      </c>
      <c r="I266" s="364">
        <f t="shared" si="188"/>
        <v>78.641097347804703</v>
      </c>
      <c r="J266" s="364">
        <f t="shared" si="195"/>
        <v>11.358902652195297</v>
      </c>
      <c r="K266" s="365">
        <f t="shared" si="182"/>
        <v>80.138188126853791</v>
      </c>
      <c r="L266" s="364">
        <f t="shared" si="189"/>
        <v>86.502661815786254</v>
      </c>
      <c r="M266" s="364">
        <f t="shared" si="196"/>
        <v>3.4973381842137456</v>
      </c>
      <c r="N266" s="365">
        <f t="shared" si="183"/>
        <v>71.358243324136211</v>
      </c>
      <c r="O266" s="364">
        <f t="shared" si="190"/>
        <v>94.444623319840403</v>
      </c>
      <c r="P266" s="364">
        <f t="shared" si="197"/>
        <v>-4.444623319840403</v>
      </c>
      <c r="Q266" s="365">
        <f t="shared" si="184"/>
        <v>62.725433809837817</v>
      </c>
      <c r="R266" s="364">
        <f t="shared" si="191"/>
        <v>89.474170099310868</v>
      </c>
      <c r="S266" s="366">
        <f t="shared" si="198"/>
        <v>0.52582990068913205</v>
      </c>
      <c r="T266" s="367">
        <f t="shared" si="185"/>
        <v>68.129354218946531</v>
      </c>
      <c r="U266" s="371"/>
      <c r="V266" s="369">
        <f>E266</f>
        <v>99.530731271739242</v>
      </c>
      <c r="W266" s="399"/>
      <c r="X266" s="399"/>
      <c r="Y266" s="399"/>
      <c r="Z266" s="399"/>
      <c r="AA266" s="399"/>
      <c r="AB266" s="380"/>
      <c r="AC266" s="380"/>
      <c r="AD266" s="380"/>
      <c r="AE266" s="380"/>
      <c r="AF266" s="380"/>
      <c r="AG266" s="380"/>
      <c r="AH266" s="380"/>
      <c r="AI266" s="380"/>
      <c r="AJ266" s="380"/>
      <c r="AK266" s="380"/>
      <c r="AL266" s="380"/>
      <c r="AM266" s="380"/>
      <c r="AN266" s="399">
        <f>D266</f>
        <v>26.031808270516386</v>
      </c>
      <c r="AO266" s="380"/>
      <c r="AP266" s="380"/>
      <c r="AQ266" s="380"/>
      <c r="AR266" s="380"/>
      <c r="AS266" s="380"/>
      <c r="AT266" s="380"/>
      <c r="AU266" s="380"/>
      <c r="AV266" s="380"/>
      <c r="AW266" s="380"/>
      <c r="AX266" s="380"/>
    </row>
    <row r="267" spans="1:50" x14ac:dyDescent="0.6">
      <c r="A267" s="66">
        <v>76</v>
      </c>
      <c r="B267" s="361">
        <f t="shared" si="192"/>
        <v>1.3264502315156905</v>
      </c>
      <c r="C267" s="64">
        <f t="shared" si="186"/>
        <v>64.718002199566641</v>
      </c>
      <c r="D267" s="64">
        <f t="shared" si="193"/>
        <v>25.281997800433359</v>
      </c>
      <c r="E267" s="63">
        <f t="shared" si="180"/>
        <v>100.11715782397576</v>
      </c>
      <c r="F267" s="64">
        <f t="shared" si="187"/>
        <v>71.814350279388734</v>
      </c>
      <c r="G267" s="64">
        <f t="shared" si="194"/>
        <v>18.185649720611266</v>
      </c>
      <c r="H267" s="63">
        <f t="shared" si="181"/>
        <v>90.057928602130957</v>
      </c>
      <c r="I267" s="64">
        <f t="shared" si="188"/>
        <v>79.391574503525106</v>
      </c>
      <c r="J267" s="64">
        <f t="shared" si="195"/>
        <v>10.608425496474894</v>
      </c>
      <c r="K267" s="63">
        <f t="shared" si="182"/>
        <v>80.811422526909467</v>
      </c>
      <c r="L267" s="64">
        <f t="shared" si="189"/>
        <v>87.225100523828957</v>
      </c>
      <c r="M267" s="64">
        <f t="shared" si="196"/>
        <v>2.7748994761710435</v>
      </c>
      <c r="N267" s="63">
        <f t="shared" si="183"/>
        <v>72.020136252984827</v>
      </c>
      <c r="O267" s="64">
        <f t="shared" si="190"/>
        <v>95.122866438487492</v>
      </c>
      <c r="P267" s="64">
        <f t="shared" si="197"/>
        <v>-5.1228664384874918</v>
      </c>
      <c r="Q267" s="63">
        <f t="shared" si="184"/>
        <v>63.345350772189569</v>
      </c>
      <c r="R267" s="64">
        <f t="shared" si="191"/>
        <v>90.181966525163986</v>
      </c>
      <c r="S267" s="171">
        <f t="shared" si="198"/>
        <v>-0.18196652516398615</v>
      </c>
      <c r="T267" s="197">
        <f t="shared" si="185"/>
        <v>68.778986595173208</v>
      </c>
      <c r="U267" s="65"/>
      <c r="V267" s="72">
        <f>H266</f>
        <v>89.407943471821554</v>
      </c>
      <c r="W267" s="398"/>
      <c r="X267" s="398"/>
      <c r="Y267" s="398"/>
      <c r="Z267" s="398"/>
      <c r="AA267" s="398"/>
      <c r="AB267" s="341"/>
      <c r="AC267" s="341"/>
      <c r="AD267" s="341"/>
      <c r="AE267" s="341"/>
      <c r="AF267" s="341"/>
      <c r="AG267" s="341"/>
      <c r="AH267" s="341"/>
      <c r="AI267" s="341"/>
      <c r="AJ267" s="341"/>
      <c r="AK267" s="341"/>
      <c r="AL267" s="341"/>
      <c r="AM267" s="341"/>
      <c r="AN267" s="398">
        <f>G266</f>
        <v>18.946609815174924</v>
      </c>
      <c r="AO267" s="341"/>
      <c r="AP267" s="341"/>
      <c r="AQ267" s="341"/>
      <c r="AR267" s="341"/>
      <c r="AS267" s="341"/>
      <c r="AT267" s="341"/>
      <c r="AU267" s="341"/>
      <c r="AV267" s="341"/>
      <c r="AW267" s="341"/>
      <c r="AX267" s="341"/>
    </row>
    <row r="268" spans="1:50" x14ac:dyDescent="0.6">
      <c r="A268" s="66">
        <v>77</v>
      </c>
      <c r="B268" s="361">
        <f t="shared" si="192"/>
        <v>1.3439035240356338</v>
      </c>
      <c r="C268" s="64">
        <f t="shared" si="186"/>
        <v>65.466446342619278</v>
      </c>
      <c r="D268" s="64">
        <f t="shared" si="193"/>
        <v>24.533553657380722</v>
      </c>
      <c r="E268" s="63">
        <f t="shared" si="180"/>
        <v>100.70210482527884</v>
      </c>
      <c r="F268" s="64">
        <f t="shared" si="187"/>
        <v>72.575301771095411</v>
      </c>
      <c r="G268" s="64">
        <f t="shared" si="194"/>
        <v>17.424698228904589</v>
      </c>
      <c r="H268" s="63">
        <f t="shared" si="181"/>
        <v>90.705095004696418</v>
      </c>
      <c r="I268" s="64">
        <f t="shared" si="188"/>
        <v>80.143476053169948</v>
      </c>
      <c r="J268" s="64">
        <f t="shared" si="195"/>
        <v>9.8565239468300518</v>
      </c>
      <c r="K268" s="63">
        <f t="shared" si="182"/>
        <v>81.481358522250432</v>
      </c>
      <c r="L268" s="64">
        <f t="shared" si="189"/>
        <v>87.950245932573807</v>
      </c>
      <c r="M268" s="64">
        <f t="shared" si="196"/>
        <v>2.0497540674261927</v>
      </c>
      <c r="N268" s="63">
        <f t="shared" si="183"/>
        <v>72.678650523852198</v>
      </c>
      <c r="O268" s="64">
        <f t="shared" si="190"/>
        <v>95.804792955277932</v>
      </c>
      <c r="P268" s="64">
        <f t="shared" si="197"/>
        <v>-5.8047929552779323</v>
      </c>
      <c r="Q268" s="63">
        <f t="shared" si="184"/>
        <v>63.961840906016711</v>
      </c>
      <c r="R268" s="64">
        <f t="shared" si="191"/>
        <v>90.892877900947454</v>
      </c>
      <c r="S268" s="171">
        <f t="shared" si="198"/>
        <v>-0.8928779009474539</v>
      </c>
      <c r="T268" s="197">
        <f t="shared" si="185"/>
        <v>69.425234191140163</v>
      </c>
      <c r="U268" s="65"/>
      <c r="V268" s="72">
        <f>K266</f>
        <v>80.138188126853791</v>
      </c>
      <c r="W268" s="398"/>
      <c r="X268" s="398"/>
      <c r="Y268" s="398"/>
      <c r="Z268" s="398"/>
      <c r="AA268" s="398"/>
      <c r="AB268" s="341"/>
      <c r="AC268" s="341"/>
      <c r="AD268" s="341"/>
      <c r="AE268" s="341"/>
      <c r="AF268" s="341"/>
      <c r="AG268" s="341"/>
      <c r="AH268" s="341"/>
      <c r="AI268" s="341"/>
      <c r="AJ268" s="341"/>
      <c r="AK268" s="341"/>
      <c r="AL268" s="341"/>
      <c r="AM268" s="341"/>
      <c r="AN268" s="398">
        <f>J266</f>
        <v>11.358902652195297</v>
      </c>
      <c r="AO268" s="341"/>
      <c r="AP268" s="341"/>
      <c r="AQ268" s="341"/>
      <c r="AR268" s="341"/>
      <c r="AS268" s="341"/>
      <c r="AT268" s="341"/>
      <c r="AU268" s="341"/>
      <c r="AV268" s="341"/>
      <c r="AW268" s="341"/>
      <c r="AX268" s="341"/>
    </row>
    <row r="269" spans="1:50" x14ac:dyDescent="0.6">
      <c r="A269" s="66">
        <v>78</v>
      </c>
      <c r="B269" s="361">
        <f t="shared" si="192"/>
        <v>1.3613568165555769</v>
      </c>
      <c r="C269" s="64">
        <f t="shared" si="186"/>
        <v>66.213449413708588</v>
      </c>
      <c r="D269" s="64">
        <f t="shared" si="193"/>
        <v>23.786550586291412</v>
      </c>
      <c r="E269" s="63">
        <f t="shared" si="180"/>
        <v>101.28579934830731</v>
      </c>
      <c r="F269" s="64">
        <f t="shared" si="187"/>
        <v>73.336147798613737</v>
      </c>
      <c r="G269" s="64">
        <f t="shared" si="194"/>
        <v>16.663852201386263</v>
      </c>
      <c r="H269" s="63">
        <f t="shared" si="181"/>
        <v>91.349705601169788</v>
      </c>
      <c r="I269" s="64">
        <f t="shared" si="188"/>
        <v>80.896692695709817</v>
      </c>
      <c r="J269" s="64">
        <f t="shared" si="195"/>
        <v>9.1033073042901833</v>
      </c>
      <c r="K269" s="63">
        <f t="shared" si="182"/>
        <v>82.148243662764926</v>
      </c>
      <c r="L269" s="64">
        <f t="shared" si="189"/>
        <v>88.677989048612048</v>
      </c>
      <c r="M269" s="64">
        <f t="shared" si="196"/>
        <v>1.3220109513879521</v>
      </c>
      <c r="N269" s="63">
        <f t="shared" si="183"/>
        <v>73.333990367475664</v>
      </c>
      <c r="O269" s="64">
        <f t="shared" si="190"/>
        <v>96.49030414463455</v>
      </c>
      <c r="P269" s="64">
        <f t="shared" si="197"/>
        <v>-6.4903041446345497</v>
      </c>
      <c r="Q269" s="63">
        <f t="shared" si="184"/>
        <v>64.575049542735314</v>
      </c>
      <c r="R269" s="64">
        <f t="shared" si="191"/>
        <v>91.60679817541704</v>
      </c>
      <c r="S269" s="171">
        <f t="shared" si="198"/>
        <v>-1.6067981754170404</v>
      </c>
      <c r="T269" s="197">
        <f t="shared" si="185"/>
        <v>70.068280666725713</v>
      </c>
      <c r="U269" s="65"/>
      <c r="V269" s="72">
        <f>N266</f>
        <v>71.358243324136211</v>
      </c>
      <c r="W269" s="398"/>
      <c r="X269" s="398"/>
      <c r="Y269" s="398"/>
      <c r="Z269" s="398"/>
      <c r="AA269" s="398"/>
      <c r="AB269" s="341"/>
      <c r="AC269" s="341"/>
      <c r="AD269" s="341"/>
      <c r="AE269" s="341"/>
      <c r="AF269" s="341"/>
      <c r="AG269" s="341"/>
      <c r="AH269" s="341"/>
      <c r="AI269" s="341"/>
      <c r="AJ269" s="341"/>
      <c r="AK269" s="341"/>
      <c r="AL269" s="341"/>
      <c r="AM269" s="341"/>
      <c r="AN269" s="398">
        <f>M266</f>
        <v>3.4973381842137456</v>
      </c>
      <c r="AO269" s="341"/>
      <c r="AP269" s="341"/>
      <c r="AQ269" s="341"/>
      <c r="AR269" s="341"/>
      <c r="AS269" s="341"/>
      <c r="AT269" s="341"/>
      <c r="AU269" s="341"/>
      <c r="AV269" s="341"/>
      <c r="AW269" s="341"/>
      <c r="AX269" s="341"/>
    </row>
    <row r="270" spans="1:50" x14ac:dyDescent="0.6">
      <c r="A270" s="66">
        <v>79</v>
      </c>
      <c r="B270" s="361">
        <f t="shared" si="192"/>
        <v>1.3788101090755203</v>
      </c>
      <c r="C270" s="64">
        <f t="shared" si="186"/>
        <v>66.958936766303211</v>
      </c>
      <c r="D270" s="64">
        <f t="shared" si="193"/>
        <v>23.041063233696789</v>
      </c>
      <c r="E270" s="63">
        <f t="shared" si="180"/>
        <v>101.86846215031299</v>
      </c>
      <c r="F270" s="64">
        <f t="shared" si="187"/>
        <v>74.096792619964361</v>
      </c>
      <c r="G270" s="64">
        <f t="shared" si="194"/>
        <v>15.903207380035639</v>
      </c>
      <c r="H270" s="63">
        <f t="shared" si="181"/>
        <v>91.99201789125803</v>
      </c>
      <c r="I270" s="64">
        <f t="shared" si="188"/>
        <v>81.651116838257337</v>
      </c>
      <c r="J270" s="64">
        <f t="shared" si="195"/>
        <v>8.3488831617426627</v>
      </c>
      <c r="K270" s="63">
        <f t="shared" si="182"/>
        <v>82.812322855314093</v>
      </c>
      <c r="L270" s="64">
        <f t="shared" si="189"/>
        <v>89.408222728851328</v>
      </c>
      <c r="M270" s="64">
        <f t="shared" si="196"/>
        <v>0.59177727114867196</v>
      </c>
      <c r="N270" s="63">
        <f t="shared" si="183"/>
        <v>73.986359953253185</v>
      </c>
      <c r="O270" s="64">
        <f t="shared" si="190"/>
        <v>97.179302979683797</v>
      </c>
      <c r="P270" s="64">
        <f t="shared" si="197"/>
        <v>-7.179302979683797</v>
      </c>
      <c r="Q270" s="63">
        <f t="shared" si="184"/>
        <v>65.185123294133774</v>
      </c>
      <c r="R270" s="64">
        <f t="shared" si="191"/>
        <v>92.323623118458841</v>
      </c>
      <c r="S270" s="171">
        <f t="shared" si="198"/>
        <v>-2.3236231184588405</v>
      </c>
      <c r="T270" s="197">
        <f t="shared" si="185"/>
        <v>70.708310297502749</v>
      </c>
      <c r="U270" s="65"/>
      <c r="V270" s="72">
        <f>Q266</f>
        <v>62.725433809837817</v>
      </c>
      <c r="W270" s="398"/>
      <c r="X270" s="398"/>
      <c r="Y270" s="398"/>
      <c r="Z270" s="398"/>
      <c r="AA270" s="398"/>
      <c r="AB270" s="341"/>
      <c r="AC270" s="341"/>
      <c r="AD270" s="341"/>
      <c r="AE270" s="341"/>
      <c r="AF270" s="341"/>
      <c r="AG270" s="341"/>
      <c r="AH270" s="341"/>
      <c r="AI270" s="341"/>
      <c r="AJ270" s="341"/>
      <c r="AK270" s="341"/>
      <c r="AL270" s="341"/>
      <c r="AM270" s="341"/>
      <c r="AN270" s="398">
        <f>P266</f>
        <v>-4.444623319840403</v>
      </c>
      <c r="AO270" s="341"/>
      <c r="AP270" s="341"/>
      <c r="AQ270" s="341"/>
      <c r="AR270" s="341"/>
      <c r="AS270" s="341"/>
      <c r="AT270" s="341"/>
      <c r="AU270" s="341"/>
      <c r="AV270" s="341"/>
      <c r="AW270" s="341"/>
      <c r="AX270" s="341"/>
    </row>
    <row r="271" spans="1:50" x14ac:dyDescent="0.6">
      <c r="A271" s="66">
        <v>80</v>
      </c>
      <c r="B271" s="361">
        <f t="shared" si="192"/>
        <v>1.3962634015954636</v>
      </c>
      <c r="C271" s="64">
        <f t="shared" si="186"/>
        <v>67.702833755756927</v>
      </c>
      <c r="D271" s="64">
        <f t="shared" si="193"/>
        <v>22.297166244243073</v>
      </c>
      <c r="E271" s="63">
        <f t="shared" si="180"/>
        <v>102.45030808350309</v>
      </c>
      <c r="F271" s="64">
        <f t="shared" si="187"/>
        <v>74.857141467490933</v>
      </c>
      <c r="G271" s="64">
        <f t="shared" si="194"/>
        <v>15.142858532509067</v>
      </c>
      <c r="H271" s="63">
        <f t="shared" si="181"/>
        <v>92.632284292157465</v>
      </c>
      <c r="I271" s="64">
        <f t="shared" si="188"/>
        <v>82.406642453757243</v>
      </c>
      <c r="J271" s="64">
        <f t="shared" si="195"/>
        <v>7.5933575462427569</v>
      </c>
      <c r="K271" s="63">
        <f t="shared" si="182"/>
        <v>83.473838561527728</v>
      </c>
      <c r="L271" s="64">
        <f t="shared" si="189"/>
        <v>90.140841577352802</v>
      </c>
      <c r="M271" s="64">
        <f t="shared" si="196"/>
        <v>-0.14084157735280201</v>
      </c>
      <c r="N271" s="63">
        <f t="shared" si="183"/>
        <v>74.635963487562066</v>
      </c>
      <c r="O271" s="64">
        <f t="shared" si="190"/>
        <v>97.871694079915628</v>
      </c>
      <c r="P271" s="64">
        <f t="shared" si="197"/>
        <v>-7.8716940799156276</v>
      </c>
      <c r="Q271" s="63">
        <f t="shared" si="184"/>
        <v>65.792210091530677</v>
      </c>
      <c r="R271" s="64">
        <f t="shared" si="191"/>
        <v>93.043250236827575</v>
      </c>
      <c r="S271" s="171">
        <f t="shared" si="198"/>
        <v>-3.0432502368275749</v>
      </c>
      <c r="T271" s="197">
        <f t="shared" si="185"/>
        <v>71.345508048309384</v>
      </c>
      <c r="U271" s="65"/>
      <c r="W271" s="341"/>
      <c r="X271" s="341"/>
      <c r="Y271" s="398"/>
      <c r="Z271" s="398"/>
      <c r="AA271" s="398"/>
      <c r="AB271" s="341"/>
      <c r="AC271" s="341"/>
      <c r="AD271" s="341"/>
      <c r="AE271" s="341"/>
      <c r="AF271" s="341"/>
      <c r="AG271" s="341"/>
      <c r="AH271" s="341"/>
      <c r="AI271" s="341"/>
      <c r="AJ271" s="341"/>
      <c r="AK271" s="341"/>
      <c r="AL271" s="341"/>
      <c r="AM271" s="341"/>
      <c r="AN271" s="341"/>
      <c r="AO271" s="341"/>
      <c r="AP271" s="341"/>
      <c r="AQ271" s="341"/>
      <c r="AR271" s="341"/>
      <c r="AS271" s="341"/>
      <c r="AT271" s="341"/>
      <c r="AU271" s="341"/>
      <c r="AV271" s="341"/>
      <c r="AW271" s="341"/>
      <c r="AX271" s="341"/>
    </row>
    <row r="272" spans="1:50" x14ac:dyDescent="0.6">
      <c r="A272" s="66">
        <v>81</v>
      </c>
      <c r="B272" s="361">
        <f t="shared" si="192"/>
        <v>1.4137166941154069</v>
      </c>
      <c r="C272" s="64">
        <f t="shared" si="186"/>
        <v>68.445065646625892</v>
      </c>
      <c r="D272" s="64">
        <f t="shared" si="193"/>
        <v>21.554934353374108</v>
      </c>
      <c r="E272" s="63">
        <f t="shared" si="180"/>
        <v>103.03154647945588</v>
      </c>
      <c r="F272" s="64">
        <f t="shared" si="187"/>
        <v>75.61710040754717</v>
      </c>
      <c r="G272" s="64">
        <f t="shared" si="194"/>
        <v>14.38289959245283</v>
      </c>
      <c r="H272" s="63">
        <f t="shared" si="181"/>
        <v>93.270752465122911</v>
      </c>
      <c r="I272" s="64">
        <f t="shared" si="188"/>
        <v>83.163164941278126</v>
      </c>
      <c r="J272" s="64">
        <f t="shared" si="195"/>
        <v>6.8368350587218742</v>
      </c>
      <c r="K272" s="63">
        <f t="shared" si="182"/>
        <v>84.133030997340924</v>
      </c>
      <c r="L272" s="64">
        <f t="shared" si="189"/>
        <v>90.875741842245603</v>
      </c>
      <c r="M272" s="64">
        <f t="shared" si="196"/>
        <v>-0.8757418422456027</v>
      </c>
      <c r="N272" s="63">
        <f t="shared" si="183"/>
        <v>75.283005321409959</v>
      </c>
      <c r="O272" s="64">
        <f t="shared" si="190"/>
        <v>98.567383657689604</v>
      </c>
      <c r="P272" s="64">
        <f t="shared" si="197"/>
        <v>-8.5673836576896036</v>
      </c>
      <c r="Q272" s="63">
        <f t="shared" si="184"/>
        <v>66.396459235045896</v>
      </c>
      <c r="R272" s="64">
        <f t="shared" si="191"/>
        <v>93.765578689319085</v>
      </c>
      <c r="S272" s="171">
        <f t="shared" si="198"/>
        <v>-3.765578689319085</v>
      </c>
      <c r="T272" s="197">
        <f t="shared" si="185"/>
        <v>71.980059657157966</v>
      </c>
      <c r="U272" s="65"/>
      <c r="W272" s="341"/>
      <c r="X272" s="341"/>
      <c r="Y272" s="398"/>
      <c r="Z272" s="398"/>
      <c r="AA272" s="398"/>
      <c r="AB272" s="341"/>
      <c r="AC272" s="341"/>
      <c r="AD272" s="341"/>
      <c r="AE272" s="341"/>
      <c r="AF272" s="341"/>
      <c r="AG272" s="341"/>
      <c r="AH272" s="341"/>
      <c r="AI272" s="341"/>
      <c r="AJ272" s="341"/>
      <c r="AK272" s="341"/>
      <c r="AL272" s="341"/>
      <c r="AM272" s="341"/>
      <c r="AN272" s="341"/>
      <c r="AO272" s="341"/>
      <c r="AP272" s="341"/>
      <c r="AQ272" s="341"/>
      <c r="AR272" s="341"/>
      <c r="AS272" s="341"/>
      <c r="AT272" s="341"/>
      <c r="AU272" s="341"/>
      <c r="AV272" s="341"/>
      <c r="AW272" s="341"/>
      <c r="AX272" s="341"/>
    </row>
    <row r="273" spans="1:50" x14ac:dyDescent="0.6">
      <c r="A273" s="66">
        <v>82</v>
      </c>
      <c r="B273" s="361">
        <f t="shared" si="192"/>
        <v>1.4311699866353502</v>
      </c>
      <c r="C273" s="64">
        <f t="shared" si="186"/>
        <v>69.185557523487915</v>
      </c>
      <c r="D273" s="64">
        <f t="shared" si="193"/>
        <v>20.814442476512085</v>
      </c>
      <c r="E273" s="63">
        <f t="shared" si="180"/>
        <v>103.61238150927194</v>
      </c>
      <c r="F273" s="64">
        <f t="shared" si="187"/>
        <v>76.376576204521726</v>
      </c>
      <c r="G273" s="64">
        <f t="shared" si="194"/>
        <v>13.623423795478274</v>
      </c>
      <c r="H273" s="63">
        <f t="shared" si="181"/>
        <v>93.907665629611017</v>
      </c>
      <c r="I273" s="64">
        <f t="shared" si="188"/>
        <v>83.920580988697807</v>
      </c>
      <c r="J273" s="64">
        <f t="shared" si="195"/>
        <v>6.0794190113021926</v>
      </c>
      <c r="K273" s="63">
        <f t="shared" si="182"/>
        <v>84.790138333947411</v>
      </c>
      <c r="L273" s="64">
        <f t="shared" si="189"/>
        <v>91.612821312676246</v>
      </c>
      <c r="M273" s="64">
        <f t="shared" si="196"/>
        <v>-1.6128213126762461</v>
      </c>
      <c r="N273" s="63">
        <f t="shared" si="183"/>
        <v>75.92769006714208</v>
      </c>
      <c r="O273" s="64">
        <f t="shared" si="190"/>
        <v>99.266279463638085</v>
      </c>
      <c r="P273" s="64">
        <f t="shared" si="197"/>
        <v>-9.2662794636380852</v>
      </c>
      <c r="Q273" s="63">
        <f t="shared" si="184"/>
        <v>66.998021453007624</v>
      </c>
      <c r="R273" s="64">
        <f t="shared" si="191"/>
        <v>94.490509201377847</v>
      </c>
      <c r="S273" s="171">
        <f t="shared" si="198"/>
        <v>-4.4905092013778471</v>
      </c>
      <c r="T273" s="197">
        <f t="shared" si="185"/>
        <v>72.612151729322449</v>
      </c>
      <c r="U273" s="65"/>
      <c r="W273" s="341"/>
      <c r="X273" s="341"/>
      <c r="Y273" s="398"/>
      <c r="Z273" s="398"/>
      <c r="AA273" s="398"/>
      <c r="AB273" s="341"/>
      <c r="AC273" s="341"/>
      <c r="AD273" s="341"/>
      <c r="AE273" s="341"/>
      <c r="AF273" s="341"/>
      <c r="AG273" s="341"/>
      <c r="AH273" s="341"/>
      <c r="AI273" s="341"/>
      <c r="AJ273" s="341"/>
      <c r="AK273" s="341"/>
      <c r="AL273" s="341"/>
      <c r="AM273" s="341"/>
      <c r="AN273" s="341"/>
      <c r="AO273" s="341"/>
      <c r="AP273" s="341"/>
      <c r="AQ273" s="341"/>
      <c r="AR273" s="341"/>
      <c r="AS273" s="341"/>
      <c r="AT273" s="341"/>
      <c r="AU273" s="341"/>
      <c r="AV273" s="341"/>
      <c r="AW273" s="341"/>
      <c r="AX273" s="341"/>
    </row>
    <row r="274" spans="1:50" x14ac:dyDescent="0.6">
      <c r="A274" s="66">
        <v>83</v>
      </c>
      <c r="B274" s="361">
        <f t="shared" si="192"/>
        <v>1.4486232791552935</v>
      </c>
      <c r="C274" s="64">
        <f t="shared" si="186"/>
        <v>69.924234204961195</v>
      </c>
      <c r="D274" s="64">
        <f t="shared" si="193"/>
        <v>20.075765795038805</v>
      </c>
      <c r="E274" s="63">
        <f t="shared" si="180"/>
        <v>104.19301252100308</v>
      </c>
      <c r="F274" s="64">
        <f t="shared" si="187"/>
        <v>77.135476188842432</v>
      </c>
      <c r="G274" s="64">
        <f t="shared" si="194"/>
        <v>12.864523811157568</v>
      </c>
      <c r="H274" s="63">
        <f t="shared" si="181"/>
        <v>94.543262865428431</v>
      </c>
      <c r="I274" s="64">
        <f t="shared" si="188"/>
        <v>84.678788437571242</v>
      </c>
      <c r="J274" s="64">
        <f t="shared" si="195"/>
        <v>5.3212115624287577</v>
      </c>
      <c r="K274" s="63">
        <f t="shared" si="182"/>
        <v>85.44539689989567</v>
      </c>
      <c r="L274" s="64">
        <f t="shared" si="189"/>
        <v>92.351979215736236</v>
      </c>
      <c r="M274" s="64">
        <f t="shared" si="196"/>
        <v>-2.351979215736236</v>
      </c>
      <c r="N274" s="63">
        <f t="shared" si="183"/>
        <v>76.570222723976798</v>
      </c>
      <c r="O274" s="64">
        <f t="shared" si="190"/>
        <v>99.968290731005254</v>
      </c>
      <c r="P274" s="64">
        <f t="shared" si="197"/>
        <v>-9.9682907310052542</v>
      </c>
      <c r="Q274" s="63">
        <f t="shared" si="184"/>
        <v>67.597048971553235</v>
      </c>
      <c r="R274" s="64">
        <f t="shared" si="191"/>
        <v>95.217943979124954</v>
      </c>
      <c r="S274" s="171">
        <f t="shared" si="198"/>
        <v>-5.2179439791249536</v>
      </c>
      <c r="T274" s="197">
        <f t="shared" si="185"/>
        <v>73.241971841486844</v>
      </c>
      <c r="U274" s="65"/>
      <c r="W274" s="341"/>
      <c r="X274" s="341"/>
      <c r="Y274" s="398"/>
      <c r="Z274" s="398"/>
      <c r="AA274" s="398"/>
      <c r="AB274" s="341"/>
      <c r="AC274" s="341"/>
      <c r="AD274" s="341"/>
      <c r="AE274" s="341"/>
      <c r="AF274" s="341"/>
      <c r="AG274" s="341"/>
      <c r="AH274" s="341"/>
      <c r="AI274" s="341"/>
      <c r="AJ274" s="341"/>
      <c r="AK274" s="341"/>
      <c r="AL274" s="341"/>
      <c r="AM274" s="341"/>
      <c r="AN274" s="341"/>
      <c r="AO274" s="341"/>
      <c r="AP274" s="341"/>
      <c r="AQ274" s="341"/>
      <c r="AR274" s="341"/>
      <c r="AS274" s="341"/>
      <c r="AT274" s="341"/>
      <c r="AU274" s="341"/>
      <c r="AV274" s="341"/>
      <c r="AW274" s="341"/>
      <c r="AX274" s="341"/>
    </row>
    <row r="275" spans="1:50" x14ac:dyDescent="0.6">
      <c r="A275" s="66">
        <v>84</v>
      </c>
      <c r="B275" s="361">
        <f t="shared" si="192"/>
        <v>1.4660765716752369</v>
      </c>
      <c r="C275" s="64">
        <f t="shared" si="186"/>
        <v>70.661020160647013</v>
      </c>
      <c r="D275" s="64">
        <f t="shared" si="193"/>
        <v>19.338979839352987</v>
      </c>
      <c r="E275" s="63">
        <f t="shared" si="180"/>
        <v>104.77363435577023</v>
      </c>
      <c r="F275" s="64">
        <f t="shared" si="187"/>
        <v>77.893708128621199</v>
      </c>
      <c r="G275" s="64">
        <f t="shared" si="194"/>
        <v>12.106291871378801</v>
      </c>
      <c r="H275" s="63">
        <f t="shared" si="181"/>
        <v>95.177779403302608</v>
      </c>
      <c r="I275" s="64">
        <f t="shared" si="188"/>
        <v>85.437686149967121</v>
      </c>
      <c r="J275" s="64">
        <f t="shared" si="195"/>
        <v>4.5623138500328793</v>
      </c>
      <c r="K275" s="63">
        <f t="shared" si="182"/>
        <v>86.099041384097163</v>
      </c>
      <c r="L275" s="64">
        <f t="shared" si="189"/>
        <v>93.09311611329575</v>
      </c>
      <c r="M275" s="64">
        <f t="shared" si="196"/>
        <v>-3.0931161132957499</v>
      </c>
      <c r="N275" s="63">
        <f t="shared" si="183"/>
        <v>77.210808812185704</v>
      </c>
      <c r="O275" s="64">
        <f t="shared" si="190"/>
        <v>100.6733281189475</v>
      </c>
      <c r="P275" s="64">
        <f t="shared" si="197"/>
        <v>-10.673328118947495</v>
      </c>
      <c r="Q275" s="63">
        <f t="shared" si="184"/>
        <v>68.193695594516214</v>
      </c>
      <c r="R275" s="64">
        <f t="shared" si="191"/>
        <v>95.947786622776775</v>
      </c>
      <c r="S275" s="171">
        <f t="shared" si="198"/>
        <v>-5.9477866227767748</v>
      </c>
      <c r="T275" s="197">
        <f t="shared" si="185"/>
        <v>73.869708655879521</v>
      </c>
      <c r="U275" s="65"/>
      <c r="W275" s="341"/>
      <c r="X275" s="341"/>
      <c r="Y275" s="398"/>
      <c r="Z275" s="398"/>
      <c r="AA275" s="398"/>
      <c r="AB275" s="341"/>
      <c r="AC275" s="341"/>
      <c r="AD275" s="341"/>
      <c r="AE275" s="341"/>
      <c r="AF275" s="341"/>
      <c r="AG275" s="341"/>
      <c r="AH275" s="341"/>
      <c r="AI275" s="341"/>
      <c r="AJ275" s="341"/>
      <c r="AK275" s="341"/>
      <c r="AL275" s="341"/>
      <c r="AM275" s="341"/>
      <c r="AN275" s="341"/>
      <c r="AO275" s="341"/>
      <c r="AP275" s="341"/>
      <c r="AQ275" s="341"/>
      <c r="AR275" s="341"/>
      <c r="AS275" s="341"/>
      <c r="AT275" s="341"/>
      <c r="AU275" s="341"/>
      <c r="AV275" s="341"/>
      <c r="AW275" s="341"/>
      <c r="AX275" s="341"/>
    </row>
    <row r="276" spans="1:50" x14ac:dyDescent="0.6">
      <c r="A276" s="66">
        <v>85</v>
      </c>
      <c r="B276" s="361">
        <f t="shared" si="192"/>
        <v>1.4835298641951802</v>
      </c>
      <c r="C276" s="64">
        <f t="shared" si="186"/>
        <v>71.395839430745369</v>
      </c>
      <c r="D276" s="64">
        <f t="shared" si="193"/>
        <v>18.604160569254631</v>
      </c>
      <c r="E276" s="63">
        <f t="shared" si="180"/>
        <v>105.35443764386193</v>
      </c>
      <c r="F276" s="64">
        <f t="shared" si="187"/>
        <v>78.65118010461866</v>
      </c>
      <c r="G276" s="64">
        <f t="shared" si="194"/>
        <v>11.34881989538134</v>
      </c>
      <c r="H276" s="63">
        <f t="shared" si="181"/>
        <v>95.811446904276366</v>
      </c>
      <c r="I276" s="64">
        <f t="shared" si="188"/>
        <v>86.197173877057807</v>
      </c>
      <c r="J276" s="64">
        <f t="shared" si="195"/>
        <v>3.8028261229421929</v>
      </c>
      <c r="K276" s="63">
        <f t="shared" si="182"/>
        <v>86.751305039554367</v>
      </c>
      <c r="L276" s="64">
        <f t="shared" si="189"/>
        <v>93.836133798658551</v>
      </c>
      <c r="M276" s="64">
        <f t="shared" si="196"/>
        <v>-3.8361337986585511</v>
      </c>
      <c r="N276" s="63">
        <f t="shared" si="183"/>
        <v>77.849654515780031</v>
      </c>
      <c r="O276" s="64">
        <f t="shared" si="190"/>
        <v>101.38130365480858</v>
      </c>
      <c r="P276" s="64">
        <f t="shared" si="197"/>
        <v>-11.381303654808576</v>
      </c>
      <c r="Q276" s="63">
        <f t="shared" si="184"/>
        <v>68.788116793730438</v>
      </c>
      <c r="R276" s="64">
        <f t="shared" si="191"/>
        <v>96.679942039409681</v>
      </c>
      <c r="S276" s="171">
        <f t="shared" si="198"/>
        <v>-6.6799420394096813</v>
      </c>
      <c r="T276" s="197">
        <f t="shared" si="185"/>
        <v>74.495552044361432</v>
      </c>
      <c r="U276" s="65"/>
      <c r="W276" s="341"/>
      <c r="X276" s="341"/>
      <c r="Y276" s="398"/>
      <c r="Z276" s="398"/>
      <c r="AA276" s="398"/>
      <c r="AB276" s="341"/>
      <c r="AC276" s="341"/>
      <c r="AD276" s="341"/>
      <c r="AE276" s="341"/>
      <c r="AF276" s="341"/>
      <c r="AG276" s="341"/>
      <c r="AH276" s="341"/>
      <c r="AI276" s="341"/>
      <c r="AJ276" s="341"/>
      <c r="AK276" s="341"/>
      <c r="AL276" s="341"/>
      <c r="AM276" s="341"/>
      <c r="AN276" s="341"/>
      <c r="AO276" s="341"/>
      <c r="AP276" s="341"/>
      <c r="AQ276" s="341"/>
      <c r="AR276" s="341"/>
      <c r="AS276" s="341"/>
      <c r="AT276" s="341"/>
      <c r="AU276" s="341"/>
      <c r="AV276" s="341"/>
      <c r="AW276" s="341"/>
      <c r="AX276" s="341"/>
    </row>
    <row r="277" spans="1:50" x14ac:dyDescent="0.6">
      <c r="A277" s="66">
        <v>86</v>
      </c>
      <c r="B277" s="361">
        <f t="shared" si="192"/>
        <v>1.5009831567151235</v>
      </c>
      <c r="C277" s="64">
        <f t="shared" si="186"/>
        <v>72.128615548115476</v>
      </c>
      <c r="D277" s="64">
        <f t="shared" si="193"/>
        <v>17.871384451884524</v>
      </c>
      <c r="E277" s="63">
        <f t="shared" si="180"/>
        <v>105.93560908199277</v>
      </c>
      <c r="F277" s="64">
        <f t="shared" si="187"/>
        <v>79.407800388225709</v>
      </c>
      <c r="G277" s="64">
        <f t="shared" si="194"/>
        <v>10.592199611774291</v>
      </c>
      <c r="H277" s="63">
        <f t="shared" si="181"/>
        <v>96.444493728309567</v>
      </c>
      <c r="I277" s="64">
        <f t="shared" si="188"/>
        <v>86.9571521292456</v>
      </c>
      <c r="J277" s="64">
        <f t="shared" si="195"/>
        <v>3.0428478707544002</v>
      </c>
      <c r="K277" s="63">
        <f t="shared" si="182"/>
        <v>87.402419887649685</v>
      </c>
      <c r="L277" s="64">
        <f t="shared" si="189"/>
        <v>94.580935192938895</v>
      </c>
      <c r="M277" s="64">
        <f t="shared" si="196"/>
        <v>-4.5809351929388953</v>
      </c>
      <c r="N277" s="63">
        <f t="shared" si="183"/>
        <v>78.486966833606445</v>
      </c>
      <c r="O277" s="64">
        <f t="shared" si="190"/>
        <v>102.09213067537019</v>
      </c>
      <c r="P277" s="64">
        <f t="shared" si="197"/>
        <v>-12.092130675370186</v>
      </c>
      <c r="Q277" s="63">
        <f t="shared" si="184"/>
        <v>69.38046980992209</v>
      </c>
      <c r="R277" s="64">
        <f t="shared" si="191"/>
        <v>97.414316355012062</v>
      </c>
      <c r="S277" s="171">
        <f t="shared" si="198"/>
        <v>-7.4143163550120619</v>
      </c>
      <c r="T277" s="197">
        <f t="shared" si="185"/>
        <v>75.119693222477508</v>
      </c>
      <c r="U277" s="65"/>
      <c r="W277" s="341"/>
      <c r="X277" s="341"/>
      <c r="Y277" s="398"/>
      <c r="Z277" s="398"/>
      <c r="AA277" s="398"/>
      <c r="AB277" s="341"/>
      <c r="AC277" s="341"/>
      <c r="AD277" s="341"/>
      <c r="AE277" s="341"/>
      <c r="AF277" s="341"/>
      <c r="AG277" s="341"/>
      <c r="AH277" s="341"/>
      <c r="AI277" s="341"/>
      <c r="AJ277" s="341"/>
      <c r="AK277" s="341"/>
      <c r="AL277" s="341"/>
      <c r="AM277" s="341"/>
      <c r="AN277" s="341"/>
      <c r="AO277" s="341"/>
      <c r="AP277" s="341"/>
      <c r="AQ277" s="341"/>
      <c r="AR277" s="341"/>
      <c r="AS277" s="341"/>
      <c r="AT277" s="341"/>
      <c r="AU277" s="341"/>
      <c r="AV277" s="341"/>
      <c r="AW277" s="341"/>
      <c r="AX277" s="341"/>
    </row>
    <row r="278" spans="1:50" x14ac:dyDescent="0.6">
      <c r="A278" s="66">
        <v>87</v>
      </c>
      <c r="B278" s="361">
        <f t="shared" si="192"/>
        <v>1.5184364492350666</v>
      </c>
      <c r="C278" s="64">
        <f t="shared" si="186"/>
        <v>72.859271462574696</v>
      </c>
      <c r="D278" s="64">
        <f t="shared" si="193"/>
        <v>17.140728537425304</v>
      </c>
      <c r="E278" s="63">
        <f t="shared" si="180"/>
        <v>106.51733169279753</v>
      </c>
      <c r="F278" s="64">
        <f t="shared" si="187"/>
        <v>80.163477322175098</v>
      </c>
      <c r="G278" s="64">
        <f t="shared" si="194"/>
        <v>9.8365226778249024</v>
      </c>
      <c r="H278" s="63">
        <f t="shared" si="181"/>
        <v>97.077145192448739</v>
      </c>
      <c r="I278" s="64">
        <f t="shared" si="188"/>
        <v>87.717522047607488</v>
      </c>
      <c r="J278" s="64">
        <f t="shared" si="195"/>
        <v>2.2824779523925116</v>
      </c>
      <c r="K278" s="63">
        <f t="shared" si="182"/>
        <v>88.052616922864786</v>
      </c>
      <c r="L278" s="64">
        <f t="shared" si="189"/>
        <v>95.327424241048902</v>
      </c>
      <c r="M278" s="64">
        <f t="shared" si="196"/>
        <v>-5.3274242410489023</v>
      </c>
      <c r="N278" s="63">
        <f t="shared" si="183"/>
        <v>79.122953738797023</v>
      </c>
      <c r="O278" s="64">
        <f t="shared" si="190"/>
        <v>102.80572376706623</v>
      </c>
      <c r="P278" s="64">
        <f t="shared" si="197"/>
        <v>-12.805723767066226</v>
      </c>
      <c r="Q278" s="63">
        <f t="shared" si="184"/>
        <v>69.970913764402567</v>
      </c>
      <c r="R278" s="64">
        <f t="shared" si="191"/>
        <v>98.150816825750468</v>
      </c>
      <c r="S278" s="171">
        <f t="shared" si="198"/>
        <v>-8.1508168257504678</v>
      </c>
      <c r="T278" s="197">
        <f t="shared" si="185"/>
        <v>75.742324893524994</v>
      </c>
      <c r="U278" s="65"/>
      <c r="W278" s="341"/>
      <c r="X278" s="341"/>
      <c r="Y278" s="398"/>
      <c r="Z278" s="398"/>
      <c r="AA278" s="398"/>
      <c r="AB278" s="341"/>
      <c r="AC278" s="341"/>
      <c r="AD278" s="341"/>
      <c r="AE278" s="341"/>
      <c r="AF278" s="341"/>
      <c r="AG278" s="341"/>
      <c r="AH278" s="341"/>
      <c r="AI278" s="341"/>
      <c r="AJ278" s="341"/>
      <c r="AK278" s="341"/>
      <c r="AL278" s="341"/>
      <c r="AM278" s="341"/>
      <c r="AN278" s="341"/>
      <c r="AO278" s="341"/>
      <c r="AP278" s="341"/>
      <c r="AQ278" s="341"/>
      <c r="AR278" s="341"/>
      <c r="AS278" s="341"/>
      <c r="AT278" s="341"/>
      <c r="AU278" s="341"/>
      <c r="AV278" s="341"/>
      <c r="AW278" s="341"/>
      <c r="AX278" s="341"/>
    </row>
    <row r="279" spans="1:50" x14ac:dyDescent="0.6">
      <c r="A279" s="66">
        <v>88</v>
      </c>
      <c r="B279" s="361">
        <f t="shared" si="192"/>
        <v>1.5358897417550099</v>
      </c>
      <c r="C279" s="64">
        <f t="shared" si="186"/>
        <v>73.587729467248437</v>
      </c>
      <c r="D279" s="64">
        <f t="shared" si="193"/>
        <v>16.412270532751563</v>
      </c>
      <c r="E279" s="63">
        <f t="shared" si="180"/>
        <v>107.09978506754079</v>
      </c>
      <c r="F279" s="64">
        <f t="shared" si="187"/>
        <v>80.91811920371282</v>
      </c>
      <c r="G279" s="64">
        <f t="shared" si="194"/>
        <v>9.0818807962871801</v>
      </c>
      <c r="H279" s="63">
        <f t="shared" si="181"/>
        <v>97.709623818903154</v>
      </c>
      <c r="I279" s="64">
        <f t="shared" si="188"/>
        <v>88.478185276439405</v>
      </c>
      <c r="J279" s="64">
        <f t="shared" si="195"/>
        <v>1.5218147235605954</v>
      </c>
      <c r="K279" s="63">
        <f t="shared" si="182"/>
        <v>88.70212631782276</v>
      </c>
      <c r="L279" s="64">
        <f t="shared" si="189"/>
        <v>96.075505807172007</v>
      </c>
      <c r="M279" s="64">
        <f t="shared" si="196"/>
        <v>-6.0755058071720072</v>
      </c>
      <c r="N279" s="63">
        <f t="shared" si="183"/>
        <v>79.757824346558309</v>
      </c>
      <c r="O279" s="64">
        <f t="shared" si="190"/>
        <v>103.52199870513692</v>
      </c>
      <c r="P279" s="64">
        <f t="shared" si="197"/>
        <v>-13.521998705136923</v>
      </c>
      <c r="Q279" s="63">
        <f t="shared" si="184"/>
        <v>70.559609781819873</v>
      </c>
      <c r="R279" s="64">
        <f t="shared" si="191"/>
        <v>98.8893517483626</v>
      </c>
      <c r="S279" s="171">
        <f t="shared" si="198"/>
        <v>-8.8893517483625999</v>
      </c>
      <c r="T279" s="197">
        <f t="shared" si="185"/>
        <v>76.363641402734217</v>
      </c>
      <c r="U279" s="65"/>
      <c r="W279" s="341"/>
      <c r="X279" s="341"/>
      <c r="Y279" s="398"/>
      <c r="Z279" s="398"/>
      <c r="AA279" s="398"/>
      <c r="AB279" s="341"/>
      <c r="AC279" s="341"/>
      <c r="AD279" s="341"/>
      <c r="AE279" s="341"/>
      <c r="AF279" s="341"/>
      <c r="AG279" s="341"/>
      <c r="AH279" s="341"/>
      <c r="AI279" s="341"/>
      <c r="AJ279" s="341"/>
      <c r="AK279" s="341"/>
      <c r="AL279" s="341"/>
      <c r="AM279" s="341"/>
      <c r="AN279" s="341"/>
      <c r="AO279" s="341"/>
      <c r="AP279" s="341"/>
      <c r="AQ279" s="341"/>
      <c r="AR279" s="341"/>
      <c r="AS279" s="341"/>
      <c r="AT279" s="341"/>
      <c r="AU279" s="341"/>
      <c r="AV279" s="341"/>
      <c r="AW279" s="341"/>
      <c r="AX279" s="341"/>
    </row>
    <row r="280" spans="1:50" x14ac:dyDescent="0.6">
      <c r="A280" s="66">
        <v>89</v>
      </c>
      <c r="B280" s="361">
        <f t="shared" si="192"/>
        <v>1.5533430342749532</v>
      </c>
      <c r="C280" s="64">
        <f t="shared" si="186"/>
        <v>74.313911126803177</v>
      </c>
      <c r="D280" s="64">
        <f t="shared" si="193"/>
        <v>15.686088873196823</v>
      </c>
      <c r="E280" s="63">
        <f t="shared" si="180"/>
        <v>107.68314559293212</v>
      </c>
      <c r="F280" s="64">
        <f t="shared" si="187"/>
        <v>81.671634169973458</v>
      </c>
      <c r="G280" s="64">
        <f t="shared" si="194"/>
        <v>8.3283658300265415</v>
      </c>
      <c r="H280" s="63">
        <f t="shared" si="181"/>
        <v>98.342149573339796</v>
      </c>
      <c r="I280" s="64">
        <f t="shared" si="188"/>
        <v>89.23904383668085</v>
      </c>
      <c r="J280" s="64">
        <f t="shared" si="195"/>
        <v>0.76095616331915039</v>
      </c>
      <c r="K280" s="63">
        <f t="shared" si="182"/>
        <v>89.351177628566433</v>
      </c>
      <c r="L280" s="64">
        <f t="shared" si="189"/>
        <v>96.825085569585227</v>
      </c>
      <c r="M280" s="64">
        <f t="shared" si="196"/>
        <v>-6.8250855695852266</v>
      </c>
      <c r="N280" s="63">
        <f t="shared" si="183"/>
        <v>80.391789090321879</v>
      </c>
      <c r="O280" s="64">
        <f t="shared" si="190"/>
        <v>104.24087239168549</v>
      </c>
      <c r="P280" s="64">
        <f t="shared" si="197"/>
        <v>-14.240872391685485</v>
      </c>
      <c r="Q280" s="63">
        <f t="shared" si="184"/>
        <v>71.146721124273284</v>
      </c>
      <c r="R280" s="64">
        <f t="shared" si="191"/>
        <v>99.629830369576169</v>
      </c>
      <c r="S280" s="171">
        <f t="shared" si="198"/>
        <v>-9.6298303695761689</v>
      </c>
      <c r="T280" s="197">
        <f t="shared" si="185"/>
        <v>76.983838901701134</v>
      </c>
      <c r="U280" s="65"/>
      <c r="W280" s="341"/>
      <c r="X280" s="341"/>
      <c r="Y280" s="398"/>
      <c r="Z280" s="398"/>
      <c r="AA280" s="398"/>
      <c r="AB280" s="341"/>
      <c r="AC280" s="341"/>
      <c r="AD280" s="341"/>
      <c r="AE280" s="341"/>
      <c r="AF280" s="341"/>
      <c r="AG280" s="341"/>
      <c r="AH280" s="341"/>
      <c r="AI280" s="341"/>
      <c r="AJ280" s="341"/>
      <c r="AK280" s="341"/>
      <c r="AL280" s="341"/>
      <c r="AM280" s="341"/>
      <c r="AN280" s="341"/>
      <c r="AO280" s="341"/>
      <c r="AP280" s="341"/>
      <c r="AQ280" s="341"/>
      <c r="AR280" s="341"/>
      <c r="AS280" s="341"/>
      <c r="AT280" s="341"/>
      <c r="AU280" s="341"/>
      <c r="AV280" s="341"/>
      <c r="AW280" s="341"/>
      <c r="AX280" s="341"/>
    </row>
    <row r="281" spans="1:50" s="370" customFormat="1" x14ac:dyDescent="0.6">
      <c r="A281" s="362">
        <v>90</v>
      </c>
      <c r="B281" s="363">
        <f t="shared" si="192"/>
        <v>1.5707963267948966</v>
      </c>
      <c r="C281" s="364">
        <f t="shared" si="186"/>
        <v>75.037737207411496</v>
      </c>
      <c r="D281" s="364">
        <f t="shared" si="193"/>
        <v>14.962262792588504</v>
      </c>
      <c r="E281" s="365">
        <f t="shared" si="180"/>
        <v>108.26758666285335</v>
      </c>
      <c r="F281" s="364">
        <f t="shared" si="187"/>
        <v>82.423930085319043</v>
      </c>
      <c r="G281" s="364">
        <f t="shared" si="194"/>
        <v>7.5760699146809571</v>
      </c>
      <c r="H281" s="365">
        <f t="shared" si="181"/>
        <v>98.974940093683216</v>
      </c>
      <c r="I281" s="364">
        <f t="shared" si="188"/>
        <v>90</v>
      </c>
      <c r="J281" s="364">
        <f t="shared" si="195"/>
        <v>0</v>
      </c>
      <c r="K281" s="365">
        <f t="shared" si="182"/>
        <v>90</v>
      </c>
      <c r="L281" s="364">
        <f t="shared" si="189"/>
        <v>97.576069914680943</v>
      </c>
      <c r="M281" s="364">
        <f t="shared" si="196"/>
        <v>-7.5760699146809429</v>
      </c>
      <c r="N281" s="365">
        <f t="shared" si="183"/>
        <v>81.02505990631677</v>
      </c>
      <c r="O281" s="364">
        <f t="shared" si="190"/>
        <v>104.9622627925885</v>
      </c>
      <c r="P281" s="364">
        <f t="shared" si="197"/>
        <v>-14.962262792588504</v>
      </c>
      <c r="Q281" s="365">
        <f t="shared" si="184"/>
        <v>71.732413337146653</v>
      </c>
      <c r="R281" s="364">
        <f t="shared" si="191"/>
        <v>100.37216279443805</v>
      </c>
      <c r="S281" s="366">
        <f t="shared" si="198"/>
        <v>-10.372162794438054</v>
      </c>
      <c r="T281" s="367">
        <f t="shared" si="185"/>
        <v>77.603115523254857</v>
      </c>
      <c r="U281" s="371"/>
      <c r="V281" s="369">
        <f>E281</f>
        <v>108.26758666285335</v>
      </c>
      <c r="W281" s="399"/>
      <c r="X281" s="399"/>
      <c r="Y281" s="399"/>
      <c r="Z281" s="399"/>
      <c r="AA281" s="399"/>
      <c r="AB281" s="380"/>
      <c r="AC281" s="380"/>
      <c r="AD281" s="380"/>
      <c r="AE281" s="380"/>
      <c r="AF281" s="380"/>
      <c r="AG281" s="380"/>
      <c r="AH281" s="380"/>
      <c r="AI281" s="380"/>
      <c r="AJ281" s="380"/>
      <c r="AK281" s="380"/>
      <c r="AL281" s="380"/>
      <c r="AM281" s="380"/>
      <c r="AN281" s="380"/>
      <c r="AO281" s="399">
        <f>D281</f>
        <v>14.962262792588504</v>
      </c>
      <c r="AP281" s="380"/>
      <c r="AQ281" s="380"/>
      <c r="AR281" s="380"/>
      <c r="AS281" s="380"/>
      <c r="AT281" s="380"/>
      <c r="AU281" s="380"/>
      <c r="AV281" s="380"/>
      <c r="AW281" s="380"/>
      <c r="AX281" s="380"/>
    </row>
    <row r="282" spans="1:50" x14ac:dyDescent="0.6">
      <c r="A282" s="66">
        <v>91</v>
      </c>
      <c r="B282" s="361">
        <f t="shared" si="192"/>
        <v>1.5882496193148399</v>
      </c>
      <c r="C282" s="64">
        <f t="shared" si="186"/>
        <v>75.7591276083145</v>
      </c>
      <c r="D282" s="64">
        <f t="shared" si="193"/>
        <v>14.2408723916855</v>
      </c>
      <c r="E282" s="63">
        <f t="shared" si="180"/>
        <v>108.8532788757267</v>
      </c>
      <c r="F282" s="64">
        <f t="shared" si="187"/>
        <v>83.174914430414773</v>
      </c>
      <c r="G282" s="64">
        <f t="shared" si="194"/>
        <v>6.8250855695852266</v>
      </c>
      <c r="H282" s="63">
        <f t="shared" si="181"/>
        <v>99.608210909678121</v>
      </c>
      <c r="I282" s="64">
        <f t="shared" si="188"/>
        <v>90.760956163319136</v>
      </c>
      <c r="J282" s="64">
        <f t="shared" si="195"/>
        <v>-0.76095616331913618</v>
      </c>
      <c r="K282" s="63">
        <f t="shared" si="182"/>
        <v>90.648822371433553</v>
      </c>
      <c r="L282" s="64">
        <f t="shared" si="189"/>
        <v>98.328365830026542</v>
      </c>
      <c r="M282" s="64">
        <f t="shared" si="196"/>
        <v>-8.3283658300265415</v>
      </c>
      <c r="N282" s="63">
        <f t="shared" si="183"/>
        <v>81.657850426660204</v>
      </c>
      <c r="O282" s="64">
        <f t="shared" si="190"/>
        <v>105.68608887319681</v>
      </c>
      <c r="P282" s="64">
        <f t="shared" si="197"/>
        <v>-15.686088873196809</v>
      </c>
      <c r="Q282" s="63">
        <f t="shared" si="184"/>
        <v>72.316854407067865</v>
      </c>
      <c r="R282" s="64">
        <f t="shared" si="191"/>
        <v>101.11625989342454</v>
      </c>
      <c r="S282" s="171">
        <f t="shared" si="198"/>
        <v>-11.116259893424541</v>
      </c>
      <c r="T282" s="197">
        <f t="shared" si="185"/>
        <v>78.221671566986927</v>
      </c>
      <c r="U282" s="65"/>
      <c r="V282" s="72">
        <f>H281</f>
        <v>98.974940093683216</v>
      </c>
      <c r="W282" s="398"/>
      <c r="X282" s="398"/>
      <c r="Y282" s="398"/>
      <c r="Z282" s="398"/>
      <c r="AA282" s="398"/>
      <c r="AB282" s="341"/>
      <c r="AC282" s="341"/>
      <c r="AD282" s="341"/>
      <c r="AE282" s="341"/>
      <c r="AF282" s="341"/>
      <c r="AG282" s="341"/>
      <c r="AH282" s="341"/>
      <c r="AI282" s="341"/>
      <c r="AJ282" s="341"/>
      <c r="AK282" s="341"/>
      <c r="AL282" s="341"/>
      <c r="AM282" s="341"/>
      <c r="AN282" s="341"/>
      <c r="AO282" s="398">
        <f>G281</f>
        <v>7.5760699146809571</v>
      </c>
      <c r="AP282" s="341"/>
      <c r="AQ282" s="341"/>
      <c r="AR282" s="341"/>
      <c r="AS282" s="341"/>
      <c r="AT282" s="341"/>
      <c r="AU282" s="341"/>
      <c r="AV282" s="341"/>
      <c r="AW282" s="341"/>
      <c r="AX282" s="341"/>
    </row>
    <row r="283" spans="1:50" x14ac:dyDescent="0.6">
      <c r="A283" s="66">
        <v>92</v>
      </c>
      <c r="B283" s="361">
        <f t="shared" si="192"/>
        <v>1.6057029118347832</v>
      </c>
      <c r="C283" s="64">
        <f t="shared" si="186"/>
        <v>76.478001294863077</v>
      </c>
      <c r="D283" s="64">
        <f t="shared" si="193"/>
        <v>13.521998705136923</v>
      </c>
      <c r="E283" s="63">
        <f t="shared" si="180"/>
        <v>109.44039021818013</v>
      </c>
      <c r="F283" s="64">
        <f t="shared" si="187"/>
        <v>83.924494192827979</v>
      </c>
      <c r="G283" s="64">
        <f t="shared" si="194"/>
        <v>6.0755058071720214</v>
      </c>
      <c r="H283" s="63">
        <f t="shared" si="181"/>
        <v>100.24217565344168</v>
      </c>
      <c r="I283" s="64">
        <f t="shared" si="188"/>
        <v>91.521814723560595</v>
      </c>
      <c r="J283" s="64">
        <f t="shared" si="195"/>
        <v>-1.5218147235605954</v>
      </c>
      <c r="K283" s="63">
        <f t="shared" si="182"/>
        <v>91.29787368217724</v>
      </c>
      <c r="L283" s="64">
        <f t="shared" si="189"/>
        <v>99.081880796287166</v>
      </c>
      <c r="M283" s="64">
        <f t="shared" si="196"/>
        <v>-9.0818807962871659</v>
      </c>
      <c r="N283" s="63">
        <f t="shared" si="183"/>
        <v>82.290376181096832</v>
      </c>
      <c r="O283" s="64">
        <f t="shared" si="190"/>
        <v>106.41227053275156</v>
      </c>
      <c r="P283" s="64">
        <f t="shared" si="197"/>
        <v>-16.412270532751563</v>
      </c>
      <c r="Q283" s="63">
        <f t="shared" si="184"/>
        <v>72.900214932459207</v>
      </c>
      <c r="R283" s="64">
        <f t="shared" si="191"/>
        <v>101.86203320818859</v>
      </c>
      <c r="S283" s="171">
        <f t="shared" si="198"/>
        <v>-11.862033208188592</v>
      </c>
      <c r="T283" s="197">
        <f t="shared" si="185"/>
        <v>78.839709695714717</v>
      </c>
      <c r="U283" s="65"/>
      <c r="V283" s="72">
        <f>K281</f>
        <v>90</v>
      </c>
      <c r="W283" s="398"/>
      <c r="X283" s="398"/>
      <c r="Y283" s="398"/>
      <c r="Z283" s="398"/>
      <c r="AA283" s="398"/>
      <c r="AB283" s="341"/>
      <c r="AC283" s="341"/>
      <c r="AD283" s="341"/>
      <c r="AE283" s="341"/>
      <c r="AF283" s="341"/>
      <c r="AG283" s="341"/>
      <c r="AH283" s="341"/>
      <c r="AI283" s="341"/>
      <c r="AJ283" s="341"/>
      <c r="AK283" s="341"/>
      <c r="AL283" s="341"/>
      <c r="AM283" s="341"/>
      <c r="AN283" s="341"/>
      <c r="AO283" s="398">
        <f>J281</f>
        <v>0</v>
      </c>
      <c r="AP283" s="341"/>
      <c r="AQ283" s="341"/>
      <c r="AR283" s="341"/>
      <c r="AS283" s="341"/>
      <c r="AT283" s="341"/>
      <c r="AU283" s="341"/>
      <c r="AV283" s="341"/>
      <c r="AW283" s="341"/>
      <c r="AX283" s="341"/>
    </row>
    <row r="284" spans="1:50" x14ac:dyDescent="0.6">
      <c r="A284" s="66">
        <v>93</v>
      </c>
      <c r="B284" s="361">
        <f t="shared" si="192"/>
        <v>1.6231562043547265</v>
      </c>
      <c r="C284" s="64">
        <f t="shared" si="186"/>
        <v>77.19427623293376</v>
      </c>
      <c r="D284" s="64">
        <f t="shared" si="193"/>
        <v>12.80572376706624</v>
      </c>
      <c r="E284" s="63">
        <f t="shared" si="180"/>
        <v>110.02908623559742</v>
      </c>
      <c r="F284" s="64">
        <f t="shared" si="187"/>
        <v>84.672575758951083</v>
      </c>
      <c r="G284" s="64">
        <f t="shared" si="194"/>
        <v>5.3274242410489165</v>
      </c>
      <c r="H284" s="63">
        <f t="shared" si="181"/>
        <v>100.87704626120296</v>
      </c>
      <c r="I284" s="64">
        <f t="shared" si="188"/>
        <v>92.282477952392512</v>
      </c>
      <c r="J284" s="64">
        <f t="shared" si="195"/>
        <v>-2.2824779523925116</v>
      </c>
      <c r="K284" s="63">
        <f t="shared" si="182"/>
        <v>91.947383077135214</v>
      </c>
      <c r="L284" s="64">
        <f t="shared" si="189"/>
        <v>99.836522677824888</v>
      </c>
      <c r="M284" s="64">
        <f t="shared" si="196"/>
        <v>-9.8365226778248882</v>
      </c>
      <c r="N284" s="63">
        <f t="shared" si="183"/>
        <v>82.922854807551246</v>
      </c>
      <c r="O284" s="64">
        <f t="shared" si="190"/>
        <v>107.14072853742529</v>
      </c>
      <c r="P284" s="64">
        <f t="shared" si="197"/>
        <v>-17.140728537425289</v>
      </c>
      <c r="Q284" s="63">
        <f t="shared" si="184"/>
        <v>73.482668307202459</v>
      </c>
      <c r="R284" s="64">
        <f t="shared" si="191"/>
        <v>102.60939485578552</v>
      </c>
      <c r="S284" s="171">
        <f t="shared" si="198"/>
        <v>-12.609394855785524</v>
      </c>
      <c r="T284" s="197">
        <f t="shared" si="185"/>
        <v>79.457435143195553</v>
      </c>
      <c r="U284" s="65"/>
      <c r="V284" s="72">
        <f>N281</f>
        <v>81.02505990631677</v>
      </c>
      <c r="W284" s="398"/>
      <c r="X284" s="398"/>
      <c r="Y284" s="398"/>
      <c r="Z284" s="398"/>
      <c r="AA284" s="398"/>
      <c r="AB284" s="341"/>
      <c r="AC284" s="341"/>
      <c r="AD284" s="341"/>
      <c r="AE284" s="341"/>
      <c r="AF284" s="341"/>
      <c r="AG284" s="341"/>
      <c r="AH284" s="341"/>
      <c r="AI284" s="341"/>
      <c r="AJ284" s="341"/>
      <c r="AK284" s="341"/>
      <c r="AL284" s="341"/>
      <c r="AM284" s="341"/>
      <c r="AN284" s="341"/>
      <c r="AO284" s="398">
        <f>M281</f>
        <v>-7.5760699146809429</v>
      </c>
      <c r="AP284" s="341"/>
      <c r="AQ284" s="341"/>
      <c r="AR284" s="341"/>
      <c r="AS284" s="341"/>
      <c r="AT284" s="341"/>
      <c r="AU284" s="341"/>
      <c r="AV284" s="341"/>
      <c r="AW284" s="341"/>
      <c r="AX284" s="341"/>
    </row>
    <row r="285" spans="1:50" x14ac:dyDescent="0.6">
      <c r="A285" s="66">
        <v>94</v>
      </c>
      <c r="B285" s="361">
        <f t="shared" si="192"/>
        <v>1.6406094968746698</v>
      </c>
      <c r="C285" s="64">
        <f t="shared" si="186"/>
        <v>77.907869324629814</v>
      </c>
      <c r="D285" s="64">
        <f t="shared" si="193"/>
        <v>12.092130675370186</v>
      </c>
      <c r="E285" s="63">
        <f t="shared" si="180"/>
        <v>110.61953019007791</v>
      </c>
      <c r="F285" s="64">
        <f t="shared" si="187"/>
        <v>85.419064807061119</v>
      </c>
      <c r="G285" s="64">
        <f t="shared" si="194"/>
        <v>4.5809351929388811</v>
      </c>
      <c r="H285" s="63">
        <f t="shared" si="181"/>
        <v>101.51303316639357</v>
      </c>
      <c r="I285" s="64">
        <f t="shared" si="188"/>
        <v>93.0428478707544</v>
      </c>
      <c r="J285" s="64">
        <f t="shared" si="195"/>
        <v>-3.0428478707544002</v>
      </c>
      <c r="K285" s="63">
        <f t="shared" si="182"/>
        <v>92.597580112350315</v>
      </c>
      <c r="L285" s="64">
        <f t="shared" si="189"/>
        <v>100.59219961177429</v>
      </c>
      <c r="M285" s="64">
        <f t="shared" si="196"/>
        <v>-10.592199611774291</v>
      </c>
      <c r="N285" s="63">
        <f t="shared" si="183"/>
        <v>83.555506271690433</v>
      </c>
      <c r="O285" s="64">
        <f t="shared" si="190"/>
        <v>107.87138445188452</v>
      </c>
      <c r="P285" s="64">
        <f t="shared" si="197"/>
        <v>-17.871384451884524</v>
      </c>
      <c r="Q285" s="63">
        <f t="shared" si="184"/>
        <v>74.064390918007234</v>
      </c>
      <c r="R285" s="64">
        <f t="shared" si="191"/>
        <v>103.35825743120321</v>
      </c>
      <c r="S285" s="171">
        <f t="shared" si="198"/>
        <v>-13.358257431203214</v>
      </c>
      <c r="T285" s="197">
        <f t="shared" si="185"/>
        <v>80.075055933455033</v>
      </c>
      <c r="U285" s="65"/>
      <c r="V285" s="72">
        <f>Q281</f>
        <v>71.732413337146653</v>
      </c>
      <c r="W285" s="398"/>
      <c r="X285" s="398"/>
      <c r="Y285" s="398"/>
      <c r="Z285" s="398"/>
      <c r="AA285" s="398"/>
      <c r="AB285" s="341"/>
      <c r="AC285" s="341"/>
      <c r="AD285" s="341"/>
      <c r="AE285" s="341"/>
      <c r="AF285" s="341"/>
      <c r="AG285" s="341"/>
      <c r="AH285" s="341"/>
      <c r="AI285" s="341"/>
      <c r="AJ285" s="341"/>
      <c r="AK285" s="341"/>
      <c r="AL285" s="341"/>
      <c r="AM285" s="341"/>
      <c r="AN285" s="341"/>
      <c r="AO285" s="398">
        <f>P281</f>
        <v>-14.962262792588504</v>
      </c>
      <c r="AP285" s="341"/>
      <c r="AQ285" s="341"/>
      <c r="AR285" s="341"/>
      <c r="AS285" s="341"/>
      <c r="AT285" s="341"/>
      <c r="AU285" s="341"/>
      <c r="AV285" s="341"/>
      <c r="AW285" s="341"/>
      <c r="AX285" s="341"/>
    </row>
    <row r="286" spans="1:50" x14ac:dyDescent="0.6">
      <c r="A286" s="66">
        <v>95</v>
      </c>
      <c r="B286" s="361">
        <f t="shared" si="192"/>
        <v>1.6580627893946132</v>
      </c>
      <c r="C286" s="64">
        <f t="shared" si="186"/>
        <v>78.618696345191424</v>
      </c>
      <c r="D286" s="64">
        <f t="shared" si="193"/>
        <v>11.381303654808576</v>
      </c>
      <c r="E286" s="63">
        <f t="shared" si="180"/>
        <v>111.21188320626956</v>
      </c>
      <c r="F286" s="64">
        <f t="shared" si="187"/>
        <v>86.163866201341449</v>
      </c>
      <c r="G286" s="64">
        <f t="shared" si="194"/>
        <v>3.8361337986585511</v>
      </c>
      <c r="H286" s="63">
        <f t="shared" si="181"/>
        <v>102.15034548421997</v>
      </c>
      <c r="I286" s="64">
        <f t="shared" si="188"/>
        <v>93.802826122942207</v>
      </c>
      <c r="J286" s="64">
        <f t="shared" si="195"/>
        <v>-3.8028261229422071</v>
      </c>
      <c r="K286" s="63">
        <f t="shared" si="182"/>
        <v>93.248694960445661</v>
      </c>
      <c r="L286" s="64">
        <f t="shared" si="189"/>
        <v>101.34881989538135</v>
      </c>
      <c r="M286" s="64">
        <f t="shared" si="196"/>
        <v>-11.348819895381354</v>
      </c>
      <c r="N286" s="63">
        <f t="shared" si="183"/>
        <v>84.188553095723648</v>
      </c>
      <c r="O286" s="64">
        <f t="shared" si="190"/>
        <v>108.60416056925465</v>
      </c>
      <c r="P286" s="64">
        <f t="shared" si="197"/>
        <v>-18.604160569254645</v>
      </c>
      <c r="Q286" s="63">
        <f t="shared" si="184"/>
        <v>74.645562356138072</v>
      </c>
      <c r="R286" s="64">
        <f t="shared" si="191"/>
        <v>104.10853390800739</v>
      </c>
      <c r="S286" s="171">
        <f t="shared" si="198"/>
        <v>-14.108533908007388</v>
      </c>
      <c r="T286" s="197">
        <f t="shared" si="185"/>
        <v>80.692783112139281</v>
      </c>
      <c r="U286" s="65"/>
      <c r="W286" s="341"/>
      <c r="X286" s="341"/>
      <c r="Y286" s="398"/>
      <c r="Z286" s="398"/>
      <c r="AA286" s="398"/>
      <c r="AB286" s="341"/>
      <c r="AC286" s="341"/>
      <c r="AD286" s="341"/>
      <c r="AE286" s="341"/>
      <c r="AF286" s="341"/>
      <c r="AG286" s="341"/>
      <c r="AH286" s="341"/>
      <c r="AI286" s="341"/>
      <c r="AJ286" s="341"/>
      <c r="AK286" s="341"/>
      <c r="AL286" s="341"/>
      <c r="AM286" s="341"/>
      <c r="AN286" s="341"/>
      <c r="AO286" s="341"/>
      <c r="AP286" s="341"/>
      <c r="AQ286" s="341"/>
      <c r="AR286" s="341"/>
      <c r="AS286" s="341"/>
      <c r="AT286" s="341"/>
      <c r="AU286" s="341"/>
      <c r="AV286" s="341"/>
      <c r="AW286" s="341"/>
      <c r="AX286" s="341"/>
    </row>
    <row r="287" spans="1:50" x14ac:dyDescent="0.6">
      <c r="A287" s="66">
        <v>96</v>
      </c>
      <c r="B287" s="361">
        <f t="shared" si="192"/>
        <v>1.6755160819145565</v>
      </c>
      <c r="C287" s="64">
        <f t="shared" si="186"/>
        <v>79.326671881052519</v>
      </c>
      <c r="D287" s="64">
        <f t="shared" si="193"/>
        <v>10.673328118947481</v>
      </c>
      <c r="E287" s="63">
        <f t="shared" ref="E287:E311" si="199">DEGREES(ACOS((SIN(RADIANS(D287))*SIN($C$6)-SIN(C$5))/(COS(RADIANS(D287))*COS($C$6))))</f>
        <v>111.8063044054838</v>
      </c>
      <c r="F287" s="64">
        <f t="shared" si="187"/>
        <v>86.90688388670425</v>
      </c>
      <c r="G287" s="64">
        <f t="shared" si="194"/>
        <v>3.0931161132957499</v>
      </c>
      <c r="H287" s="63">
        <f t="shared" ref="H287:H311" si="200">DEGREES(ACOS((SIN(RADIANS(G287))*SIN($C$6)-SIN(G$5))/(COS(RADIANS(G287))*COS($C$6))))</f>
        <v>102.7891911878143</v>
      </c>
      <c r="I287" s="64">
        <f t="shared" si="188"/>
        <v>94.562313850032893</v>
      </c>
      <c r="J287" s="64">
        <f t="shared" si="195"/>
        <v>-4.5623138500328935</v>
      </c>
      <c r="K287" s="63">
        <f t="shared" ref="K287:K311" si="201">DEGREES(ACOS((SIN(RADIANS(J287))*SIN($C$6)-SIN(J$5))/(COS(RADIANS(J287))*COS($C$6))))</f>
        <v>93.900958615902852</v>
      </c>
      <c r="L287" s="64">
        <f t="shared" si="189"/>
        <v>102.1062918713788</v>
      </c>
      <c r="M287" s="64">
        <f t="shared" si="196"/>
        <v>-12.106291871378801</v>
      </c>
      <c r="N287" s="63">
        <f t="shared" ref="N287:N311" si="202">DEGREES(ACOS((SIN(RADIANS(M287))*SIN($C$6)-SIN(M$5))/(COS(RADIANS(M287))*COS($C$6))))</f>
        <v>84.822220596697392</v>
      </c>
      <c r="O287" s="64">
        <f t="shared" si="190"/>
        <v>109.33897983935299</v>
      </c>
      <c r="P287" s="64">
        <f t="shared" si="197"/>
        <v>-19.338979839352987</v>
      </c>
      <c r="Q287" s="63">
        <f t="shared" ref="Q287:Q311" si="203">DEGREES(ACOS((SIN(RADIANS(P287))*SIN($C$6)-SIN(P$5))/(COS(RADIANS(P287))*COS($C$6))))</f>
        <v>75.226365644229773</v>
      </c>
      <c r="R287" s="64">
        <f t="shared" si="191"/>
        <v>104.86013753689618</v>
      </c>
      <c r="S287" s="171">
        <f t="shared" si="198"/>
        <v>-14.860137536896175</v>
      </c>
      <c r="T287" s="197">
        <f t="shared" ref="T287:T311" si="204">DEGREES(ACOS((SIN(RADIANS(S287))*SIN($C$6)-SIN(S$5))/(COS(RADIANS(S287))*COS($C$6))))</f>
        <v>81.31083099034889</v>
      </c>
      <c r="U287" s="68"/>
      <c r="W287" s="341"/>
      <c r="X287" s="341"/>
      <c r="Y287" s="398"/>
      <c r="Z287" s="398"/>
      <c r="AA287" s="398"/>
      <c r="AB287" s="341"/>
      <c r="AC287" s="341"/>
      <c r="AD287" s="341"/>
      <c r="AE287" s="341"/>
      <c r="AF287" s="341"/>
      <c r="AG287" s="341"/>
      <c r="AH287" s="341"/>
      <c r="AI287" s="341"/>
      <c r="AJ287" s="341"/>
      <c r="AK287" s="341"/>
      <c r="AL287" s="341"/>
      <c r="AM287" s="341"/>
      <c r="AN287" s="341"/>
      <c r="AO287" s="341"/>
      <c r="AP287" s="341"/>
      <c r="AQ287" s="341"/>
      <c r="AR287" s="341"/>
      <c r="AS287" s="341"/>
      <c r="AT287" s="341"/>
      <c r="AU287" s="341"/>
      <c r="AV287" s="341"/>
      <c r="AW287" s="341"/>
      <c r="AX287" s="341"/>
    </row>
    <row r="288" spans="1:50" x14ac:dyDescent="0.6">
      <c r="A288" s="66">
        <v>97</v>
      </c>
      <c r="B288" s="361">
        <f t="shared" si="192"/>
        <v>1.6929693744344996</v>
      </c>
      <c r="C288" s="64">
        <f t="shared" si="186"/>
        <v>80.031709268994746</v>
      </c>
      <c r="D288" s="64">
        <f t="shared" si="193"/>
        <v>9.9682907310052542</v>
      </c>
      <c r="E288" s="63">
        <f t="shared" si="199"/>
        <v>112.40295102844676</v>
      </c>
      <c r="F288" s="64">
        <f t="shared" si="187"/>
        <v>87.648020784263764</v>
      </c>
      <c r="G288" s="64">
        <f t="shared" si="194"/>
        <v>2.351979215736236</v>
      </c>
      <c r="H288" s="63">
        <f t="shared" si="200"/>
        <v>103.4297772760232</v>
      </c>
      <c r="I288" s="64">
        <f t="shared" si="188"/>
        <v>95.321211562428758</v>
      </c>
      <c r="J288" s="64">
        <f t="shared" si="195"/>
        <v>-5.3212115624287577</v>
      </c>
      <c r="K288" s="63">
        <f t="shared" si="201"/>
        <v>94.55460310010433</v>
      </c>
      <c r="L288" s="64">
        <f t="shared" si="189"/>
        <v>102.86452381115755</v>
      </c>
      <c r="M288" s="64">
        <f t="shared" si="196"/>
        <v>-12.864523811157554</v>
      </c>
      <c r="N288" s="63">
        <f t="shared" si="202"/>
        <v>85.456737134571554</v>
      </c>
      <c r="O288" s="64">
        <f t="shared" si="190"/>
        <v>110.07576579503879</v>
      </c>
      <c r="P288" s="64">
        <f t="shared" si="197"/>
        <v>-20.075765795038791</v>
      </c>
      <c r="Q288" s="63">
        <f t="shared" si="203"/>
        <v>75.806987478996916</v>
      </c>
      <c r="R288" s="64">
        <f t="shared" si="191"/>
        <v>105.61298174194096</v>
      </c>
      <c r="S288" s="171">
        <f t="shared" si="198"/>
        <v>-15.612981741940956</v>
      </c>
      <c r="T288" s="197">
        <f t="shared" si="204"/>
        <v>81.929417401460384</v>
      </c>
      <c r="U288" s="68"/>
      <c r="W288" s="341"/>
      <c r="X288" s="341"/>
      <c r="Y288" s="398"/>
      <c r="Z288" s="398"/>
      <c r="AA288" s="398"/>
      <c r="AB288" s="341"/>
      <c r="AC288" s="341"/>
      <c r="AD288" s="341"/>
      <c r="AE288" s="341"/>
      <c r="AF288" s="341"/>
      <c r="AG288" s="341"/>
      <c r="AH288" s="341"/>
      <c r="AI288" s="341"/>
      <c r="AJ288" s="341"/>
      <c r="AK288" s="341"/>
      <c r="AL288" s="341"/>
      <c r="AM288" s="341"/>
      <c r="AN288" s="341"/>
      <c r="AO288" s="341"/>
      <c r="AP288" s="341"/>
      <c r="AQ288" s="341"/>
      <c r="AR288" s="341"/>
      <c r="AS288" s="341"/>
      <c r="AT288" s="341"/>
      <c r="AU288" s="341"/>
      <c r="AV288" s="341"/>
      <c r="AW288" s="341"/>
      <c r="AX288" s="341"/>
    </row>
    <row r="289" spans="1:50" x14ac:dyDescent="0.6">
      <c r="A289" s="66">
        <v>98</v>
      </c>
      <c r="B289" s="361">
        <f t="shared" si="192"/>
        <v>1.7104226669544429</v>
      </c>
      <c r="C289" s="64">
        <f t="shared" si="186"/>
        <v>80.733720536361901</v>
      </c>
      <c r="D289" s="64">
        <f t="shared" si="193"/>
        <v>9.2662794636380994</v>
      </c>
      <c r="E289" s="63">
        <f t="shared" si="199"/>
        <v>113.00197854699236</v>
      </c>
      <c r="F289" s="64">
        <f t="shared" si="187"/>
        <v>88.387178687323754</v>
      </c>
      <c r="G289" s="64">
        <f t="shared" si="194"/>
        <v>1.6128213126762461</v>
      </c>
      <c r="H289" s="63">
        <f t="shared" si="200"/>
        <v>104.07230993285792</v>
      </c>
      <c r="I289" s="64">
        <f t="shared" si="188"/>
        <v>96.079419011302193</v>
      </c>
      <c r="J289" s="64">
        <f t="shared" si="195"/>
        <v>-6.0794190113021926</v>
      </c>
      <c r="K289" s="63">
        <f t="shared" si="201"/>
        <v>95.209861666052589</v>
      </c>
      <c r="L289" s="64">
        <f t="shared" si="189"/>
        <v>103.62342379547827</v>
      </c>
      <c r="M289" s="64">
        <f t="shared" si="196"/>
        <v>-13.623423795478274</v>
      </c>
      <c r="N289" s="63">
        <f t="shared" si="202"/>
        <v>86.092334370388983</v>
      </c>
      <c r="O289" s="64">
        <f t="shared" si="190"/>
        <v>110.81444247651208</v>
      </c>
      <c r="P289" s="64">
        <f t="shared" si="197"/>
        <v>-20.814442476512085</v>
      </c>
      <c r="Q289" s="63">
        <f t="shared" si="203"/>
        <v>76.387618490728045</v>
      </c>
      <c r="R289" s="64">
        <f t="shared" si="191"/>
        <v>106.36698001427307</v>
      </c>
      <c r="S289" s="171">
        <f t="shared" si="198"/>
        <v>-16.366980014273068</v>
      </c>
      <c r="T289" s="197">
        <f t="shared" si="204"/>
        <v>82.548763971491127</v>
      </c>
      <c r="U289" s="68"/>
      <c r="W289" s="341"/>
      <c r="X289" s="341"/>
      <c r="Y289" s="398"/>
      <c r="Z289" s="398"/>
      <c r="AA289" s="398"/>
      <c r="AB289" s="341"/>
      <c r="AC289" s="341"/>
      <c r="AD289" s="341"/>
      <c r="AE289" s="341"/>
      <c r="AF289" s="341"/>
      <c r="AG289" s="341"/>
      <c r="AH289" s="341"/>
      <c r="AI289" s="341"/>
      <c r="AJ289" s="341"/>
      <c r="AK289" s="341"/>
      <c r="AL289" s="341"/>
      <c r="AM289" s="341"/>
      <c r="AN289" s="341"/>
      <c r="AO289" s="341"/>
      <c r="AP289" s="341"/>
      <c r="AQ289" s="341"/>
      <c r="AR289" s="341"/>
      <c r="AS289" s="341"/>
      <c r="AT289" s="341"/>
      <c r="AU289" s="341"/>
      <c r="AV289" s="341"/>
      <c r="AW289" s="341"/>
      <c r="AX289" s="341"/>
    </row>
    <row r="290" spans="1:50" x14ac:dyDescent="0.6">
      <c r="A290" s="66">
        <v>99</v>
      </c>
      <c r="B290" s="361">
        <f t="shared" si="192"/>
        <v>1.7278759594743862</v>
      </c>
      <c r="C290" s="64">
        <f t="shared" si="186"/>
        <v>81.432616342310396</v>
      </c>
      <c r="D290" s="64">
        <f t="shared" si="193"/>
        <v>8.5673836576896036</v>
      </c>
      <c r="E290" s="63">
        <f t="shared" si="199"/>
        <v>113.60354076495409</v>
      </c>
      <c r="F290" s="64">
        <f t="shared" si="187"/>
        <v>89.124258157754397</v>
      </c>
      <c r="G290" s="64">
        <f t="shared" si="194"/>
        <v>0.8757418422456027</v>
      </c>
      <c r="H290" s="63">
        <f t="shared" si="200"/>
        <v>104.71699467859004</v>
      </c>
      <c r="I290" s="64">
        <f t="shared" si="188"/>
        <v>96.83683505872186</v>
      </c>
      <c r="J290" s="64">
        <f t="shared" si="195"/>
        <v>-6.83683505872186</v>
      </c>
      <c r="K290" s="63">
        <f t="shared" si="201"/>
        <v>95.866969002659062</v>
      </c>
      <c r="L290" s="64">
        <f t="shared" si="189"/>
        <v>104.38289959245283</v>
      </c>
      <c r="M290" s="64">
        <f t="shared" si="196"/>
        <v>-14.38289959245283</v>
      </c>
      <c r="N290" s="63">
        <f t="shared" si="202"/>
        <v>86.729247534877089</v>
      </c>
      <c r="O290" s="64">
        <f t="shared" si="190"/>
        <v>111.55493435337411</v>
      </c>
      <c r="P290" s="64">
        <f t="shared" si="197"/>
        <v>-21.554934353374108</v>
      </c>
      <c r="Q290" s="63">
        <f t="shared" si="203"/>
        <v>76.968453520544116</v>
      </c>
      <c r="R290" s="64">
        <f t="shared" si="191"/>
        <v>107.12204580295646</v>
      </c>
      <c r="S290" s="171">
        <f t="shared" si="198"/>
        <v>-17.122045802956464</v>
      </c>
      <c r="T290" s="197">
        <f t="shared" si="204"/>
        <v>83.169096403613295</v>
      </c>
      <c r="U290" s="68"/>
      <c r="W290" s="341"/>
      <c r="X290" s="341"/>
      <c r="Y290" s="398"/>
      <c r="Z290" s="398"/>
      <c r="AA290" s="398"/>
      <c r="AB290" s="341"/>
      <c r="AC290" s="341"/>
      <c r="AD290" s="341"/>
      <c r="AE290" s="341"/>
      <c r="AF290" s="341"/>
      <c r="AG290" s="341"/>
      <c r="AH290" s="341"/>
      <c r="AI290" s="341"/>
      <c r="AJ290" s="341"/>
      <c r="AK290" s="341"/>
      <c r="AL290" s="341"/>
      <c r="AM290" s="341"/>
      <c r="AN290" s="341"/>
      <c r="AO290" s="341"/>
      <c r="AP290" s="341"/>
      <c r="AQ290" s="341"/>
      <c r="AR290" s="341"/>
      <c r="AS290" s="341"/>
      <c r="AT290" s="341"/>
      <c r="AU290" s="341"/>
      <c r="AV290" s="341"/>
      <c r="AW290" s="341"/>
      <c r="AX290" s="341"/>
    </row>
    <row r="291" spans="1:50" x14ac:dyDescent="0.6">
      <c r="A291" s="66">
        <v>100</v>
      </c>
      <c r="B291" s="361">
        <f t="shared" si="192"/>
        <v>1.7453292519943295</v>
      </c>
      <c r="C291" s="64">
        <f t="shared" si="186"/>
        <v>82.128305920084358</v>
      </c>
      <c r="D291" s="64">
        <f t="shared" si="193"/>
        <v>7.8716940799156419</v>
      </c>
      <c r="E291" s="63">
        <f t="shared" si="199"/>
        <v>114.20778990846931</v>
      </c>
      <c r="F291" s="64">
        <f t="shared" si="187"/>
        <v>89.859158422647184</v>
      </c>
      <c r="G291" s="64">
        <f t="shared" si="194"/>
        <v>0.14084157735281622</v>
      </c>
      <c r="H291" s="63">
        <f t="shared" si="200"/>
        <v>105.36403651243791</v>
      </c>
      <c r="I291" s="64">
        <f t="shared" si="188"/>
        <v>97.593357546242743</v>
      </c>
      <c r="J291" s="64">
        <f t="shared" si="195"/>
        <v>-7.5933575462427427</v>
      </c>
      <c r="K291" s="63">
        <f t="shared" si="201"/>
        <v>96.526161438472258</v>
      </c>
      <c r="L291" s="64">
        <f t="shared" si="189"/>
        <v>105.14285853250907</v>
      </c>
      <c r="M291" s="64">
        <f t="shared" si="196"/>
        <v>-15.142858532509067</v>
      </c>
      <c r="N291" s="63">
        <f t="shared" si="202"/>
        <v>87.367715707842535</v>
      </c>
      <c r="O291" s="64">
        <f t="shared" si="190"/>
        <v>112.29716624424306</v>
      </c>
      <c r="P291" s="64">
        <f t="shared" si="197"/>
        <v>-22.297166244243058</v>
      </c>
      <c r="Q291" s="63">
        <f t="shared" si="203"/>
        <v>77.549691916496897</v>
      </c>
      <c r="R291" s="64">
        <f t="shared" si="191"/>
        <v>107.87809240276727</v>
      </c>
      <c r="S291" s="171">
        <f t="shared" si="198"/>
        <v>-17.878092402767265</v>
      </c>
      <c r="T291" s="197">
        <f t="shared" si="204"/>
        <v>83.790644777475109</v>
      </c>
      <c r="U291" s="68"/>
      <c r="W291" s="341"/>
      <c r="X291" s="341"/>
      <c r="Y291" s="398"/>
      <c r="Z291" s="398"/>
      <c r="AA291" s="398"/>
      <c r="AB291" s="341"/>
      <c r="AC291" s="341"/>
      <c r="AD291" s="341"/>
      <c r="AE291" s="341"/>
      <c r="AF291" s="341"/>
      <c r="AG291" s="341"/>
      <c r="AH291" s="341"/>
      <c r="AI291" s="341"/>
      <c r="AJ291" s="341"/>
      <c r="AK291" s="341"/>
      <c r="AL291" s="341"/>
      <c r="AM291" s="341"/>
      <c r="AN291" s="341"/>
      <c r="AO291" s="341"/>
      <c r="AP291" s="341"/>
      <c r="AQ291" s="341"/>
      <c r="AR291" s="341"/>
      <c r="AS291" s="341"/>
      <c r="AT291" s="341"/>
      <c r="AU291" s="341"/>
      <c r="AV291" s="341"/>
      <c r="AW291" s="341"/>
      <c r="AX291" s="341"/>
    </row>
    <row r="292" spans="1:50" x14ac:dyDescent="0.6">
      <c r="A292" s="66">
        <v>101</v>
      </c>
      <c r="B292" s="361">
        <f t="shared" si="192"/>
        <v>1.7627825445142729</v>
      </c>
      <c r="C292" s="64">
        <f t="shared" si="186"/>
        <v>82.820697020316203</v>
      </c>
      <c r="D292" s="64">
        <f t="shared" si="193"/>
        <v>7.179302979683797</v>
      </c>
      <c r="E292" s="63">
        <f t="shared" si="199"/>
        <v>114.81487670586623</v>
      </c>
      <c r="F292" s="64">
        <f t="shared" si="187"/>
        <v>90.591777271148672</v>
      </c>
      <c r="G292" s="64">
        <f t="shared" si="194"/>
        <v>-0.59177727114867196</v>
      </c>
      <c r="H292" s="63">
        <f t="shared" si="200"/>
        <v>106.01364004674681</v>
      </c>
      <c r="I292" s="64">
        <f t="shared" si="188"/>
        <v>98.348883161742648</v>
      </c>
      <c r="J292" s="64">
        <f t="shared" si="195"/>
        <v>-8.3488831617426484</v>
      </c>
      <c r="K292" s="63">
        <f t="shared" si="201"/>
        <v>97.187677144685907</v>
      </c>
      <c r="L292" s="64">
        <f t="shared" si="189"/>
        <v>105.90320738003562</v>
      </c>
      <c r="M292" s="64">
        <f t="shared" si="196"/>
        <v>-15.903207380035624</v>
      </c>
      <c r="N292" s="63">
        <f t="shared" si="202"/>
        <v>88.007982108741956</v>
      </c>
      <c r="O292" s="64">
        <f t="shared" si="190"/>
        <v>113.04106323369678</v>
      </c>
      <c r="P292" s="64">
        <f t="shared" si="197"/>
        <v>-23.041063233696775</v>
      </c>
      <c r="Q292" s="63">
        <f t="shared" si="203"/>
        <v>78.131537849686993</v>
      </c>
      <c r="R292" s="64">
        <f t="shared" si="191"/>
        <v>108.6350328385798</v>
      </c>
      <c r="S292" s="171">
        <f t="shared" si="198"/>
        <v>-18.635032838579804</v>
      </c>
      <c r="T292" s="197">
        <f t="shared" si="204"/>
        <v>84.413643864039003</v>
      </c>
      <c r="U292" s="68"/>
      <c r="W292" s="341"/>
      <c r="X292" s="341"/>
      <c r="Y292" s="398"/>
      <c r="Z292" s="398"/>
      <c r="AA292" s="398"/>
      <c r="AB292" s="341"/>
      <c r="AC292" s="341"/>
      <c r="AD292" s="341"/>
      <c r="AE292" s="341"/>
      <c r="AF292" s="341"/>
      <c r="AG292" s="341"/>
      <c r="AH292" s="341"/>
      <c r="AI292" s="341"/>
      <c r="AJ292" s="341"/>
      <c r="AK292" s="341"/>
      <c r="AL292" s="341"/>
      <c r="AM292" s="341"/>
      <c r="AN292" s="341"/>
      <c r="AO292" s="341"/>
      <c r="AP292" s="341"/>
      <c r="AQ292" s="341"/>
      <c r="AR292" s="341"/>
      <c r="AS292" s="341"/>
      <c r="AT292" s="341"/>
      <c r="AU292" s="341"/>
      <c r="AV292" s="341"/>
      <c r="AW292" s="341"/>
      <c r="AX292" s="341"/>
    </row>
    <row r="293" spans="1:50" x14ac:dyDescent="0.6">
      <c r="A293" s="66">
        <v>102</v>
      </c>
      <c r="B293" s="361">
        <f t="shared" si="192"/>
        <v>1.7802358370342162</v>
      </c>
      <c r="C293" s="64">
        <f t="shared" si="186"/>
        <v>83.50969585536545</v>
      </c>
      <c r="D293" s="64">
        <f t="shared" si="193"/>
        <v>6.4903041446345497</v>
      </c>
      <c r="E293" s="63">
        <f t="shared" si="199"/>
        <v>115.42495045726469</v>
      </c>
      <c r="F293" s="64">
        <f t="shared" si="187"/>
        <v>91.322010951387938</v>
      </c>
      <c r="G293" s="64">
        <f t="shared" si="194"/>
        <v>-1.3220109513879379</v>
      </c>
      <c r="H293" s="63">
        <f t="shared" si="200"/>
        <v>106.66600963252432</v>
      </c>
      <c r="I293" s="64">
        <f t="shared" si="188"/>
        <v>99.103307304290183</v>
      </c>
      <c r="J293" s="64">
        <f t="shared" si="195"/>
        <v>-9.1033073042901833</v>
      </c>
      <c r="K293" s="63">
        <f t="shared" si="201"/>
        <v>97.851756337235074</v>
      </c>
      <c r="L293" s="64">
        <f t="shared" si="189"/>
        <v>106.66385220138626</v>
      </c>
      <c r="M293" s="64">
        <f t="shared" si="196"/>
        <v>-16.663852201386263</v>
      </c>
      <c r="N293" s="63">
        <f t="shared" si="202"/>
        <v>88.650294398830212</v>
      </c>
      <c r="O293" s="64">
        <f t="shared" si="190"/>
        <v>113.78655058629141</v>
      </c>
      <c r="P293" s="64">
        <f t="shared" si="197"/>
        <v>-23.786550586291412</v>
      </c>
      <c r="Q293" s="63">
        <f t="shared" si="203"/>
        <v>78.714200651692693</v>
      </c>
      <c r="R293" s="64">
        <f t="shared" si="191"/>
        <v>109.3927797460358</v>
      </c>
      <c r="S293" s="171">
        <f t="shared" si="198"/>
        <v>-19.392779746035799</v>
      </c>
      <c r="T293" s="197">
        <f t="shared" si="204"/>
        <v>85.038333456700244</v>
      </c>
      <c r="U293" s="68"/>
      <c r="W293" s="341"/>
      <c r="X293" s="341"/>
      <c r="Y293" s="398"/>
      <c r="Z293" s="398"/>
      <c r="AA293" s="398"/>
      <c r="AB293" s="341"/>
      <c r="AC293" s="341"/>
      <c r="AD293" s="341"/>
      <c r="AE293" s="341"/>
      <c r="AF293" s="341"/>
      <c r="AG293" s="341"/>
      <c r="AH293" s="341"/>
      <c r="AI293" s="341"/>
      <c r="AJ293" s="341"/>
      <c r="AK293" s="341"/>
      <c r="AL293" s="341"/>
      <c r="AM293" s="341"/>
      <c r="AN293" s="341"/>
      <c r="AO293" s="341"/>
      <c r="AP293" s="341"/>
      <c r="AQ293" s="341"/>
      <c r="AR293" s="341"/>
      <c r="AS293" s="341"/>
      <c r="AT293" s="341"/>
      <c r="AU293" s="341"/>
      <c r="AV293" s="341"/>
      <c r="AW293" s="341"/>
      <c r="AX293" s="341"/>
    </row>
    <row r="294" spans="1:50" x14ac:dyDescent="0.6">
      <c r="A294" s="66">
        <v>103</v>
      </c>
      <c r="B294" s="361">
        <f t="shared" si="192"/>
        <v>1.7976891295541595</v>
      </c>
      <c r="C294" s="64">
        <f t="shared" si="186"/>
        <v>84.195207044722068</v>
      </c>
      <c r="D294" s="64">
        <f t="shared" si="193"/>
        <v>5.8047929552779323</v>
      </c>
      <c r="E294" s="63">
        <f t="shared" si="199"/>
        <v>116.03815909398328</v>
      </c>
      <c r="F294" s="64">
        <f t="shared" si="187"/>
        <v>92.049754067426193</v>
      </c>
      <c r="G294" s="64">
        <f t="shared" si="194"/>
        <v>-2.0497540674261927</v>
      </c>
      <c r="H294" s="63">
        <f t="shared" si="200"/>
        <v>107.3213494761478</v>
      </c>
      <c r="I294" s="64">
        <f t="shared" si="188"/>
        <v>99.856523946830052</v>
      </c>
      <c r="J294" s="64">
        <f t="shared" si="195"/>
        <v>-9.8565239468300518</v>
      </c>
      <c r="K294" s="63">
        <f t="shared" si="201"/>
        <v>98.518641477749568</v>
      </c>
      <c r="L294" s="64">
        <f t="shared" si="189"/>
        <v>107.42469822890459</v>
      </c>
      <c r="M294" s="64">
        <f t="shared" si="196"/>
        <v>-17.424698228904589</v>
      </c>
      <c r="N294" s="63">
        <f t="shared" si="202"/>
        <v>89.294904995303582</v>
      </c>
      <c r="O294" s="64">
        <f t="shared" si="190"/>
        <v>114.53355365738072</v>
      </c>
      <c r="P294" s="64">
        <f t="shared" si="197"/>
        <v>-24.533553657380722</v>
      </c>
      <c r="Q294" s="63">
        <f t="shared" si="203"/>
        <v>79.297895174721162</v>
      </c>
      <c r="R294" s="64">
        <f t="shared" si="191"/>
        <v>110.15124524815083</v>
      </c>
      <c r="S294" s="171">
        <f t="shared" si="198"/>
        <v>-20.151245248150829</v>
      </c>
      <c r="T294" s="197">
        <f t="shared" si="204"/>
        <v>85.664958719504114</v>
      </c>
      <c r="U294" s="68"/>
      <c r="W294" s="341"/>
      <c r="X294" s="341"/>
      <c r="Y294" s="398"/>
      <c r="Z294" s="398"/>
      <c r="AA294" s="398"/>
      <c r="AB294" s="341"/>
      <c r="AC294" s="341"/>
      <c r="AD294" s="341"/>
      <c r="AE294" s="341"/>
      <c r="AF294" s="341"/>
      <c r="AG294" s="341"/>
      <c r="AH294" s="341"/>
      <c r="AI294" s="341"/>
      <c r="AJ294" s="341"/>
      <c r="AK294" s="341"/>
      <c r="AL294" s="341"/>
      <c r="AM294" s="341"/>
      <c r="AN294" s="341"/>
      <c r="AO294" s="341"/>
      <c r="AP294" s="341"/>
      <c r="AQ294" s="341"/>
      <c r="AR294" s="341"/>
      <c r="AS294" s="341"/>
      <c r="AT294" s="341"/>
      <c r="AU294" s="341"/>
      <c r="AV294" s="341"/>
      <c r="AW294" s="341"/>
      <c r="AX294" s="341"/>
    </row>
    <row r="295" spans="1:50" x14ac:dyDescent="0.6">
      <c r="A295" s="66">
        <v>104</v>
      </c>
      <c r="B295" s="361">
        <f t="shared" si="192"/>
        <v>1.8151424220741028</v>
      </c>
      <c r="C295" s="64">
        <f t="shared" si="186"/>
        <v>84.877133561512508</v>
      </c>
      <c r="D295" s="64">
        <f t="shared" si="193"/>
        <v>5.1228664384874918</v>
      </c>
      <c r="E295" s="63">
        <f t="shared" si="199"/>
        <v>116.65464922781041</v>
      </c>
      <c r="F295" s="64">
        <f t="shared" si="187"/>
        <v>92.774899476171043</v>
      </c>
      <c r="G295" s="64">
        <f t="shared" si="194"/>
        <v>-2.7748994761710435</v>
      </c>
      <c r="H295" s="63">
        <f t="shared" si="200"/>
        <v>107.97986374701517</v>
      </c>
      <c r="I295" s="64">
        <f t="shared" si="188"/>
        <v>100.60842549647491</v>
      </c>
      <c r="J295" s="64">
        <f t="shared" si="195"/>
        <v>-10.608425496474908</v>
      </c>
      <c r="K295" s="63">
        <f t="shared" si="201"/>
        <v>99.188577473090547</v>
      </c>
      <c r="L295" s="64">
        <f t="shared" si="189"/>
        <v>108.18564972061127</v>
      </c>
      <c r="M295" s="64">
        <f t="shared" si="196"/>
        <v>-18.185649720611266</v>
      </c>
      <c r="N295" s="63">
        <f t="shared" si="202"/>
        <v>89.942071397869043</v>
      </c>
      <c r="O295" s="64">
        <f t="shared" si="190"/>
        <v>115.28199780043334</v>
      </c>
      <c r="P295" s="64">
        <f t="shared" si="197"/>
        <v>-25.281997800433345</v>
      </c>
      <c r="Q295" s="63">
        <f t="shared" si="203"/>
        <v>79.882842176024226</v>
      </c>
      <c r="R295" s="64">
        <f t="shared" si="191"/>
        <v>110.91034082748534</v>
      </c>
      <c r="S295" s="171">
        <f t="shared" si="198"/>
        <v>-20.910340827485342</v>
      </c>
      <c r="T295" s="197">
        <f t="shared" si="204"/>
        <v>86.293770553333957</v>
      </c>
      <c r="U295" s="68"/>
      <c r="W295" s="341"/>
      <c r="X295" s="341"/>
      <c r="Y295" s="398"/>
      <c r="Z295" s="398"/>
      <c r="AA295" s="398"/>
      <c r="AB295" s="341"/>
      <c r="AC295" s="341"/>
      <c r="AD295" s="341"/>
      <c r="AE295" s="341"/>
      <c r="AF295" s="341"/>
      <c r="AG295" s="341"/>
      <c r="AH295" s="341"/>
      <c r="AI295" s="341"/>
      <c r="AJ295" s="341"/>
      <c r="AK295" s="341"/>
      <c r="AL295" s="341"/>
      <c r="AM295" s="341"/>
      <c r="AN295" s="341"/>
      <c r="AO295" s="341"/>
      <c r="AP295" s="341"/>
      <c r="AQ295" s="341"/>
      <c r="AR295" s="341"/>
      <c r="AS295" s="341"/>
      <c r="AT295" s="341"/>
      <c r="AU295" s="341"/>
      <c r="AV295" s="341"/>
      <c r="AW295" s="341"/>
      <c r="AX295" s="341"/>
    </row>
    <row r="296" spans="1:50" s="370" customFormat="1" x14ac:dyDescent="0.6">
      <c r="A296" s="362">
        <v>105</v>
      </c>
      <c r="B296" s="363">
        <f t="shared" si="192"/>
        <v>1.8325957145940461</v>
      </c>
      <c r="C296" s="364">
        <f t="shared" si="186"/>
        <v>85.555376680159597</v>
      </c>
      <c r="D296" s="364">
        <f t="shared" si="193"/>
        <v>4.444623319840403</v>
      </c>
      <c r="E296" s="365">
        <f t="shared" si="199"/>
        <v>117.27456619016218</v>
      </c>
      <c r="F296" s="364">
        <f t="shared" si="187"/>
        <v>93.497338184213746</v>
      </c>
      <c r="G296" s="364">
        <f t="shared" si="194"/>
        <v>-3.4973381842137456</v>
      </c>
      <c r="H296" s="365">
        <f t="shared" si="200"/>
        <v>108.64175667586379</v>
      </c>
      <c r="I296" s="364">
        <f t="shared" si="188"/>
        <v>101.35890265219531</v>
      </c>
      <c r="J296" s="364">
        <f t="shared" si="195"/>
        <v>-11.358902652195312</v>
      </c>
      <c r="K296" s="365">
        <f t="shared" si="201"/>
        <v>99.861811873146223</v>
      </c>
      <c r="L296" s="364">
        <f t="shared" si="189"/>
        <v>108.94660981517494</v>
      </c>
      <c r="M296" s="364">
        <f t="shared" si="196"/>
        <v>-18.946609815174938</v>
      </c>
      <c r="N296" s="365">
        <f t="shared" si="202"/>
        <v>90.59205652817846</v>
      </c>
      <c r="O296" s="364">
        <f t="shared" si="190"/>
        <v>116.03180827051639</v>
      </c>
      <c r="P296" s="364">
        <f t="shared" si="197"/>
        <v>-26.031808270516393</v>
      </c>
      <c r="Q296" s="365">
        <f t="shared" si="203"/>
        <v>80.469268728260758</v>
      </c>
      <c r="R296" s="364">
        <f t="shared" si="191"/>
        <v>111.66997719348123</v>
      </c>
      <c r="S296" s="366">
        <f t="shared" si="198"/>
        <v>-21.66997719348123</v>
      </c>
      <c r="T296" s="367">
        <f t="shared" si="204"/>
        <v>86.925025980998385</v>
      </c>
      <c r="U296" s="373"/>
      <c r="V296" s="369">
        <f>E296</f>
        <v>117.27456619016218</v>
      </c>
      <c r="W296" s="399"/>
      <c r="X296" s="399"/>
      <c r="Y296" s="399"/>
      <c r="Z296" s="399"/>
      <c r="AA296" s="399"/>
      <c r="AB296" s="380"/>
      <c r="AC296" s="380"/>
      <c r="AD296" s="380"/>
      <c r="AE296" s="380"/>
      <c r="AF296" s="380"/>
      <c r="AG296" s="380"/>
      <c r="AH296" s="380"/>
      <c r="AI296" s="380"/>
      <c r="AJ296" s="380"/>
      <c r="AK296" s="380"/>
      <c r="AL296" s="380"/>
      <c r="AM296" s="380"/>
      <c r="AN296" s="380"/>
      <c r="AO296" s="380"/>
      <c r="AP296" s="399">
        <f>D296</f>
        <v>4.444623319840403</v>
      </c>
      <c r="AQ296" s="380"/>
      <c r="AR296" s="380"/>
      <c r="AS296" s="380"/>
      <c r="AT296" s="380"/>
      <c r="AU296" s="380"/>
      <c r="AV296" s="380"/>
      <c r="AW296" s="380"/>
      <c r="AX296" s="380"/>
    </row>
    <row r="297" spans="1:50" x14ac:dyDescent="0.6">
      <c r="A297" s="66">
        <v>106</v>
      </c>
      <c r="B297" s="361">
        <f t="shared" si="192"/>
        <v>1.8500490071139892</v>
      </c>
      <c r="C297" s="64">
        <f t="shared" si="186"/>
        <v>86.229835925260645</v>
      </c>
      <c r="D297" s="64">
        <f t="shared" si="193"/>
        <v>3.7701640747393554</v>
      </c>
      <c r="E297" s="63">
        <f t="shared" si="199"/>
        <v>117.89805406111864</v>
      </c>
      <c r="F297" s="64">
        <f t="shared" si="187"/>
        <v>94.216959244562844</v>
      </c>
      <c r="G297" s="64">
        <f t="shared" si="194"/>
        <v>-4.2169592445628439</v>
      </c>
      <c r="H297" s="63">
        <f t="shared" si="200"/>
        <v>109.30723264343261</v>
      </c>
      <c r="I297" s="64">
        <f t="shared" si="188"/>
        <v>102.10784425970333</v>
      </c>
      <c r="J297" s="64">
        <f t="shared" si="195"/>
        <v>-12.107844259703327</v>
      </c>
      <c r="K297" s="63">
        <f t="shared" si="201"/>
        <v>100.53859506650633</v>
      </c>
      <c r="L297" s="64">
        <f t="shared" si="189"/>
        <v>109.7074803817674</v>
      </c>
      <c r="M297" s="64">
        <f t="shared" si="196"/>
        <v>-19.707480381767397</v>
      </c>
      <c r="N297" s="63">
        <f t="shared" si="202"/>
        <v>91.245129082572134</v>
      </c>
      <c r="O297" s="64">
        <f t="shared" si="190"/>
        <v>116.78291012358217</v>
      </c>
      <c r="P297" s="64">
        <f t="shared" si="197"/>
        <v>-26.78291012358217</v>
      </c>
      <c r="Q297" s="63">
        <f t="shared" si="203"/>
        <v>81.057408657640792</v>
      </c>
      <c r="R297" s="64">
        <f t="shared" si="191"/>
        <v>112.43006414453588</v>
      </c>
      <c r="S297" s="171">
        <f t="shared" si="198"/>
        <v>-22.430064144535876</v>
      </c>
      <c r="T297" s="197">
        <f t="shared" si="204"/>
        <v>87.558988552201541</v>
      </c>
      <c r="U297" s="68"/>
      <c r="V297" s="72">
        <f>H296</f>
        <v>108.64175667586379</v>
      </c>
      <c r="W297" s="398"/>
      <c r="X297" s="398"/>
      <c r="Y297" s="398"/>
      <c r="Z297" s="398"/>
      <c r="AA297" s="398"/>
      <c r="AB297" s="341"/>
      <c r="AC297" s="341"/>
      <c r="AD297" s="341"/>
      <c r="AE297" s="341"/>
      <c r="AF297" s="341"/>
      <c r="AG297" s="341"/>
      <c r="AH297" s="341"/>
      <c r="AI297" s="341"/>
      <c r="AJ297" s="341"/>
      <c r="AK297" s="341"/>
      <c r="AL297" s="341"/>
      <c r="AM297" s="341"/>
      <c r="AN297" s="341"/>
      <c r="AO297" s="341"/>
      <c r="AP297" s="398">
        <f>G296</f>
        <v>-3.4973381842137456</v>
      </c>
      <c r="AQ297" s="341"/>
      <c r="AR297" s="341"/>
      <c r="AS297" s="341"/>
      <c r="AT297" s="341"/>
      <c r="AU297" s="341"/>
      <c r="AV297" s="341"/>
      <c r="AW297" s="341"/>
      <c r="AX297" s="341"/>
    </row>
    <row r="298" spans="1:50" x14ac:dyDescent="0.6">
      <c r="A298" s="66">
        <v>107</v>
      </c>
      <c r="B298" s="361">
        <f t="shared" si="192"/>
        <v>1.8675022996339325</v>
      </c>
      <c r="C298" s="64">
        <f t="shared" si="186"/>
        <v>86.900409021761305</v>
      </c>
      <c r="D298" s="64">
        <f t="shared" si="193"/>
        <v>3.0995909782386946</v>
      </c>
      <c r="E298" s="63">
        <f t="shared" si="199"/>
        <v>118.52525568830031</v>
      </c>
      <c r="F298" s="64">
        <f t="shared" si="187"/>
        <v>94.933649653264851</v>
      </c>
      <c r="G298" s="64">
        <f t="shared" si="194"/>
        <v>-4.9336496532648511</v>
      </c>
      <c r="H298" s="63">
        <f t="shared" si="200"/>
        <v>109.97649625909327</v>
      </c>
      <c r="I298" s="64">
        <f t="shared" si="188"/>
        <v>102.8551371633305</v>
      </c>
      <c r="J298" s="64">
        <f t="shared" si="195"/>
        <v>-12.855137163330497</v>
      </c>
      <c r="K298" s="63">
        <f t="shared" si="201"/>
        <v>101.21918047357285</v>
      </c>
      <c r="L298" s="64">
        <f t="shared" si="189"/>
        <v>110.46816186438107</v>
      </c>
      <c r="M298" s="64">
        <f t="shared" si="196"/>
        <v>-20.468161864381074</v>
      </c>
      <c r="N298" s="63">
        <f t="shared" si="202"/>
        <v>91.901563898575148</v>
      </c>
      <c r="O298" s="64">
        <f t="shared" si="190"/>
        <v>117.53522811116029</v>
      </c>
      <c r="P298" s="64">
        <f t="shared" si="197"/>
        <v>-27.535228111160293</v>
      </c>
      <c r="Q298" s="63">
        <f t="shared" si="203"/>
        <v>81.647503011850915</v>
      </c>
      <c r="R298" s="64">
        <f t="shared" si="191"/>
        <v>113.190510424354</v>
      </c>
      <c r="S298" s="171">
        <f t="shared" si="198"/>
        <v>-23.190510424354002</v>
      </c>
      <c r="T298" s="197">
        <f t="shared" si="204"/>
        <v>88.195928769435255</v>
      </c>
      <c r="U298" s="68"/>
      <c r="V298" s="72">
        <f>K296</f>
        <v>99.861811873146223</v>
      </c>
      <c r="W298" s="398"/>
      <c r="X298" s="398"/>
      <c r="Y298" s="398"/>
      <c r="Z298" s="398"/>
      <c r="AA298" s="398"/>
      <c r="AB298" s="341"/>
      <c r="AC298" s="341"/>
      <c r="AD298" s="341"/>
      <c r="AE298" s="341"/>
      <c r="AF298" s="341"/>
      <c r="AG298" s="341"/>
      <c r="AH298" s="341"/>
      <c r="AI298" s="341"/>
      <c r="AJ298" s="341"/>
      <c r="AK298" s="341"/>
      <c r="AL298" s="341"/>
      <c r="AM298" s="341"/>
      <c r="AN298" s="341"/>
      <c r="AO298" s="341"/>
      <c r="AP298" s="398">
        <f>J296</f>
        <v>-11.358902652195312</v>
      </c>
      <c r="AQ298" s="341"/>
      <c r="AR298" s="341"/>
      <c r="AS298" s="341"/>
      <c r="AT298" s="341"/>
      <c r="AU298" s="341"/>
      <c r="AV298" s="341"/>
      <c r="AW298" s="341"/>
      <c r="AX298" s="341"/>
    </row>
    <row r="299" spans="1:50" x14ac:dyDescent="0.6">
      <c r="A299" s="66">
        <v>108</v>
      </c>
      <c r="B299" s="361">
        <f t="shared" si="192"/>
        <v>1.8849555921538759</v>
      </c>
      <c r="C299" s="64">
        <f t="shared" si="186"/>
        <v>87.56699184651599</v>
      </c>
      <c r="D299" s="64">
        <f t="shared" si="193"/>
        <v>2.4330081534840104</v>
      </c>
      <c r="E299" s="63">
        <f t="shared" si="199"/>
        <v>119.15631269551814</v>
      </c>
      <c r="F299" s="64">
        <f t="shared" si="187"/>
        <v>95.64729424592025</v>
      </c>
      <c r="G299" s="64">
        <f t="shared" si="194"/>
        <v>-5.64729424592025</v>
      </c>
      <c r="H299" s="63">
        <f t="shared" si="200"/>
        <v>110.64975242902329</v>
      </c>
      <c r="I299" s="64">
        <f t="shared" si="188"/>
        <v>103.60066605470577</v>
      </c>
      <c r="J299" s="64">
        <f t="shared" si="195"/>
        <v>-13.600666054705769</v>
      </c>
      <c r="K299" s="63">
        <f t="shared" si="201"/>
        <v>101.90382473659277</v>
      </c>
      <c r="L299" s="64">
        <f t="shared" si="189"/>
        <v>111.22855312016335</v>
      </c>
      <c r="M299" s="64">
        <f t="shared" si="196"/>
        <v>-21.228553120163355</v>
      </c>
      <c r="N299" s="63">
        <f t="shared" si="202"/>
        <v>92.561642335582917</v>
      </c>
      <c r="O299" s="64">
        <f t="shared" si="190"/>
        <v>118.2886865700189</v>
      </c>
      <c r="P299" s="64">
        <f t="shared" si="197"/>
        <v>-28.288686570018896</v>
      </c>
      <c r="Q299" s="63">
        <f t="shared" si="203"/>
        <v>82.239800559938104</v>
      </c>
      <c r="R299" s="64">
        <f t="shared" si="191"/>
        <v>113.9512235720847</v>
      </c>
      <c r="S299" s="171">
        <f t="shared" si="198"/>
        <v>-23.9512235720847</v>
      </c>
      <c r="T299" s="197">
        <f t="shared" si="204"/>
        <v>88.836124535886881</v>
      </c>
      <c r="U299" s="68"/>
      <c r="V299" s="72">
        <f>N296</f>
        <v>90.59205652817846</v>
      </c>
      <c r="W299" s="398"/>
      <c r="X299" s="398"/>
      <c r="Y299" s="398"/>
      <c r="Z299" s="398"/>
      <c r="AA299" s="398"/>
      <c r="AB299" s="341"/>
      <c r="AC299" s="341"/>
      <c r="AD299" s="341"/>
      <c r="AE299" s="341"/>
      <c r="AF299" s="341"/>
      <c r="AG299" s="341"/>
      <c r="AH299" s="341"/>
      <c r="AI299" s="341"/>
      <c r="AJ299" s="341"/>
      <c r="AK299" s="341"/>
      <c r="AL299" s="341"/>
      <c r="AM299" s="341"/>
      <c r="AN299" s="341"/>
      <c r="AO299" s="341"/>
      <c r="AP299" s="398">
        <f>M296</f>
        <v>-18.946609815174938</v>
      </c>
      <c r="AQ299" s="341"/>
      <c r="AR299" s="341"/>
      <c r="AS299" s="341"/>
      <c r="AT299" s="341"/>
      <c r="AU299" s="341"/>
      <c r="AV299" s="341"/>
      <c r="AW299" s="341"/>
      <c r="AX299" s="341"/>
    </row>
    <row r="300" spans="1:50" x14ac:dyDescent="0.6">
      <c r="A300" s="66">
        <v>109</v>
      </c>
      <c r="B300" s="361">
        <f t="shared" si="192"/>
        <v>1.9024088846738192</v>
      </c>
      <c r="C300" s="64">
        <f t="shared" si="186"/>
        <v>88.229478381340016</v>
      </c>
      <c r="D300" s="64">
        <f t="shared" si="193"/>
        <v>1.7705216186599841</v>
      </c>
      <c r="E300" s="63">
        <f t="shared" si="199"/>
        <v>119.79136548110462</v>
      </c>
      <c r="F300" s="64">
        <f t="shared" si="187"/>
        <v>96.357775594121804</v>
      </c>
      <c r="G300" s="64">
        <f t="shared" si="194"/>
        <v>-6.3577755941218044</v>
      </c>
      <c r="H300" s="63">
        <f t="shared" si="200"/>
        <v>111.32720641344166</v>
      </c>
      <c r="I300" s="64">
        <f t="shared" si="188"/>
        <v>104.34431331804738</v>
      </c>
      <c r="J300" s="64">
        <f t="shared" si="195"/>
        <v>-14.344313318047384</v>
      </c>
      <c r="K300" s="63">
        <f t="shared" si="201"/>
        <v>102.59278790602195</v>
      </c>
      <c r="L300" s="64">
        <f t="shared" si="189"/>
        <v>111.98855125129812</v>
      </c>
      <c r="M300" s="64">
        <f t="shared" si="196"/>
        <v>-21.988551251298119</v>
      </c>
      <c r="N300" s="63">
        <f t="shared" si="202"/>
        <v>93.225652670158667</v>
      </c>
      <c r="O300" s="64">
        <f t="shared" si="190"/>
        <v>119.0432093063184</v>
      </c>
      <c r="P300" s="64">
        <f t="shared" si="197"/>
        <v>-29.043209306318403</v>
      </c>
      <c r="Q300" s="63">
        <f t="shared" si="203"/>
        <v>82.834558326524387</v>
      </c>
      <c r="R300" s="64">
        <f t="shared" si="191"/>
        <v>114.71210976571554</v>
      </c>
      <c r="S300" s="171">
        <f t="shared" si="198"/>
        <v>-24.712109765715539</v>
      </c>
      <c r="T300" s="197">
        <f t="shared" si="204"/>
        <v>89.479861626510299</v>
      </c>
      <c r="U300" s="68"/>
      <c r="V300" s="72">
        <f>Q296</f>
        <v>80.469268728260758</v>
      </c>
      <c r="W300" s="398"/>
      <c r="X300" s="398"/>
      <c r="Y300" s="398"/>
      <c r="Z300" s="398"/>
      <c r="AA300" s="398"/>
      <c r="AB300" s="341"/>
      <c r="AC300" s="341"/>
      <c r="AD300" s="341"/>
      <c r="AE300" s="341"/>
      <c r="AF300" s="341"/>
      <c r="AG300" s="341"/>
      <c r="AH300" s="341"/>
      <c r="AI300" s="341"/>
      <c r="AJ300" s="341"/>
      <c r="AK300" s="341"/>
      <c r="AL300" s="341"/>
      <c r="AM300" s="341"/>
      <c r="AN300" s="341"/>
      <c r="AO300" s="341"/>
      <c r="AP300" s="398">
        <f>P296</f>
        <v>-26.031808270516393</v>
      </c>
      <c r="AQ300" s="341"/>
      <c r="AR300" s="341"/>
      <c r="AS300" s="341"/>
      <c r="AT300" s="341"/>
      <c r="AU300" s="341"/>
      <c r="AV300" s="341"/>
      <c r="AW300" s="341"/>
      <c r="AX300" s="341"/>
    </row>
    <row r="301" spans="1:50" x14ac:dyDescent="0.6">
      <c r="A301" s="66">
        <v>110</v>
      </c>
      <c r="B301" s="361">
        <f t="shared" si="192"/>
        <v>1.9198621771937625</v>
      </c>
      <c r="C301" s="64">
        <f t="shared" si="186"/>
        <v>88.887760667672126</v>
      </c>
      <c r="D301" s="64">
        <f t="shared" si="193"/>
        <v>1.1122393323278743</v>
      </c>
      <c r="E301" s="63">
        <f t="shared" si="199"/>
        <v>120.43055320580943</v>
      </c>
      <c r="F301" s="64">
        <f t="shared" si="187"/>
        <v>97.064973901862601</v>
      </c>
      <c r="G301" s="64">
        <f t="shared" si="194"/>
        <v>-7.0649739018626008</v>
      </c>
      <c r="H301" s="63">
        <f t="shared" si="200"/>
        <v>112.00906387237104</v>
      </c>
      <c r="I301" s="64">
        <f t="shared" si="188"/>
        <v>105.08595887188986</v>
      </c>
      <c r="J301" s="64">
        <f t="shared" si="195"/>
        <v>-15.085958871889858</v>
      </c>
      <c r="K301" s="63">
        <f t="shared" si="201"/>
        <v>103.28633362254061</v>
      </c>
      <c r="L301" s="64">
        <f t="shared" si="189"/>
        <v>112.74805142993932</v>
      </c>
      <c r="M301" s="64">
        <f t="shared" si="196"/>
        <v>-22.748051429939323</v>
      </c>
      <c r="N301" s="63">
        <f t="shared" si="202"/>
        <v>93.893890506343126</v>
      </c>
      <c r="O301" s="64">
        <f t="shared" si="190"/>
        <v>119.79871947373447</v>
      </c>
      <c r="P301" s="64">
        <f t="shared" si="197"/>
        <v>-29.798719473734465</v>
      </c>
      <c r="Q301" s="63">
        <f t="shared" si="203"/>
        <v>83.432042162932007</v>
      </c>
      <c r="R301" s="64">
        <f t="shared" si="191"/>
        <v>115.47307365815702</v>
      </c>
      <c r="S301" s="171">
        <f t="shared" si="198"/>
        <v>-25.47307365815702</v>
      </c>
      <c r="T301" s="197">
        <f t="shared" si="204"/>
        <v>90.127434183458419</v>
      </c>
      <c r="U301" s="68"/>
      <c r="W301" s="341"/>
      <c r="X301" s="341"/>
      <c r="Y301" s="398"/>
      <c r="Z301" s="398"/>
      <c r="AA301" s="398"/>
      <c r="AB301" s="341"/>
      <c r="AC301" s="341"/>
      <c r="AD301" s="341"/>
      <c r="AE301" s="341"/>
      <c r="AF301" s="341"/>
      <c r="AG301" s="341"/>
      <c r="AH301" s="341"/>
      <c r="AI301" s="341"/>
      <c r="AJ301" s="341"/>
      <c r="AK301" s="341"/>
      <c r="AL301" s="341"/>
      <c r="AM301" s="341"/>
      <c r="AN301" s="341"/>
      <c r="AO301" s="341"/>
      <c r="AP301" s="341"/>
      <c r="AQ301" s="341"/>
      <c r="AR301" s="341"/>
      <c r="AS301" s="341"/>
      <c r="AT301" s="341"/>
      <c r="AU301" s="341"/>
      <c r="AV301" s="341"/>
      <c r="AW301" s="341"/>
      <c r="AX301" s="341"/>
    </row>
    <row r="302" spans="1:50" x14ac:dyDescent="0.6">
      <c r="A302" s="66">
        <v>111</v>
      </c>
      <c r="B302" s="361">
        <f t="shared" si="192"/>
        <v>1.9373154697137058</v>
      </c>
      <c r="C302" s="64">
        <f t="shared" si="186"/>
        <v>89.541728762981208</v>
      </c>
      <c r="D302" s="64">
        <f t="shared" si="193"/>
        <v>0.45827123701879202</v>
      </c>
      <c r="E302" s="63">
        <f t="shared" si="199"/>
        <v>121.07401377012177</v>
      </c>
      <c r="F302" s="64">
        <f t="shared" si="187"/>
        <v>97.768766901982417</v>
      </c>
      <c r="G302" s="64">
        <f t="shared" si="194"/>
        <v>-7.768766901982417</v>
      </c>
      <c r="H302" s="63">
        <f t="shared" si="200"/>
        <v>112.69553089933557</v>
      </c>
      <c r="I302" s="64">
        <f t="shared" si="188"/>
        <v>105.82548000707905</v>
      </c>
      <c r="J302" s="64">
        <f t="shared" si="195"/>
        <v>-15.825480007079051</v>
      </c>
      <c r="K302" s="63">
        <f t="shared" si="201"/>
        <v>103.98472929394615</v>
      </c>
      <c r="L302" s="64">
        <f t="shared" si="189"/>
        <v>113.50694671567474</v>
      </c>
      <c r="M302" s="64">
        <f t="shared" si="196"/>
        <v>-23.506946715674744</v>
      </c>
      <c r="N302" s="63">
        <f t="shared" si="202"/>
        <v>94.566659201344009</v>
      </c>
      <c r="O302" s="64">
        <f t="shared" si="190"/>
        <v>120.55513944497767</v>
      </c>
      <c r="P302" s="64">
        <f t="shared" si="197"/>
        <v>-30.555139444977669</v>
      </c>
      <c r="Q302" s="63">
        <f t="shared" si="203"/>
        <v>84.032527358027437</v>
      </c>
      <c r="R302" s="64">
        <f t="shared" si="191"/>
        <v>116.23401820540982</v>
      </c>
      <c r="S302" s="171">
        <f t="shared" si="198"/>
        <v>-26.234018205409825</v>
      </c>
      <c r="T302" s="197">
        <f t="shared" si="204"/>
        <v>90.779145237123714</v>
      </c>
      <c r="U302" s="68"/>
      <c r="W302" s="341"/>
      <c r="X302" s="341"/>
      <c r="Y302" s="398"/>
      <c r="Z302" s="398"/>
      <c r="AA302" s="398"/>
      <c r="AB302" s="341"/>
      <c r="AC302" s="341"/>
      <c r="AD302" s="341"/>
      <c r="AE302" s="341"/>
      <c r="AF302" s="341"/>
      <c r="AG302" s="341"/>
      <c r="AH302" s="341"/>
      <c r="AI302" s="341"/>
      <c r="AJ302" s="341"/>
      <c r="AK302" s="341"/>
      <c r="AL302" s="341"/>
      <c r="AM302" s="341"/>
      <c r="AN302" s="341"/>
      <c r="AO302" s="341"/>
      <c r="AP302" s="341"/>
      <c r="AQ302" s="341"/>
      <c r="AR302" s="341"/>
      <c r="AS302" s="341"/>
      <c r="AT302" s="341"/>
      <c r="AU302" s="341"/>
      <c r="AV302" s="341"/>
      <c r="AW302" s="341"/>
      <c r="AX302" s="341"/>
    </row>
    <row r="303" spans="1:50" x14ac:dyDescent="0.6">
      <c r="A303" s="66">
        <v>112</v>
      </c>
      <c r="B303" s="361">
        <f t="shared" si="192"/>
        <v>1.9547687622336491</v>
      </c>
      <c r="C303" s="64">
        <f t="shared" si="186"/>
        <v>90.191270699065086</v>
      </c>
      <c r="D303" s="64">
        <f t="shared" si="193"/>
        <v>-0.19127069906508609</v>
      </c>
      <c r="E303" s="63">
        <f t="shared" si="199"/>
        <v>121.72188378086094</v>
      </c>
      <c r="F303" s="64">
        <f t="shared" si="187"/>
        <v>98.46902975274412</v>
      </c>
      <c r="G303" s="64">
        <f t="shared" si="194"/>
        <v>-8.4690297527441203</v>
      </c>
      <c r="H303" s="63">
        <f t="shared" si="200"/>
        <v>113.38681404234407</v>
      </c>
      <c r="I303" s="64">
        <f t="shared" si="188"/>
        <v>106.56275122087918</v>
      </c>
      <c r="J303" s="64">
        <f t="shared" si="195"/>
        <v>-16.562751220879179</v>
      </c>
      <c r="K303" s="63">
        <f t="shared" si="201"/>
        <v>104.68824626604145</v>
      </c>
      <c r="L303" s="64">
        <f t="shared" si="189"/>
        <v>114.26512786497058</v>
      </c>
      <c r="M303" s="64">
        <f t="shared" si="196"/>
        <v>-24.26512786497058</v>
      </c>
      <c r="N303" s="63">
        <f t="shared" si="202"/>
        <v>95.244270306929437</v>
      </c>
      <c r="O303" s="64">
        <f t="shared" si="190"/>
        <v>121.31239067608213</v>
      </c>
      <c r="P303" s="64">
        <f t="shared" si="197"/>
        <v>-31.312390676082131</v>
      </c>
      <c r="Q303" s="63">
        <f t="shared" si="203"/>
        <v>84.636299291838085</v>
      </c>
      <c r="R303" s="64">
        <f t="shared" si="191"/>
        <v>116.9948444861636</v>
      </c>
      <c r="S303" s="171">
        <f t="shared" si="198"/>
        <v>-26.994844486163601</v>
      </c>
      <c r="T303" s="197">
        <f t="shared" si="204"/>
        <v>91.435307254077415</v>
      </c>
      <c r="U303" s="68"/>
      <c r="W303" s="341"/>
      <c r="X303" s="341"/>
      <c r="Y303" s="398"/>
      <c r="Z303" s="398"/>
      <c r="AA303" s="398"/>
      <c r="AB303" s="341"/>
      <c r="AC303" s="341"/>
      <c r="AD303" s="341"/>
      <c r="AE303" s="341"/>
      <c r="AF303" s="341"/>
      <c r="AG303" s="341"/>
      <c r="AH303" s="341"/>
      <c r="AI303" s="341"/>
      <c r="AJ303" s="341"/>
      <c r="AK303" s="341"/>
      <c r="AL303" s="341"/>
      <c r="AM303" s="341"/>
      <c r="AN303" s="341"/>
      <c r="AO303" s="341"/>
      <c r="AP303" s="341"/>
      <c r="AQ303" s="341"/>
      <c r="AR303" s="341"/>
      <c r="AS303" s="341"/>
      <c r="AT303" s="341"/>
      <c r="AU303" s="341"/>
      <c r="AV303" s="341"/>
      <c r="AW303" s="341"/>
      <c r="AX303" s="341"/>
    </row>
    <row r="304" spans="1:50" x14ac:dyDescent="0.6">
      <c r="A304" s="66">
        <v>113</v>
      </c>
      <c r="B304" s="361">
        <f t="shared" si="192"/>
        <v>1.9722220547535925</v>
      </c>
      <c r="C304" s="64">
        <f t="shared" si="186"/>
        <v>90.836272442405232</v>
      </c>
      <c r="D304" s="64">
        <f t="shared" si="193"/>
        <v>-0.83627244240523169</v>
      </c>
      <c r="E304" s="63">
        <f t="shared" si="199"/>
        <v>122.37429850686038</v>
      </c>
      <c r="F304" s="64">
        <f t="shared" si="187"/>
        <v>99.165634934656566</v>
      </c>
      <c r="G304" s="64">
        <f t="shared" si="194"/>
        <v>-9.1656349346565662</v>
      </c>
      <c r="H304" s="63">
        <f t="shared" si="200"/>
        <v>114.08312031145054</v>
      </c>
      <c r="I304" s="64">
        <f t="shared" si="188"/>
        <v>107.29764404705143</v>
      </c>
      <c r="J304" s="64">
        <f t="shared" si="195"/>
        <v>-17.297644047051435</v>
      </c>
      <c r="K304" s="63">
        <f t="shared" si="201"/>
        <v>105.397159986521</v>
      </c>
      <c r="L304" s="64">
        <f t="shared" si="189"/>
        <v>115.02248313201929</v>
      </c>
      <c r="M304" s="64">
        <f t="shared" si="196"/>
        <v>-25.022483132019289</v>
      </c>
      <c r="N304" s="63">
        <f t="shared" si="202"/>
        <v>95.927044026791492</v>
      </c>
      <c r="O304" s="64">
        <f t="shared" si="190"/>
        <v>122.07039356277433</v>
      </c>
      <c r="P304" s="64">
        <f t="shared" si="197"/>
        <v>-32.070393562774328</v>
      </c>
      <c r="Q304" s="63">
        <f t="shared" si="203"/>
        <v>85.243654135261863</v>
      </c>
      <c r="R304" s="64">
        <f t="shared" si="191"/>
        <v>117.75545151212928</v>
      </c>
      <c r="S304" s="171">
        <f t="shared" si="198"/>
        <v>-27.755451512129284</v>
      </c>
      <c r="T304" s="197">
        <f t="shared" si="204"/>
        <v>92.096242713236393</v>
      </c>
      <c r="U304" s="68"/>
      <c r="W304" s="341"/>
      <c r="X304" s="341"/>
      <c r="Y304" s="398"/>
      <c r="Z304" s="398"/>
      <c r="AA304" s="398"/>
      <c r="AB304" s="341"/>
      <c r="AC304" s="341"/>
      <c r="AD304" s="341"/>
      <c r="AE304" s="341"/>
      <c r="AF304" s="341"/>
      <c r="AG304" s="341"/>
      <c r="AH304" s="341"/>
      <c r="AI304" s="341"/>
      <c r="AJ304" s="341"/>
      <c r="AK304" s="341"/>
      <c r="AL304" s="341"/>
      <c r="AM304" s="341"/>
      <c r="AN304" s="341"/>
      <c r="AO304" s="341"/>
      <c r="AP304" s="341"/>
      <c r="AQ304" s="341"/>
      <c r="AR304" s="341"/>
      <c r="AS304" s="341"/>
      <c r="AT304" s="341"/>
      <c r="AU304" s="341"/>
      <c r="AV304" s="341"/>
      <c r="AW304" s="341"/>
      <c r="AX304" s="341"/>
    </row>
    <row r="305" spans="1:50" x14ac:dyDescent="0.6">
      <c r="A305" s="66">
        <v>114</v>
      </c>
      <c r="B305" s="361">
        <f t="shared" si="192"/>
        <v>1.9896753472735358</v>
      </c>
      <c r="C305" s="64">
        <f t="shared" si="186"/>
        <v>91.476617856755681</v>
      </c>
      <c r="D305" s="64">
        <f t="shared" si="193"/>
        <v>-1.4766178567556807</v>
      </c>
      <c r="E305" s="63">
        <f t="shared" si="199"/>
        <v>123.03139182355487</v>
      </c>
      <c r="F305" s="64">
        <f t="shared" si="187"/>
        <v>99.858452147686293</v>
      </c>
      <c r="G305" s="64">
        <f t="shared" si="194"/>
        <v>-9.8584521476862932</v>
      </c>
      <c r="H305" s="63">
        <f t="shared" si="200"/>
        <v>114.78465717212292</v>
      </c>
      <c r="I305" s="64">
        <f t="shared" si="188"/>
        <v>108.03002688178051</v>
      </c>
      <c r="J305" s="64">
        <f t="shared" si="195"/>
        <v>-18.030026881780515</v>
      </c>
      <c r="K305" s="63">
        <f t="shared" si="201"/>
        <v>106.11175016072789</v>
      </c>
      <c r="L305" s="64">
        <f t="shared" si="189"/>
        <v>115.77889806038374</v>
      </c>
      <c r="M305" s="64">
        <f t="shared" si="196"/>
        <v>-25.778898060383739</v>
      </c>
      <c r="N305" s="63">
        <f t="shared" si="202"/>
        <v>96.615309690073772</v>
      </c>
      <c r="O305" s="64">
        <f t="shared" si="190"/>
        <v>122.8290672881671</v>
      </c>
      <c r="P305" s="64">
        <f t="shared" si="197"/>
        <v>-32.829067288167096</v>
      </c>
      <c r="Q305" s="63">
        <f t="shared" si="203"/>
        <v>85.854899599479353</v>
      </c>
      <c r="R305" s="64">
        <f t="shared" si="191"/>
        <v>118.51573602835612</v>
      </c>
      <c r="S305" s="171">
        <f t="shared" si="198"/>
        <v>-28.515736028356116</v>
      </c>
      <c r="T305" s="197">
        <f t="shared" si="204"/>
        <v>92.762284711616374</v>
      </c>
      <c r="U305" s="68"/>
      <c r="W305" s="341"/>
      <c r="X305" s="341"/>
      <c r="Y305" s="398"/>
      <c r="Z305" s="398"/>
      <c r="AA305" s="398"/>
      <c r="AB305" s="341"/>
      <c r="AC305" s="341"/>
      <c r="AD305" s="341"/>
      <c r="AE305" s="341"/>
      <c r="AF305" s="341"/>
      <c r="AG305" s="341"/>
      <c r="AH305" s="341"/>
      <c r="AI305" s="341"/>
      <c r="AJ305" s="341"/>
      <c r="AK305" s="341"/>
      <c r="AL305" s="341"/>
      <c r="AM305" s="341"/>
      <c r="AN305" s="341"/>
      <c r="AO305" s="341"/>
      <c r="AP305" s="341"/>
      <c r="AQ305" s="341"/>
      <c r="AR305" s="341"/>
      <c r="AS305" s="341"/>
      <c r="AT305" s="341"/>
      <c r="AU305" s="341"/>
      <c r="AV305" s="341"/>
      <c r="AW305" s="341"/>
      <c r="AX305" s="341"/>
    </row>
    <row r="306" spans="1:50" x14ac:dyDescent="0.6">
      <c r="A306" s="66">
        <v>115</v>
      </c>
      <c r="B306" s="361">
        <f t="shared" si="192"/>
        <v>2.0071286397934789</v>
      </c>
      <c r="C306" s="64">
        <f t="shared" si="186"/>
        <v>92.112188668161338</v>
      </c>
      <c r="D306" s="64">
        <f t="shared" si="193"/>
        <v>-2.1121886681613375</v>
      </c>
      <c r="E306" s="63">
        <f t="shared" si="199"/>
        <v>123.69329614626908</v>
      </c>
      <c r="F306" s="64">
        <f t="shared" si="187"/>
        <v>100.54734820902895</v>
      </c>
      <c r="G306" s="64">
        <f t="shared" si="194"/>
        <v>-10.547348209028954</v>
      </c>
      <c r="H306" s="63">
        <f t="shared" si="200"/>
        <v>115.49163252359072</v>
      </c>
      <c r="I306" s="64">
        <f t="shared" si="188"/>
        <v>108.75976480534567</v>
      </c>
      <c r="J306" s="64">
        <f t="shared" si="195"/>
        <v>-18.759764805345668</v>
      </c>
      <c r="K306" s="63">
        <f t="shared" si="201"/>
        <v>106.83230089801437</v>
      </c>
      <c r="L306" s="64">
        <f t="shared" si="189"/>
        <v>116.53425526480081</v>
      </c>
      <c r="M306" s="64">
        <f t="shared" si="196"/>
        <v>-26.534255264800805</v>
      </c>
      <c r="N306" s="63">
        <f t="shared" si="202"/>
        <v>97.30940624116397</v>
      </c>
      <c r="O306" s="64">
        <f t="shared" si="190"/>
        <v>123.58832966094927</v>
      </c>
      <c r="P306" s="64">
        <f t="shared" si="197"/>
        <v>-33.58832966094927</v>
      </c>
      <c r="Q306" s="63">
        <f t="shared" si="203"/>
        <v>86.470355738989568</v>
      </c>
      <c r="R306" s="64">
        <f t="shared" si="191"/>
        <v>119.27559230273231</v>
      </c>
      <c r="S306" s="171">
        <f t="shared" si="198"/>
        <v>-29.275592302732306</v>
      </c>
      <c r="T306" s="197">
        <f t="shared" si="204"/>
        <v>93.433777601052711</v>
      </c>
      <c r="U306" s="68"/>
      <c r="W306" s="341"/>
      <c r="X306" s="341"/>
      <c r="Y306" s="398"/>
      <c r="Z306" s="398"/>
      <c r="AA306" s="398"/>
      <c r="AB306" s="341"/>
      <c r="AC306" s="341"/>
      <c r="AD306" s="341"/>
      <c r="AE306" s="341"/>
      <c r="AF306" s="341"/>
      <c r="AG306" s="341"/>
      <c r="AH306" s="341"/>
      <c r="AI306" s="341"/>
      <c r="AJ306" s="341"/>
      <c r="AK306" s="341"/>
      <c r="AL306" s="341"/>
      <c r="AM306" s="341"/>
      <c r="AN306" s="341"/>
      <c r="AO306" s="341"/>
      <c r="AP306" s="341"/>
      <c r="AQ306" s="341"/>
      <c r="AR306" s="341"/>
      <c r="AS306" s="341"/>
      <c r="AT306" s="341"/>
      <c r="AU306" s="341"/>
      <c r="AV306" s="341"/>
      <c r="AW306" s="341"/>
      <c r="AX306" s="341"/>
    </row>
    <row r="307" spans="1:50" x14ac:dyDescent="0.6">
      <c r="A307" s="66">
        <v>116</v>
      </c>
      <c r="B307" s="361">
        <f t="shared" si="192"/>
        <v>2.0245819323134224</v>
      </c>
      <c r="C307" s="64">
        <f t="shared" si="186"/>
        <v>92.742864432615974</v>
      </c>
      <c r="D307" s="64">
        <f t="shared" si="193"/>
        <v>-2.7428644326159741</v>
      </c>
      <c r="E307" s="63">
        <f t="shared" si="199"/>
        <v>124.36014235199674</v>
      </c>
      <c r="F307" s="64">
        <f t="shared" si="187"/>
        <v>101.23218695164149</v>
      </c>
      <c r="G307" s="64">
        <f t="shared" si="194"/>
        <v>-11.232186951641495</v>
      </c>
      <c r="H307" s="63">
        <f t="shared" si="200"/>
        <v>116.20425466128111</v>
      </c>
      <c r="I307" s="64">
        <f t="shared" si="188"/>
        <v>109.48671939945682</v>
      </c>
      <c r="J307" s="64">
        <f t="shared" si="195"/>
        <v>-19.486719399456817</v>
      </c>
      <c r="K307" s="63">
        <f t="shared" si="201"/>
        <v>107.55910084728458</v>
      </c>
      <c r="L307" s="64">
        <f t="shared" si="189"/>
        <v>117.2884342024778</v>
      </c>
      <c r="M307" s="64">
        <f t="shared" si="196"/>
        <v>-27.288434202477802</v>
      </c>
      <c r="N307" s="63">
        <f t="shared" si="202"/>
        <v>98.009682745741344</v>
      </c>
      <c r="O307" s="64">
        <f t="shared" si="190"/>
        <v>124.34809694316031</v>
      </c>
      <c r="P307" s="64">
        <f t="shared" si="197"/>
        <v>-34.348096943160314</v>
      </c>
      <c r="Q307" s="63">
        <f t="shared" si="203"/>
        <v>87.090355812529666</v>
      </c>
      <c r="R307" s="64">
        <f t="shared" si="191"/>
        <v>120.03491190380997</v>
      </c>
      <c r="S307" s="171">
        <f t="shared" si="198"/>
        <v>-30.03491190380997</v>
      </c>
      <c r="T307" s="197">
        <f t="shared" si="204"/>
        <v>94.111077657276752</v>
      </c>
      <c r="U307" s="68"/>
      <c r="W307" s="341"/>
      <c r="X307" s="341"/>
      <c r="Y307" s="398"/>
      <c r="Z307" s="398"/>
      <c r="AA307" s="398"/>
      <c r="AB307" s="341"/>
      <c r="AC307" s="341"/>
      <c r="AD307" s="341"/>
      <c r="AE307" s="341"/>
      <c r="AF307" s="341"/>
      <c r="AG307" s="341"/>
      <c r="AH307" s="341"/>
      <c r="AI307" s="341"/>
      <c r="AJ307" s="341"/>
      <c r="AK307" s="341"/>
      <c r="AL307" s="341"/>
      <c r="AM307" s="341"/>
      <c r="AN307" s="341"/>
      <c r="AO307" s="341"/>
      <c r="AP307" s="341"/>
      <c r="AQ307" s="341"/>
      <c r="AR307" s="341"/>
      <c r="AS307" s="341"/>
      <c r="AT307" s="341"/>
      <c r="AU307" s="341"/>
      <c r="AV307" s="341"/>
      <c r="AW307" s="341"/>
      <c r="AX307" s="341"/>
    </row>
    <row r="308" spans="1:50" x14ac:dyDescent="0.6">
      <c r="A308" s="66">
        <v>117</v>
      </c>
      <c r="B308" s="361">
        <f t="shared" si="192"/>
        <v>2.0420352248333655</v>
      </c>
      <c r="C308" s="64">
        <f t="shared" si="186"/>
        <v>93.368522506586785</v>
      </c>
      <c r="D308" s="64">
        <f t="shared" si="193"/>
        <v>-3.3685225065867854</v>
      </c>
      <c r="E308" s="63">
        <f t="shared" si="199"/>
        <v>125.03205968945294</v>
      </c>
      <c r="F308" s="64">
        <f t="shared" si="187"/>
        <v>101.91282912376784</v>
      </c>
      <c r="G308" s="64">
        <f t="shared" si="194"/>
        <v>-11.912829123767835</v>
      </c>
      <c r="H308" s="63">
        <f t="shared" si="200"/>
        <v>116.92273222239137</v>
      </c>
      <c r="I308" s="64">
        <f t="shared" si="188"/>
        <v>110.21074856020338</v>
      </c>
      <c r="J308" s="64">
        <f t="shared" si="195"/>
        <v>-20.210748560203385</v>
      </c>
      <c r="K308" s="63">
        <f t="shared" si="201"/>
        <v>108.29244332013069</v>
      </c>
      <c r="L308" s="64">
        <f t="shared" si="189"/>
        <v>118.04131093318408</v>
      </c>
      <c r="M308" s="64">
        <f t="shared" si="196"/>
        <v>-28.041310933184079</v>
      </c>
      <c r="N308" s="63">
        <f t="shared" si="202"/>
        <v>98.716498912929794</v>
      </c>
      <c r="O308" s="64">
        <f t="shared" si="190"/>
        <v>125.10828366654908</v>
      </c>
      <c r="P308" s="64">
        <f t="shared" si="197"/>
        <v>-35.108283666549085</v>
      </c>
      <c r="Q308" s="63">
        <f t="shared" si="203"/>
        <v>87.715247206502724</v>
      </c>
      <c r="R308" s="64">
        <f t="shared" si="191"/>
        <v>120.79358346603527</v>
      </c>
      <c r="S308" s="171">
        <f t="shared" si="198"/>
        <v>-30.793583466035273</v>
      </c>
      <c r="T308" s="197">
        <f t="shared" si="204"/>
        <v>94.79455378273029</v>
      </c>
      <c r="U308" s="68"/>
      <c r="W308" s="341"/>
      <c r="X308" s="341"/>
      <c r="Y308" s="398"/>
      <c r="Z308" s="398"/>
      <c r="AA308" s="398"/>
      <c r="AB308" s="341"/>
      <c r="AC308" s="341"/>
      <c r="AD308" s="341"/>
      <c r="AE308" s="341"/>
      <c r="AF308" s="341"/>
      <c r="AG308" s="341"/>
      <c r="AH308" s="341"/>
      <c r="AI308" s="341"/>
      <c r="AJ308" s="341"/>
      <c r="AK308" s="341"/>
      <c r="AL308" s="341"/>
      <c r="AM308" s="341"/>
      <c r="AN308" s="341"/>
      <c r="AO308" s="341"/>
      <c r="AP308" s="341"/>
      <c r="AQ308" s="341"/>
      <c r="AR308" s="341"/>
      <c r="AS308" s="341"/>
      <c r="AT308" s="341"/>
      <c r="AU308" s="341"/>
      <c r="AV308" s="341"/>
      <c r="AW308" s="341"/>
      <c r="AX308" s="341"/>
    </row>
    <row r="309" spans="1:50" x14ac:dyDescent="0.6">
      <c r="A309" s="66">
        <v>118</v>
      </c>
      <c r="B309" s="361">
        <f t="shared" si="192"/>
        <v>2.0594885173533091</v>
      </c>
      <c r="C309" s="64">
        <f t="shared" si="186"/>
        <v>93.989038020649275</v>
      </c>
      <c r="D309" s="64">
        <f t="shared" si="193"/>
        <v>-3.989038020649275</v>
      </c>
      <c r="E309" s="63">
        <f t="shared" si="199"/>
        <v>125.70917567718031</v>
      </c>
      <c r="F309" s="64">
        <f t="shared" si="187"/>
        <v>102.58913228972609</v>
      </c>
      <c r="G309" s="64">
        <f t="shared" si="194"/>
        <v>-12.589132289726095</v>
      </c>
      <c r="H309" s="63">
        <f t="shared" si="200"/>
        <v>117.64727411358622</v>
      </c>
      <c r="I309" s="64">
        <f t="shared" si="188"/>
        <v>110.93170630659574</v>
      </c>
      <c r="J309" s="64">
        <f t="shared" si="195"/>
        <v>-20.931706306595743</v>
      </c>
      <c r="K309" s="63">
        <f t="shared" si="201"/>
        <v>109.03262639979074</v>
      </c>
      <c r="L309" s="64">
        <f t="shared" si="189"/>
        <v>118.79275786741097</v>
      </c>
      <c r="M309" s="64">
        <f t="shared" si="196"/>
        <v>-28.79275786741097</v>
      </c>
      <c r="N309" s="63">
        <f t="shared" si="202"/>
        <v>99.430225633242358</v>
      </c>
      <c r="O309" s="64">
        <f t="shared" si="190"/>
        <v>125.86880243641536</v>
      </c>
      <c r="P309" s="64">
        <f t="shared" si="197"/>
        <v>-35.868802436415365</v>
      </c>
      <c r="Q309" s="63">
        <f t="shared" si="203"/>
        <v>88.345392425931863</v>
      </c>
      <c r="R309" s="64">
        <f t="shared" si="191"/>
        <v>121.5514924414004</v>
      </c>
      <c r="S309" s="171">
        <f t="shared" si="198"/>
        <v>-31.551492441400399</v>
      </c>
      <c r="T309" s="197">
        <f t="shared" si="204"/>
        <v>95.484588244474594</v>
      </c>
      <c r="U309" s="67"/>
      <c r="W309" s="341"/>
      <c r="X309" s="341"/>
      <c r="Y309" s="398"/>
      <c r="Z309" s="398"/>
      <c r="AA309" s="398"/>
      <c r="AB309" s="341"/>
      <c r="AC309" s="341"/>
      <c r="AD309" s="341"/>
      <c r="AE309" s="341"/>
      <c r="AF309" s="341"/>
      <c r="AG309" s="341"/>
      <c r="AH309" s="341"/>
      <c r="AI309" s="341"/>
      <c r="AJ309" s="341"/>
      <c r="AK309" s="341"/>
      <c r="AL309" s="341"/>
      <c r="AM309" s="341"/>
      <c r="AN309" s="341"/>
      <c r="AO309" s="341"/>
      <c r="AP309" s="341"/>
      <c r="AQ309" s="341"/>
      <c r="AR309" s="341"/>
      <c r="AS309" s="341"/>
      <c r="AT309" s="341"/>
      <c r="AU309" s="341"/>
      <c r="AV309" s="341"/>
      <c r="AW309" s="341"/>
      <c r="AX309" s="341"/>
    </row>
    <row r="310" spans="1:50" x14ac:dyDescent="0.6">
      <c r="A310" s="66">
        <v>119</v>
      </c>
      <c r="B310" s="361">
        <f t="shared" si="192"/>
        <v>2.0769418098732522</v>
      </c>
      <c r="C310" s="64">
        <f t="shared" si="186"/>
        <v>94.604283856491946</v>
      </c>
      <c r="D310" s="64">
        <f t="shared" si="193"/>
        <v>-4.6042838564919464</v>
      </c>
      <c r="E310" s="63">
        <f t="shared" si="199"/>
        <v>126.39161598949117</v>
      </c>
      <c r="F310" s="64">
        <f t="shared" si="187"/>
        <v>103.26095073226118</v>
      </c>
      <c r="G310" s="64">
        <f t="shared" si="194"/>
        <v>-13.260950732261179</v>
      </c>
      <c r="H310" s="63">
        <f t="shared" si="200"/>
        <v>118.37808941974751</v>
      </c>
      <c r="I310" s="64">
        <f t="shared" si="188"/>
        <v>111.64944258471539</v>
      </c>
      <c r="J310" s="64">
        <f t="shared" si="195"/>
        <v>-21.649442584715388</v>
      </c>
      <c r="K310" s="63">
        <f t="shared" si="201"/>
        <v>109.77995303395922</v>
      </c>
      <c r="L310" s="64">
        <f t="shared" si="189"/>
        <v>119.54264350184307</v>
      </c>
      <c r="M310" s="64">
        <f t="shared" si="196"/>
        <v>-29.542643501843074</v>
      </c>
      <c r="N310" s="63">
        <f t="shared" si="202"/>
        <v>100.15124553180306</v>
      </c>
      <c r="O310" s="64">
        <f t="shared" si="190"/>
        <v>126.62956372172293</v>
      </c>
      <c r="P310" s="64">
        <f t="shared" si="197"/>
        <v>-36.629563721722931</v>
      </c>
      <c r="Q310" s="63">
        <f t="shared" si="203"/>
        <v>88.981170158382341</v>
      </c>
      <c r="R310" s="64">
        <f t="shared" si="191"/>
        <v>122.30852083646528</v>
      </c>
      <c r="S310" s="171">
        <f t="shared" si="198"/>
        <v>-32.308520836465277</v>
      </c>
      <c r="T310" s="197">
        <f t="shared" si="204"/>
        <v>96.181577448499695</v>
      </c>
      <c r="W310" s="341"/>
      <c r="X310" s="341"/>
      <c r="Y310" s="398"/>
      <c r="Z310" s="398"/>
      <c r="AA310" s="398"/>
      <c r="AB310" s="341"/>
      <c r="AC310" s="341"/>
      <c r="AD310" s="341"/>
      <c r="AE310" s="341"/>
      <c r="AF310" s="341"/>
      <c r="AG310" s="341"/>
      <c r="AH310" s="341"/>
      <c r="AI310" s="341"/>
      <c r="AJ310" s="341"/>
      <c r="AK310" s="341"/>
      <c r="AL310" s="341"/>
      <c r="AM310" s="341"/>
      <c r="AN310" s="341"/>
      <c r="AO310" s="341"/>
      <c r="AP310" s="341"/>
      <c r="AQ310" s="341"/>
      <c r="AR310" s="341"/>
      <c r="AS310" s="341"/>
      <c r="AT310" s="341"/>
      <c r="AU310" s="341"/>
      <c r="AV310" s="341"/>
      <c r="AW310" s="341"/>
      <c r="AX310" s="341"/>
    </row>
    <row r="311" spans="1:50" s="370" customFormat="1" x14ac:dyDescent="0.6">
      <c r="A311" s="362">
        <v>120</v>
      </c>
      <c r="B311" s="363">
        <f t="shared" si="192"/>
        <v>2.0943951023931953</v>
      </c>
      <c r="C311" s="364">
        <f t="shared" si="186"/>
        <v>95.21413062756784</v>
      </c>
      <c r="D311" s="364">
        <f t="shared" si="193"/>
        <v>-5.2141306275678403</v>
      </c>
      <c r="E311" s="365">
        <f t="shared" si="199"/>
        <v>127.07950433003251</v>
      </c>
      <c r="F311" s="364">
        <f t="shared" si="187"/>
        <v>103.92813535680645</v>
      </c>
      <c r="G311" s="364">
        <f t="shared" si="194"/>
        <v>-13.92813535680645</v>
      </c>
      <c r="H311" s="365">
        <f t="shared" si="200"/>
        <v>119.1153872926478</v>
      </c>
      <c r="I311" s="364">
        <f t="shared" si="188"/>
        <v>112.36380306753263</v>
      </c>
      <c r="J311" s="364">
        <f t="shared" si="195"/>
        <v>-22.363803067532629</v>
      </c>
      <c r="K311" s="365">
        <f t="shared" si="201"/>
        <v>110.5347311092675</v>
      </c>
      <c r="L311" s="364">
        <f t="shared" si="189"/>
        <v>120.29083214135635</v>
      </c>
      <c r="M311" s="364">
        <f t="shared" si="196"/>
        <v>-30.290832141356347</v>
      </c>
      <c r="N311" s="365">
        <f t="shared" si="202"/>
        <v>100.87995353609496</v>
      </c>
      <c r="O311" s="364">
        <f t="shared" si="190"/>
        <v>127.39047563015041</v>
      </c>
      <c r="P311" s="364">
        <f t="shared" si="197"/>
        <v>-37.390475630150405</v>
      </c>
      <c r="Q311" s="365">
        <f t="shared" si="203"/>
        <v>89.622976416748969</v>
      </c>
      <c r="R311" s="364">
        <f t="shared" si="191"/>
        <v>123.06454693362637</v>
      </c>
      <c r="S311" s="366">
        <f t="shared" si="198"/>
        <v>-33.064546933626374</v>
      </c>
      <c r="T311" s="367">
        <f t="shared" si="204"/>
        <v>96.885932751662921</v>
      </c>
      <c r="U311" s="375"/>
      <c r="V311" s="369">
        <f>E311</f>
        <v>127.07950433003251</v>
      </c>
      <c r="W311" s="399"/>
      <c r="X311" s="399"/>
      <c r="Y311" s="399"/>
      <c r="Z311" s="399"/>
      <c r="AA311" s="399"/>
      <c r="AB311" s="380"/>
      <c r="AC311" s="380"/>
      <c r="AD311" s="380"/>
      <c r="AE311" s="380"/>
      <c r="AF311" s="380"/>
      <c r="AG311" s="380"/>
      <c r="AH311" s="380"/>
      <c r="AI311" s="380"/>
      <c r="AJ311" s="380"/>
      <c r="AK311" s="380"/>
      <c r="AL311" s="380"/>
      <c r="AM311" s="380"/>
      <c r="AN311" s="380"/>
      <c r="AO311" s="380"/>
      <c r="AP311" s="380"/>
      <c r="AQ311" s="399">
        <f>D311</f>
        <v>-5.2141306275678403</v>
      </c>
      <c r="AR311" s="380"/>
      <c r="AS311" s="380"/>
      <c r="AT311" s="380"/>
      <c r="AU311" s="380"/>
      <c r="AV311" s="380"/>
      <c r="AW311" s="380"/>
      <c r="AX311" s="380"/>
    </row>
    <row r="312" spans="1:50" x14ac:dyDescent="0.6">
      <c r="A312" s="66">
        <v>121</v>
      </c>
      <c r="B312" s="361">
        <f t="shared" ref="B312:B341" si="205">RADIANS(A312)</f>
        <v>2.1118483949131388</v>
      </c>
      <c r="C312" s="64">
        <f t="shared" si="186"/>
        <v>95.818446663685847</v>
      </c>
      <c r="D312" s="64">
        <f t="shared" ref="D312:D341" si="206">90-C312</f>
        <v>-5.8184466636858474</v>
      </c>
      <c r="E312" s="63">
        <f t="shared" ref="E312:E341" si="207">DEGREES(ACOS((SIN(RADIANS(D312))*SIN($C$6)-SIN(C$5))/(COS(RADIANS(D312))*COS($C$6))))</f>
        <v>127.77296229277052</v>
      </c>
      <c r="F312" s="64">
        <f t="shared" ref="F312:F341" si="208">DEGREES(ACOS(SIN(G$5)*SIN($C$6)+COS(G$5)*COS($C$6)*COS($B312)))</f>
        <v>104.59053359803896</v>
      </c>
      <c r="G312" s="64">
        <f t="shared" ref="G312:G341" si="209">90-F312</f>
        <v>-14.590533598038959</v>
      </c>
      <c r="H312" s="63">
        <f t="shared" ref="H312:H341" si="210">DEGREES(ACOS((SIN(RADIANS(G312))*SIN($C$6)-SIN(G$5))/(COS(RADIANS(G312))*COS($C$6))))</f>
        <v>119.85937681836306</v>
      </c>
      <c r="I312" s="64">
        <f t="shared" ref="I312:I341" si="211">DEGREES(ACOS(SIN(J$5)*SIN($C$6)+COS(J$5)*COS($C$6)*COS($B312)))</f>
        <v>113.07462895049835</v>
      </c>
      <c r="J312" s="64">
        <f t="shared" ref="J312:J341" si="212">90-I312</f>
        <v>-23.074628950498351</v>
      </c>
      <c r="K312" s="63">
        <f t="shared" ref="K312:K341" si="213">DEGREES(ACOS((SIN(RADIANS(J312))*SIN($C$6)-SIN(J$5))/(COS(RADIANS(J312))*COS($C$6))))</f>
        <v>111.2972735050207</v>
      </c>
      <c r="L312" s="64">
        <f t="shared" ref="L312:L341" si="214">DEGREES(ACOS(SIN(M$5)*SIN($C$6)+COS(M$5)*COS($C$6)*COS($B312)))</f>
        <v>121.03718360673211</v>
      </c>
      <c r="M312" s="64">
        <f t="shared" ref="M312:M341" si="215">90-L312</f>
        <v>-31.037183606732114</v>
      </c>
      <c r="N312" s="63">
        <f t="shared" ref="N312:N341" si="216">DEGREES(ACOS((SIN(RADIANS(M312))*SIN($C$6)-SIN(M$5))/(COS(RADIANS(M312))*COS($C$6))))</f>
        <v>101.61675745720216</v>
      </c>
      <c r="O312" s="64">
        <f t="shared" ref="O312:O341" si="217">DEGREES(ACOS(SIN(P$5)*SIN($C$6)+COS(P$5)*COS($C$6)*COS($B312)))</f>
        <v>128.15144366660962</v>
      </c>
      <c r="P312" s="64">
        <f t="shared" ref="P312:P341" si="218">90-O312</f>
        <v>-38.151443666609623</v>
      </c>
      <c r="Q312" s="63">
        <f t="shared" ref="Q312:Q341" si="219">DEGREES(ACOS((SIN(RADIANS(P312))*SIN($C$6)-SIN(P$5))/(COS(RADIANS(P312))*COS($C$6))))</f>
        <v>90.271225767292492</v>
      </c>
      <c r="R312" s="64">
        <f t="shared" ref="R312:R341" si="220">DEGREES(ACOS(SIN(S$5)*SIN($C$6)+COS(S$5)*COS($C$6)*COS($B312)))</f>
        <v>123.81944499543394</v>
      </c>
      <c r="S312" s="168">
        <f t="shared" ref="S312:S341" si="221">90-R312</f>
        <v>-33.81944499543394</v>
      </c>
      <c r="T312" s="359">
        <f t="shared" ref="T312:T341" si="222">DEGREES(ACOS((SIN(RADIANS(S312))*SIN($C$6)-SIN(S$5))/(COS(RADIANS(S312))*COS($C$6))))</f>
        <v>97.598081312370482</v>
      </c>
      <c r="V312" s="72">
        <f>H311</f>
        <v>119.1153872926478</v>
      </c>
      <c r="W312" s="398"/>
      <c r="X312" s="398"/>
      <c r="Y312" s="398"/>
      <c r="Z312" s="398"/>
      <c r="AA312" s="398"/>
      <c r="AB312" s="341"/>
      <c r="AC312" s="341"/>
      <c r="AD312" s="341"/>
      <c r="AE312" s="341"/>
      <c r="AF312" s="341"/>
      <c r="AG312" s="341"/>
      <c r="AH312" s="341"/>
      <c r="AI312" s="341"/>
      <c r="AJ312" s="341"/>
      <c r="AK312" s="341"/>
      <c r="AL312" s="341"/>
      <c r="AM312" s="341"/>
      <c r="AN312" s="341"/>
      <c r="AO312" s="341"/>
      <c r="AP312" s="341"/>
      <c r="AQ312" s="398">
        <f>G311</f>
        <v>-13.92813535680645</v>
      </c>
      <c r="AR312" s="341"/>
      <c r="AS312" s="341"/>
      <c r="AT312" s="341"/>
      <c r="AU312" s="341"/>
      <c r="AV312" s="341"/>
      <c r="AW312" s="341"/>
      <c r="AX312" s="341"/>
    </row>
    <row r="313" spans="1:50" x14ac:dyDescent="0.6">
      <c r="A313" s="66">
        <v>122</v>
      </c>
      <c r="B313" s="361">
        <f t="shared" si="205"/>
        <v>2.1293016874330819</v>
      </c>
      <c r="C313" s="64">
        <f t="shared" si="186"/>
        <v>96.417097999851535</v>
      </c>
      <c r="D313" s="64">
        <f t="shared" si="206"/>
        <v>-6.417097999851535</v>
      </c>
      <c r="E313" s="63">
        <f t="shared" si="207"/>
        <v>128.47210921020647</v>
      </c>
      <c r="F313" s="64">
        <f t="shared" si="208"/>
        <v>105.24798932915752</v>
      </c>
      <c r="G313" s="64">
        <f t="shared" si="209"/>
        <v>-15.247989329157519</v>
      </c>
      <c r="H313" s="63">
        <f t="shared" si="210"/>
        <v>120.61026686218963</v>
      </c>
      <c r="I313" s="64">
        <f t="shared" si="211"/>
        <v>113.78175674307141</v>
      </c>
      <c r="J313" s="64">
        <f t="shared" si="212"/>
        <v>-23.781756743071412</v>
      </c>
      <c r="K313" s="63">
        <f t="shared" si="213"/>
        <v>112.06789812353034</v>
      </c>
      <c r="L313" s="64">
        <f t="shared" si="214"/>
        <v>121.78155292725269</v>
      </c>
      <c r="M313" s="64">
        <f t="shared" si="215"/>
        <v>-31.78155292725269</v>
      </c>
      <c r="N313" s="63">
        <f t="shared" si="216"/>
        <v>102.36207858318178</v>
      </c>
      <c r="O313" s="64">
        <f t="shared" si="217"/>
        <v>128.9123704736115</v>
      </c>
      <c r="P313" s="64">
        <f t="shared" si="218"/>
        <v>-38.912370473611503</v>
      </c>
      <c r="Q313" s="63">
        <f t="shared" si="219"/>
        <v>90.926352649829269</v>
      </c>
      <c r="R313" s="64">
        <f t="shared" si="220"/>
        <v>124.57308495068064</v>
      </c>
      <c r="S313" s="168">
        <f t="shared" si="221"/>
        <v>-34.573084950680638</v>
      </c>
      <c r="T313" s="359">
        <f t="shared" si="222"/>
        <v>98.318466980960125</v>
      </c>
      <c r="V313" s="72">
        <f>K311</f>
        <v>110.5347311092675</v>
      </c>
      <c r="W313" s="398"/>
      <c r="X313" s="398"/>
      <c r="Y313" s="398"/>
      <c r="Z313" s="398"/>
      <c r="AA313" s="398"/>
      <c r="AB313" s="341"/>
      <c r="AC313" s="341"/>
      <c r="AD313" s="341"/>
      <c r="AE313" s="341"/>
      <c r="AF313" s="341"/>
      <c r="AG313" s="341"/>
      <c r="AH313" s="341"/>
      <c r="AI313" s="341"/>
      <c r="AJ313" s="341"/>
      <c r="AK313" s="341"/>
      <c r="AL313" s="341"/>
      <c r="AM313" s="341"/>
      <c r="AN313" s="341"/>
      <c r="AO313" s="341"/>
      <c r="AP313" s="341"/>
      <c r="AQ313" s="398">
        <f>J311</f>
        <v>-22.363803067532629</v>
      </c>
      <c r="AR313" s="341"/>
      <c r="AS313" s="341"/>
      <c r="AT313" s="341"/>
      <c r="AU313" s="341"/>
      <c r="AV313" s="341"/>
      <c r="AW313" s="341"/>
      <c r="AX313" s="341"/>
    </row>
    <row r="314" spans="1:50" x14ac:dyDescent="0.6">
      <c r="A314" s="66">
        <v>123</v>
      </c>
      <c r="B314" s="361">
        <f t="shared" si="205"/>
        <v>2.1467549799530254</v>
      </c>
      <c r="C314" s="64">
        <f t="shared" si="186"/>
        <v>97.009948369683556</v>
      </c>
      <c r="D314" s="64">
        <f t="shared" si="206"/>
        <v>-7.0099483696835563</v>
      </c>
      <c r="E314" s="63">
        <f t="shared" si="207"/>
        <v>129.17706198865409</v>
      </c>
      <c r="F314" s="64">
        <f t="shared" si="208"/>
        <v>105.90034277435862</v>
      </c>
      <c r="G314" s="64">
        <f t="shared" si="209"/>
        <v>-15.90034277435862</v>
      </c>
      <c r="H314" s="63">
        <f t="shared" si="210"/>
        <v>121.36826588978299</v>
      </c>
      <c r="I314" s="64">
        <f t="shared" si="211"/>
        <v>114.4850180564063</v>
      </c>
      <c r="J314" s="64">
        <f t="shared" si="212"/>
        <v>-24.485018056406304</v>
      </c>
      <c r="K314" s="63">
        <f t="shared" si="213"/>
        <v>112.84692789411805</v>
      </c>
      <c r="L314" s="64">
        <f t="shared" si="214"/>
        <v>122.5237900173251</v>
      </c>
      <c r="M314" s="64">
        <f t="shared" si="215"/>
        <v>-32.523790017325098</v>
      </c>
      <c r="N314" s="63">
        <f t="shared" si="216"/>
        <v>103.11635228281321</v>
      </c>
      <c r="O314" s="64">
        <f t="shared" si="217"/>
        <v>129.67315555169247</v>
      </c>
      <c r="P314" s="64">
        <f t="shared" si="218"/>
        <v>-39.673155551692474</v>
      </c>
      <c r="Q314" s="63">
        <f t="shared" si="219"/>
        <v>91.588812797531816</v>
      </c>
      <c r="R314" s="64">
        <f t="shared" si="220"/>
        <v>125.32533206090341</v>
      </c>
      <c r="S314" s="168">
        <f t="shared" si="221"/>
        <v>-35.325332060903406</v>
      </c>
      <c r="T314" s="359">
        <f t="shared" si="222"/>
        <v>99.047551230534779</v>
      </c>
      <c r="V314" s="72">
        <f>N311</f>
        <v>100.87995353609496</v>
      </c>
      <c r="W314" s="398"/>
      <c r="X314" s="398"/>
      <c r="Y314" s="398"/>
      <c r="Z314" s="398"/>
      <c r="AA314" s="398"/>
      <c r="AB314" s="341"/>
      <c r="AC314" s="341"/>
      <c r="AD314" s="341"/>
      <c r="AE314" s="341"/>
      <c r="AF314" s="341"/>
      <c r="AG314" s="341"/>
      <c r="AH314" s="341"/>
      <c r="AI314" s="341"/>
      <c r="AJ314" s="341"/>
      <c r="AK314" s="341"/>
      <c r="AL314" s="341"/>
      <c r="AM314" s="341"/>
      <c r="AN314" s="341"/>
      <c r="AO314" s="341"/>
      <c r="AP314" s="341"/>
      <c r="AQ314" s="398">
        <f>M311</f>
        <v>-30.290832141356347</v>
      </c>
      <c r="AR314" s="341"/>
      <c r="AS314" s="341"/>
      <c r="AT314" s="341"/>
      <c r="AU314" s="341"/>
      <c r="AV314" s="341"/>
      <c r="AW314" s="341"/>
      <c r="AX314" s="341"/>
    </row>
    <row r="315" spans="1:50" x14ac:dyDescent="0.6">
      <c r="A315" s="66">
        <v>124</v>
      </c>
      <c r="B315" s="361">
        <f t="shared" si="205"/>
        <v>2.1642082724729685</v>
      </c>
      <c r="C315" s="64">
        <f t="shared" si="186"/>
        <v>97.596859203746732</v>
      </c>
      <c r="D315" s="64">
        <f t="shared" si="206"/>
        <v>-7.5968592037467317</v>
      </c>
      <c r="E315" s="63">
        <f t="shared" si="207"/>
        <v>129.8879349304348</v>
      </c>
      <c r="F315" s="64">
        <f t="shared" si="208"/>
        <v>106.5474304250347</v>
      </c>
      <c r="G315" s="64">
        <f t="shared" si="209"/>
        <v>-16.547430425034705</v>
      </c>
      <c r="H315" s="63">
        <f t="shared" si="210"/>
        <v>122.13358176319539</v>
      </c>
      <c r="I315" s="64">
        <f t="shared" si="211"/>
        <v>115.18423938749513</v>
      </c>
      <c r="J315" s="64">
        <f t="shared" si="212"/>
        <v>-25.184239387495126</v>
      </c>
      <c r="K315" s="63">
        <f t="shared" si="213"/>
        <v>113.63469074758275</v>
      </c>
      <c r="L315" s="64">
        <f t="shared" si="214"/>
        <v>123.26373933626439</v>
      </c>
      <c r="M315" s="64">
        <f t="shared" si="215"/>
        <v>-33.263739336264393</v>
      </c>
      <c r="N315" s="63">
        <f t="shared" si="216"/>
        <v>103.88002861751612</v>
      </c>
      <c r="O315" s="64">
        <f t="shared" si="217"/>
        <v>130.43369495792885</v>
      </c>
      <c r="P315" s="64">
        <f t="shared" si="218"/>
        <v>-40.43369495792885</v>
      </c>
      <c r="Q315" s="63">
        <f t="shared" si="219"/>
        <v>92.259084764381299</v>
      </c>
      <c r="R315" s="64">
        <f t="shared" si="220"/>
        <v>126.07604656585559</v>
      </c>
      <c r="S315" s="168">
        <f t="shared" si="221"/>
        <v>-36.076046565855592</v>
      </c>
      <c r="T315" s="359">
        <f t="shared" si="222"/>
        <v>99.785814128727395</v>
      </c>
      <c r="V315" s="72">
        <f>Q311</f>
        <v>89.622976416748969</v>
      </c>
      <c r="W315" s="398"/>
      <c r="X315" s="398"/>
      <c r="Y315" s="398"/>
      <c r="Z315" s="398"/>
      <c r="AA315" s="398"/>
      <c r="AB315" s="341"/>
      <c r="AC315" s="341"/>
      <c r="AD315" s="341"/>
      <c r="AE315" s="341"/>
      <c r="AF315" s="341"/>
      <c r="AG315" s="341"/>
      <c r="AH315" s="341"/>
      <c r="AI315" s="341"/>
      <c r="AJ315" s="341"/>
      <c r="AK315" s="341"/>
      <c r="AL315" s="341"/>
      <c r="AM315" s="341"/>
      <c r="AN315" s="341"/>
      <c r="AO315" s="341"/>
      <c r="AP315" s="341"/>
      <c r="AQ315" s="398">
        <f>P311</f>
        <v>-37.390475630150405</v>
      </c>
      <c r="AR315" s="341"/>
      <c r="AS315" s="341"/>
      <c r="AT315" s="341"/>
      <c r="AU315" s="341"/>
      <c r="AV315" s="341"/>
      <c r="AW315" s="341"/>
      <c r="AX315" s="341"/>
    </row>
    <row r="316" spans="1:50" x14ac:dyDescent="0.6">
      <c r="A316" s="66">
        <v>125</v>
      </c>
      <c r="B316" s="361">
        <f t="shared" si="205"/>
        <v>2.1816615649929121</v>
      </c>
      <c r="C316" s="64">
        <f t="shared" si="186"/>
        <v>98.177689633159304</v>
      </c>
      <c r="D316" s="64">
        <f t="shared" si="206"/>
        <v>-8.1776896331593036</v>
      </c>
      <c r="E316" s="63">
        <f t="shared" si="207"/>
        <v>130.60483954287719</v>
      </c>
      <c r="F316" s="64">
        <f t="shared" si="208"/>
        <v>107.18908496027049</v>
      </c>
      <c r="G316" s="64">
        <f t="shared" si="209"/>
        <v>-17.189084960270492</v>
      </c>
      <c r="H316" s="63">
        <f t="shared" si="210"/>
        <v>122.90642151045628</v>
      </c>
      <c r="I316" s="64">
        <f t="shared" si="211"/>
        <v>115.87924190013921</v>
      </c>
      <c r="J316" s="64">
        <f t="shared" si="212"/>
        <v>-25.879241900139206</v>
      </c>
      <c r="K316" s="63">
        <f t="shared" si="213"/>
        <v>114.43151955762681</v>
      </c>
      <c r="L316" s="64">
        <f t="shared" si="214"/>
        <v>124.00123953036028</v>
      </c>
      <c r="M316" s="64">
        <f t="shared" si="215"/>
        <v>-34.00123953036028</v>
      </c>
      <c r="N316" s="63">
        <f t="shared" si="216"/>
        <v>104.6535729586989</v>
      </c>
      <c r="O316" s="64">
        <f t="shared" si="217"/>
        <v>131.19388098036177</v>
      </c>
      <c r="P316" s="64">
        <f t="shared" si="218"/>
        <v>-41.193880980361769</v>
      </c>
      <c r="Q316" s="63">
        <f t="shared" si="219"/>
        <v>92.937671568927385</v>
      </c>
      <c r="R316" s="64">
        <f t="shared" si="220"/>
        <v>126.82508330642179</v>
      </c>
      <c r="S316" s="168">
        <f t="shared" si="221"/>
        <v>-36.825083306421789</v>
      </c>
      <c r="T316" s="359">
        <f t="shared" si="222"/>
        <v>100.53375535053364</v>
      </c>
      <c r="W316" s="398"/>
      <c r="X316" s="398"/>
      <c r="Y316" s="398"/>
      <c r="Z316" s="398"/>
      <c r="AA316" s="398"/>
      <c r="AB316" s="341"/>
      <c r="AC316" s="341"/>
      <c r="AD316" s="341"/>
      <c r="AE316" s="341"/>
      <c r="AF316" s="341"/>
      <c r="AG316" s="341"/>
      <c r="AH316" s="341"/>
      <c r="AI316" s="341"/>
      <c r="AJ316" s="341"/>
      <c r="AK316" s="341"/>
      <c r="AL316" s="341"/>
      <c r="AM316" s="341"/>
      <c r="AN316" s="341"/>
      <c r="AO316" s="341"/>
      <c r="AP316" s="341"/>
      <c r="AQ316" s="398"/>
      <c r="AR316" s="341"/>
      <c r="AS316" s="341"/>
      <c r="AT316" s="341"/>
      <c r="AU316" s="341"/>
      <c r="AV316" s="341"/>
      <c r="AW316" s="341"/>
      <c r="AX316" s="341"/>
    </row>
    <row r="317" spans="1:50" x14ac:dyDescent="0.6">
      <c r="A317" s="66">
        <v>126</v>
      </c>
      <c r="B317" s="361">
        <f t="shared" si="205"/>
        <v>2.1991148575128552</v>
      </c>
      <c r="C317" s="64">
        <f t="shared" si="186"/>
        <v>98.75229649884507</v>
      </c>
      <c r="D317" s="64">
        <f t="shared" si="206"/>
        <v>-8.7522964988450696</v>
      </c>
      <c r="E317" s="63">
        <f t="shared" si="207"/>
        <v>131.32788433404485</v>
      </c>
      <c r="F317" s="64">
        <f t="shared" si="208"/>
        <v>107.82513517226694</v>
      </c>
      <c r="G317" s="64">
        <f t="shared" si="209"/>
        <v>-17.82513517226694</v>
      </c>
      <c r="H317" s="63">
        <f t="shared" si="210"/>
        <v>123.68699106731502</v>
      </c>
      <c r="I317" s="64">
        <f t="shared" si="211"/>
        <v>116.56984120321397</v>
      </c>
      <c r="J317" s="64">
        <f t="shared" si="212"/>
        <v>-26.569841203213969</v>
      </c>
      <c r="K317" s="63">
        <f t="shared" si="213"/>
        <v>115.23775204542038</v>
      </c>
      <c r="L317" s="64">
        <f t="shared" si="214"/>
        <v>124.73612305635127</v>
      </c>
      <c r="M317" s="64">
        <f t="shared" si="215"/>
        <v>-34.736123056351275</v>
      </c>
      <c r="N317" s="63">
        <f t="shared" si="216"/>
        <v>105.43746660718385</v>
      </c>
      <c r="O317" s="64">
        <f t="shared" si="217"/>
        <v>131.95360178592742</v>
      </c>
      <c r="P317" s="64">
        <f t="shared" si="218"/>
        <v>-41.953601785927418</v>
      </c>
      <c r="Q317" s="63">
        <f t="shared" si="219"/>
        <v>93.625102463650578</v>
      </c>
      <c r="R317" s="64">
        <f t="shared" si="220"/>
        <v>127.57229132335934</v>
      </c>
      <c r="S317" s="168">
        <f t="shared" si="221"/>
        <v>-37.572291323359337</v>
      </c>
      <c r="T317" s="359">
        <f t="shared" si="222"/>
        <v>101.29189523191565</v>
      </c>
      <c r="W317" s="398"/>
      <c r="X317" s="398"/>
      <c r="Y317" s="398"/>
      <c r="Z317" s="398"/>
      <c r="AA317" s="398"/>
      <c r="AB317" s="341"/>
      <c r="AC317" s="341"/>
      <c r="AD317" s="341"/>
      <c r="AE317" s="341"/>
      <c r="AF317" s="341"/>
      <c r="AG317" s="341"/>
      <c r="AH317" s="341"/>
      <c r="AI317" s="341"/>
      <c r="AJ317" s="341"/>
      <c r="AK317" s="341"/>
      <c r="AL317" s="341"/>
      <c r="AM317" s="341"/>
      <c r="AN317" s="341"/>
      <c r="AO317" s="341"/>
      <c r="AP317" s="341"/>
      <c r="AQ317" s="398"/>
      <c r="AR317" s="341"/>
      <c r="AS317" s="341"/>
      <c r="AT317" s="341"/>
      <c r="AU317" s="341"/>
      <c r="AV317" s="341"/>
      <c r="AW317" s="341"/>
      <c r="AX317" s="341"/>
    </row>
    <row r="318" spans="1:50" x14ac:dyDescent="0.6">
      <c r="A318" s="66">
        <v>127</v>
      </c>
      <c r="B318" s="361">
        <f t="shared" si="205"/>
        <v>2.2165681500327987</v>
      </c>
      <c r="C318" s="64">
        <f t="shared" si="186"/>
        <v>99.320534366815622</v>
      </c>
      <c r="D318" s="64">
        <f t="shared" si="206"/>
        <v>-9.3205343668156218</v>
      </c>
      <c r="E318" s="63">
        <f t="shared" si="207"/>
        <v>132.05717459516049</v>
      </c>
      <c r="F318" s="64">
        <f t="shared" si="208"/>
        <v>108.45540589737831</v>
      </c>
      <c r="G318" s="64">
        <f t="shared" si="209"/>
        <v>-18.455405897378313</v>
      </c>
      <c r="H318" s="63">
        <f t="shared" si="210"/>
        <v>124.47549498975056</v>
      </c>
      <c r="I318" s="64">
        <f t="shared" si="211"/>
        <v>117.25584712679225</v>
      </c>
      <c r="J318" s="64">
        <f t="shared" si="212"/>
        <v>-27.255847126792247</v>
      </c>
      <c r="K318" s="63">
        <f t="shared" si="213"/>
        <v>116.05373064315508</v>
      </c>
      <c r="L318" s="64">
        <f t="shared" si="214"/>
        <v>125.46821578544052</v>
      </c>
      <c r="M318" s="64">
        <f t="shared" si="215"/>
        <v>-35.46821578544052</v>
      </c>
      <c r="N318" s="63">
        <f t="shared" si="216"/>
        <v>106.23220741064191</v>
      </c>
      <c r="O318" s="64">
        <f t="shared" si="217"/>
        <v>132.71274103923588</v>
      </c>
      <c r="P318" s="64">
        <f t="shared" si="218"/>
        <v>-42.71274103923588</v>
      </c>
      <c r="Q318" s="63">
        <f t="shared" si="219"/>
        <v>94.32193483988209</v>
      </c>
      <c r="R318" s="64">
        <f t="shared" si="220"/>
        <v>128.31751343016671</v>
      </c>
      <c r="S318" s="168">
        <f t="shared" si="221"/>
        <v>-38.317513430166713</v>
      </c>
      <c r="T318" s="359">
        <f t="shared" si="222"/>
        <v>102.0607758633452</v>
      </c>
      <c r="W318" s="398"/>
      <c r="X318" s="398"/>
      <c r="Y318" s="398"/>
      <c r="Z318" s="398"/>
      <c r="AA318" s="398"/>
      <c r="AB318" s="341"/>
      <c r="AC318" s="341"/>
      <c r="AD318" s="341"/>
      <c r="AE318" s="341"/>
      <c r="AF318" s="341"/>
      <c r="AG318" s="341"/>
      <c r="AH318" s="341"/>
      <c r="AI318" s="341"/>
      <c r="AJ318" s="341"/>
      <c r="AK318" s="341"/>
      <c r="AL318" s="341"/>
      <c r="AM318" s="341"/>
      <c r="AN318" s="341"/>
      <c r="AO318" s="341"/>
      <c r="AP318" s="341"/>
      <c r="AQ318" s="398"/>
      <c r="AR318" s="341"/>
      <c r="AS318" s="341"/>
      <c r="AT318" s="341"/>
      <c r="AU318" s="341"/>
      <c r="AV318" s="341"/>
      <c r="AW318" s="341"/>
      <c r="AX318" s="341"/>
    </row>
    <row r="319" spans="1:50" x14ac:dyDescent="0.6">
      <c r="A319" s="66">
        <v>128</v>
      </c>
      <c r="B319" s="361">
        <f t="shared" si="205"/>
        <v>2.2340214425527418</v>
      </c>
      <c r="C319" s="64">
        <f t="shared" si="186"/>
        <v>99.882255549879346</v>
      </c>
      <c r="D319" s="64">
        <f t="shared" si="206"/>
        <v>-9.8822555498793463</v>
      </c>
      <c r="E319" s="63">
        <f t="shared" si="207"/>
        <v>132.79281216974442</v>
      </c>
      <c r="F319" s="64">
        <f t="shared" si="208"/>
        <v>109.07971795350559</v>
      </c>
      <c r="G319" s="64">
        <f t="shared" si="209"/>
        <v>-19.079717953505593</v>
      </c>
      <c r="H319" s="63">
        <f t="shared" si="210"/>
        <v>125.27213613585263</v>
      </c>
      <c r="I319" s="64">
        <f t="shared" si="211"/>
        <v>117.93706349680237</v>
      </c>
      <c r="J319" s="64">
        <f t="shared" si="212"/>
        <v>-27.937063496802367</v>
      </c>
      <c r="K319" s="63">
        <f t="shared" si="213"/>
        <v>116.87980231209406</v>
      </c>
      <c r="L319" s="64">
        <f t="shared" si="214"/>
        <v>126.1973365870108</v>
      </c>
      <c r="M319" s="64">
        <f t="shared" si="215"/>
        <v>-36.197336587010795</v>
      </c>
      <c r="N319" s="63">
        <f t="shared" si="216"/>
        <v>107.03831037414851</v>
      </c>
      <c r="O319" s="64">
        <f t="shared" si="217"/>
        <v>133.47117748926075</v>
      </c>
      <c r="P319" s="64">
        <f t="shared" si="218"/>
        <v>-43.471177489260754</v>
      </c>
      <c r="Q319" s="63">
        <f t="shared" si="219"/>
        <v>95.028756278905846</v>
      </c>
      <c r="R319" s="64">
        <f t="shared" si="220"/>
        <v>129.06058575829226</v>
      </c>
      <c r="S319" s="168">
        <f t="shared" si="221"/>
        <v>-39.060585758292262</v>
      </c>
      <c r="T319" s="359">
        <f t="shared" si="222"/>
        <v>102.84096222178997</v>
      </c>
      <c r="W319" s="398"/>
      <c r="X319" s="398"/>
      <c r="Y319" s="398"/>
      <c r="Z319" s="398"/>
      <c r="AA319" s="398"/>
      <c r="AB319" s="341"/>
      <c r="AC319" s="341"/>
      <c r="AD319" s="341"/>
      <c r="AE319" s="341"/>
      <c r="AF319" s="341"/>
      <c r="AG319" s="341"/>
      <c r="AH319" s="341"/>
      <c r="AI319" s="341"/>
      <c r="AJ319" s="341"/>
      <c r="AK319" s="341"/>
      <c r="AL319" s="341"/>
      <c r="AM319" s="341"/>
      <c r="AN319" s="341"/>
      <c r="AO319" s="341"/>
      <c r="AP319" s="341"/>
      <c r="AQ319" s="398"/>
      <c r="AR319" s="341"/>
      <c r="AS319" s="341"/>
      <c r="AT319" s="341"/>
      <c r="AU319" s="341"/>
      <c r="AV319" s="341"/>
      <c r="AW319" s="341"/>
      <c r="AX319" s="341"/>
    </row>
    <row r="320" spans="1:50" x14ac:dyDescent="0.6">
      <c r="A320" s="66">
        <v>129</v>
      </c>
      <c r="B320" s="361">
        <f t="shared" si="205"/>
        <v>2.2514747350726849</v>
      </c>
      <c r="C320" s="64">
        <f t="shared" si="186"/>
        <v>100.43731013618611</v>
      </c>
      <c r="D320" s="64">
        <f t="shared" si="206"/>
        <v>-10.437310136186113</v>
      </c>
      <c r="E320" s="63">
        <f t="shared" si="207"/>
        <v>133.5348952095456</v>
      </c>
      <c r="F320" s="64">
        <f t="shared" si="208"/>
        <v>109.69788808464988</v>
      </c>
      <c r="G320" s="64">
        <f t="shared" si="209"/>
        <v>-19.697888084649875</v>
      </c>
      <c r="H320" s="63">
        <f t="shared" si="210"/>
        <v>126.07711531569146</v>
      </c>
      <c r="I320" s="64">
        <f t="shared" si="211"/>
        <v>118.61328790902309</v>
      </c>
      <c r="J320" s="64">
        <f t="shared" si="212"/>
        <v>-28.613287909023086</v>
      </c>
      <c r="K320" s="63">
        <f t="shared" si="213"/>
        <v>117.71631831027369</v>
      </c>
      <c r="L320" s="64">
        <f t="shared" si="214"/>
        <v>126.92329689123567</v>
      </c>
      <c r="M320" s="64">
        <f t="shared" si="215"/>
        <v>-36.923296891235665</v>
      </c>
      <c r="N320" s="63">
        <f t="shared" si="216"/>
        <v>107.85630825802775</v>
      </c>
      <c r="O320" s="64">
        <f t="shared" si="217"/>
        <v>134.22878452069503</v>
      </c>
      <c r="P320" s="64">
        <f t="shared" si="218"/>
        <v>-44.228784520695029</v>
      </c>
      <c r="Q320" s="63">
        <f t="shared" si="219"/>
        <v>95.746186760540212</v>
      </c>
      <c r="R320" s="64">
        <f t="shared" si="220"/>
        <v>129.80133727281967</v>
      </c>
      <c r="S320" s="168">
        <f t="shared" si="221"/>
        <v>-39.801337272819666</v>
      </c>
      <c r="T320" s="359">
        <f t="shared" si="222"/>
        <v>103.63304333884057</v>
      </c>
      <c r="W320" s="398"/>
      <c r="X320" s="398"/>
      <c r="Y320" s="398"/>
      <c r="Z320" s="398"/>
      <c r="AA320" s="398"/>
      <c r="AB320" s="341"/>
      <c r="AC320" s="341"/>
      <c r="AD320" s="341"/>
      <c r="AE320" s="341"/>
      <c r="AF320" s="341"/>
      <c r="AG320" s="341"/>
      <c r="AH320" s="341"/>
      <c r="AI320" s="341"/>
      <c r="AJ320" s="341"/>
      <c r="AK320" s="341"/>
      <c r="AL320" s="341"/>
      <c r="AM320" s="341"/>
      <c r="AN320" s="341"/>
      <c r="AO320" s="341"/>
      <c r="AP320" s="341"/>
      <c r="AQ320" s="398"/>
      <c r="AR320" s="341"/>
      <c r="AS320" s="341"/>
      <c r="AT320" s="341"/>
      <c r="AU320" s="341"/>
      <c r="AV320" s="341"/>
      <c r="AW320" s="341"/>
      <c r="AX320" s="341"/>
    </row>
    <row r="321" spans="1:50" x14ac:dyDescent="0.6">
      <c r="A321" s="66">
        <v>130</v>
      </c>
      <c r="B321" s="361">
        <f t="shared" si="205"/>
        <v>2.2689280275926285</v>
      </c>
      <c r="C321" s="64">
        <f t="shared" si="186"/>
        <v>100.98554602502398</v>
      </c>
      <c r="D321" s="64">
        <f t="shared" si="206"/>
        <v>-10.985546025023979</v>
      </c>
      <c r="E321" s="63">
        <f t="shared" si="207"/>
        <v>134.2835179174069</v>
      </c>
      <c r="F321" s="64">
        <f t="shared" si="208"/>
        <v>110.30972891348938</v>
      </c>
      <c r="G321" s="64">
        <f t="shared" si="209"/>
        <v>-20.30972891348938</v>
      </c>
      <c r="H321" s="63">
        <f t="shared" si="210"/>
        <v>126.89063090782376</v>
      </c>
      <c r="I321" s="64">
        <f t="shared" si="211"/>
        <v>119.28431150335487</v>
      </c>
      <c r="J321" s="64">
        <f t="shared" si="212"/>
        <v>-29.284311503354871</v>
      </c>
      <c r="K321" s="63">
        <f t="shared" si="213"/>
        <v>118.56363390464976</v>
      </c>
      <c r="L321" s="64">
        <f t="shared" si="214"/>
        <v>127.64590022984088</v>
      </c>
      <c r="M321" s="64">
        <f t="shared" si="215"/>
        <v>-37.645900229840876</v>
      </c>
      <c r="N321" s="63">
        <f t="shared" si="216"/>
        <v>108.68675215606753</v>
      </c>
      <c r="O321" s="64">
        <f t="shared" si="217"/>
        <v>134.98542966638377</v>
      </c>
      <c r="P321" s="64">
        <f t="shared" si="218"/>
        <v>-44.985429666383766</v>
      </c>
      <c r="Q321" s="63">
        <f t="shared" si="219"/>
        <v>96.47488104114764</v>
      </c>
      <c r="R321" s="64">
        <f t="shared" si="220"/>
        <v>130.53958925669116</v>
      </c>
      <c r="S321" s="168">
        <f t="shared" si="221"/>
        <v>-40.539589256691158</v>
      </c>
      <c r="T321" s="359">
        <f t="shared" si="222"/>
        <v>104.43763350169222</v>
      </c>
      <c r="W321" s="398"/>
      <c r="X321" s="398"/>
      <c r="Y321" s="398"/>
      <c r="Z321" s="398"/>
      <c r="AA321" s="398"/>
      <c r="AB321" s="341"/>
      <c r="AC321" s="341"/>
      <c r="AD321" s="341"/>
      <c r="AE321" s="341"/>
      <c r="AF321" s="341"/>
      <c r="AG321" s="341"/>
      <c r="AH321" s="341"/>
      <c r="AI321" s="341"/>
      <c r="AJ321" s="341"/>
      <c r="AK321" s="341"/>
      <c r="AL321" s="341"/>
      <c r="AM321" s="341"/>
      <c r="AN321" s="341"/>
      <c r="AO321" s="341"/>
      <c r="AP321" s="341"/>
      <c r="AQ321" s="398"/>
      <c r="AR321" s="341"/>
      <c r="AS321" s="341"/>
      <c r="AT321" s="341"/>
      <c r="AU321" s="341"/>
      <c r="AV321" s="341"/>
      <c r="AW321" s="341"/>
      <c r="AX321" s="341"/>
    </row>
    <row r="322" spans="1:50" x14ac:dyDescent="0.6">
      <c r="A322" s="66">
        <v>131</v>
      </c>
      <c r="B322" s="361">
        <f t="shared" si="205"/>
        <v>2.2863813201125716</v>
      </c>
      <c r="C322" s="64">
        <f t="shared" si="186"/>
        <v>101.52680897029362</v>
      </c>
      <c r="D322" s="64">
        <f t="shared" si="206"/>
        <v>-11.526808970293615</v>
      </c>
      <c r="E322" s="63">
        <f t="shared" si="207"/>
        <v>135.03877027728257</v>
      </c>
      <c r="F322" s="64">
        <f t="shared" si="208"/>
        <v>110.91504890290666</v>
      </c>
      <c r="G322" s="64">
        <f t="shared" si="209"/>
        <v>-20.915048902906662</v>
      </c>
      <c r="H322" s="63">
        <f t="shared" si="210"/>
        <v>127.71287844113161</v>
      </c>
      <c r="I322" s="64">
        <f t="shared" si="211"/>
        <v>119.94991873946019</v>
      </c>
      <c r="J322" s="64">
        <f t="shared" si="212"/>
        <v>-29.949918739460188</v>
      </c>
      <c r="K322" s="63">
        <f t="shared" si="213"/>
        <v>119.42210802211844</v>
      </c>
      <c r="L322" s="64">
        <f t="shared" si="214"/>
        <v>128.36494175435064</v>
      </c>
      <c r="M322" s="64">
        <f t="shared" si="215"/>
        <v>-38.364941754350639</v>
      </c>
      <c r="N322" s="63">
        <f t="shared" si="216"/>
        <v>109.53021204595281</v>
      </c>
      <c r="O322" s="64">
        <f t="shared" si="217"/>
        <v>135.74097407686966</v>
      </c>
      <c r="P322" s="64">
        <f t="shared" si="218"/>
        <v>-45.740974076869662</v>
      </c>
      <c r="Q322" s="63">
        <f t="shared" si="219"/>
        <v>97.215531213637846</v>
      </c>
      <c r="R322" s="64">
        <f t="shared" si="220"/>
        <v>131.27515476146834</v>
      </c>
      <c r="S322" s="168">
        <f t="shared" si="221"/>
        <v>-41.275154761468343</v>
      </c>
      <c r="T322" s="359">
        <f t="shared" si="222"/>
        <v>105.25537348250961</v>
      </c>
      <c r="W322" s="398"/>
      <c r="X322" s="398"/>
      <c r="Y322" s="398"/>
      <c r="Z322" s="398"/>
      <c r="AA322" s="398"/>
      <c r="AB322" s="341"/>
      <c r="AC322" s="341"/>
      <c r="AD322" s="341"/>
      <c r="AE322" s="341"/>
      <c r="AF322" s="341"/>
      <c r="AG322" s="341"/>
      <c r="AH322" s="341"/>
      <c r="AI322" s="341"/>
      <c r="AJ322" s="341"/>
      <c r="AK322" s="341"/>
      <c r="AL322" s="341"/>
      <c r="AM322" s="341"/>
      <c r="AN322" s="341"/>
      <c r="AO322" s="341"/>
      <c r="AP322" s="341"/>
      <c r="AQ322" s="398"/>
      <c r="AR322" s="341"/>
      <c r="AS322" s="341"/>
      <c r="AT322" s="341"/>
      <c r="AU322" s="341"/>
      <c r="AV322" s="341"/>
      <c r="AW322" s="341"/>
      <c r="AX322" s="341"/>
    </row>
    <row r="323" spans="1:50" x14ac:dyDescent="0.6">
      <c r="A323" s="66">
        <v>132</v>
      </c>
      <c r="B323" s="361">
        <f t="shared" si="205"/>
        <v>2.3038346126325151</v>
      </c>
      <c r="C323" s="64">
        <f t="shared" si="186"/>
        <v>102.06094263208978</v>
      </c>
      <c r="D323" s="64">
        <f t="shared" si="206"/>
        <v>-12.060942632089777</v>
      </c>
      <c r="E323" s="63">
        <f t="shared" si="207"/>
        <v>135.80073777170796</v>
      </c>
      <c r="F323" s="64">
        <f t="shared" si="208"/>
        <v>111.51365232745476</v>
      </c>
      <c r="G323" s="64">
        <f t="shared" si="209"/>
        <v>-21.513652327454764</v>
      </c>
      <c r="H323" s="63">
        <f t="shared" si="210"/>
        <v>128.54405014076443</v>
      </c>
      <c r="I323" s="64">
        <f t="shared" si="211"/>
        <v>120.60988717503317</v>
      </c>
      <c r="J323" s="64">
        <f t="shared" si="212"/>
        <v>-30.609887175033165</v>
      </c>
      <c r="K323" s="63">
        <f t="shared" si="213"/>
        <v>120.29210283347985</v>
      </c>
      <c r="L323" s="64">
        <f t="shared" si="214"/>
        <v>129.08020773126304</v>
      </c>
      <c r="M323" s="64">
        <f t="shared" si="215"/>
        <v>-39.080207731263044</v>
      </c>
      <c r="N323" s="63">
        <f t="shared" si="216"/>
        <v>110.38727730235658</v>
      </c>
      <c r="O323" s="64">
        <f t="shared" si="217"/>
        <v>136.49527194266872</v>
      </c>
      <c r="P323" s="64">
        <f t="shared" si="218"/>
        <v>-46.495271942668722</v>
      </c>
      <c r="Q323" s="63">
        <f t="shared" si="219"/>
        <v>97.968869462573707</v>
      </c>
      <c r="R323" s="64">
        <f t="shared" si="220"/>
        <v>132.00783802258204</v>
      </c>
      <c r="S323" s="168">
        <f t="shared" si="221"/>
        <v>-42.007838022582035</v>
      </c>
      <c r="T323" s="359">
        <f t="shared" si="222"/>
        <v>106.08693179028124</v>
      </c>
      <c r="W323" s="398"/>
      <c r="X323" s="398"/>
      <c r="Y323" s="398"/>
      <c r="Z323" s="398"/>
      <c r="AA323" s="398"/>
      <c r="AB323" s="341"/>
      <c r="AC323" s="341"/>
      <c r="AD323" s="341"/>
      <c r="AE323" s="341"/>
      <c r="AF323" s="341"/>
      <c r="AG323" s="341"/>
      <c r="AH323" s="341"/>
      <c r="AI323" s="341"/>
      <c r="AJ323" s="341"/>
      <c r="AK323" s="341"/>
      <c r="AL323" s="341"/>
      <c r="AM323" s="341"/>
      <c r="AN323" s="341"/>
      <c r="AO323" s="341"/>
      <c r="AP323" s="341"/>
      <c r="AQ323" s="398"/>
      <c r="AR323" s="341"/>
      <c r="AS323" s="341"/>
      <c r="AT323" s="341"/>
      <c r="AU323" s="341"/>
      <c r="AV323" s="341"/>
      <c r="AW323" s="341"/>
      <c r="AX323" s="341"/>
    </row>
    <row r="324" spans="1:50" x14ac:dyDescent="0.6">
      <c r="A324" s="66">
        <v>133</v>
      </c>
      <c r="B324" s="361">
        <f t="shared" si="205"/>
        <v>2.3212879051524582</v>
      </c>
      <c r="C324" s="64">
        <f t="shared" si="186"/>
        <v>102.58778863682218</v>
      </c>
      <c r="D324" s="64">
        <f t="shared" si="206"/>
        <v>-12.587788636822182</v>
      </c>
      <c r="E324" s="63">
        <f t="shared" si="207"/>
        <v>136.56950108711015</v>
      </c>
      <c r="F324" s="64">
        <f t="shared" si="208"/>
        <v>112.10533925581296</v>
      </c>
      <c r="G324" s="64">
        <f t="shared" si="209"/>
        <v>-22.105339255812964</v>
      </c>
      <c r="H324" s="63">
        <f t="shared" si="210"/>
        <v>129.38433443704841</v>
      </c>
      <c r="I324" s="64">
        <f t="shared" si="211"/>
        <v>121.26398724814217</v>
      </c>
      <c r="J324" s="64">
        <f t="shared" si="212"/>
        <v>-31.263987248142172</v>
      </c>
      <c r="K324" s="63">
        <f t="shared" si="213"/>
        <v>121.17398326405929</v>
      </c>
      <c r="L324" s="64">
        <f t="shared" si="214"/>
        <v>129.79147501373728</v>
      </c>
      <c r="M324" s="64">
        <f t="shared" si="215"/>
        <v>-39.791475013737283</v>
      </c>
      <c r="N324" s="63">
        <f t="shared" si="216"/>
        <v>111.25855716152992</v>
      </c>
      <c r="O324" s="64">
        <f t="shared" si="217"/>
        <v>137.24816986443736</v>
      </c>
      <c r="P324" s="64">
        <f t="shared" si="218"/>
        <v>-47.248169864437358</v>
      </c>
      <c r="Q324" s="63">
        <f t="shared" si="219"/>
        <v>98.735671027928873</v>
      </c>
      <c r="R324" s="64">
        <f t="shared" si="220"/>
        <v>132.73743383699335</v>
      </c>
      <c r="S324" s="168">
        <f t="shared" si="221"/>
        <v>-42.737433836993347</v>
      </c>
      <c r="T324" s="359">
        <f t="shared" si="222"/>
        <v>106.93300593756668</v>
      </c>
      <c r="W324" s="398"/>
      <c r="X324" s="398"/>
      <c r="Y324" s="398"/>
      <c r="Z324" s="398"/>
      <c r="AA324" s="398"/>
      <c r="AB324" s="341"/>
      <c r="AC324" s="341"/>
      <c r="AD324" s="341"/>
      <c r="AE324" s="341"/>
      <c r="AF324" s="341"/>
      <c r="AG324" s="341"/>
      <c r="AH324" s="341"/>
      <c r="AI324" s="341"/>
      <c r="AJ324" s="341"/>
      <c r="AK324" s="341"/>
      <c r="AL324" s="341"/>
      <c r="AM324" s="341"/>
      <c r="AN324" s="341"/>
      <c r="AO324" s="341"/>
      <c r="AP324" s="341"/>
      <c r="AQ324" s="398"/>
      <c r="AR324" s="341"/>
      <c r="AS324" s="341"/>
      <c r="AT324" s="341"/>
      <c r="AU324" s="341"/>
      <c r="AV324" s="341"/>
      <c r="AW324" s="341"/>
      <c r="AX324" s="341"/>
    </row>
    <row r="325" spans="1:50" x14ac:dyDescent="0.6">
      <c r="A325" s="66">
        <v>134</v>
      </c>
      <c r="B325" s="361">
        <f t="shared" si="205"/>
        <v>2.3387411976724017</v>
      </c>
      <c r="C325" s="64">
        <f t="shared" si="186"/>
        <v>103.10718664630848</v>
      </c>
      <c r="D325" s="64">
        <f t="shared" si="206"/>
        <v>-13.107186646308477</v>
      </c>
      <c r="E325" s="63">
        <f t="shared" si="207"/>
        <v>137.34513580745173</v>
      </c>
      <c r="F325" s="64">
        <f t="shared" si="208"/>
        <v>112.68990554534477</v>
      </c>
      <c r="G325" s="64">
        <f t="shared" si="209"/>
        <v>-22.689905545344772</v>
      </c>
      <c r="H325" s="63">
        <f t="shared" si="210"/>
        <v>130.23391543635447</v>
      </c>
      <c r="I325" s="64">
        <f t="shared" si="211"/>
        <v>121.91198206528966</v>
      </c>
      <c r="J325" s="64">
        <f t="shared" si="212"/>
        <v>-31.911982065289664</v>
      </c>
      <c r="K325" s="63">
        <f t="shared" si="213"/>
        <v>122.06811642436575</v>
      </c>
      <c r="L325" s="64">
        <f t="shared" si="214"/>
        <v>130.49851048955745</v>
      </c>
      <c r="M325" s="64">
        <f t="shared" si="215"/>
        <v>-40.498510489557447</v>
      </c>
      <c r="N325" s="63">
        <f t="shared" si="216"/>
        <v>112.14468112443295</v>
      </c>
      <c r="O325" s="64">
        <f t="shared" si="217"/>
        <v>137.99950616568967</v>
      </c>
      <c r="P325" s="64">
        <f t="shared" si="218"/>
        <v>-47.999506165689667</v>
      </c>
      <c r="Q325" s="63">
        <f t="shared" si="219"/>
        <v>99.516757391326294</v>
      </c>
      <c r="R325" s="64">
        <f t="shared" si="220"/>
        <v>133.4637269011871</v>
      </c>
      <c r="S325" s="168">
        <f t="shared" si="221"/>
        <v>-43.463726901187101</v>
      </c>
      <c r="T325" s="359">
        <f t="shared" si="222"/>
        <v>107.79432371251858</v>
      </c>
      <c r="W325" s="398"/>
      <c r="X325" s="398"/>
      <c r="Y325" s="398"/>
      <c r="Z325" s="398"/>
      <c r="AA325" s="398"/>
      <c r="AB325" s="341"/>
      <c r="AC325" s="341"/>
      <c r="AD325" s="341"/>
      <c r="AE325" s="341"/>
      <c r="AF325" s="341"/>
      <c r="AG325" s="341"/>
      <c r="AH325" s="341"/>
      <c r="AI325" s="341"/>
      <c r="AJ325" s="341"/>
      <c r="AK325" s="341"/>
      <c r="AL325" s="341"/>
      <c r="AM325" s="341"/>
      <c r="AN325" s="341"/>
      <c r="AO325" s="341"/>
      <c r="AP325" s="341"/>
      <c r="AQ325" s="398"/>
      <c r="AR325" s="341"/>
      <c r="AS325" s="341"/>
      <c r="AT325" s="341"/>
      <c r="AU325" s="341"/>
      <c r="AV325" s="341"/>
      <c r="AW325" s="341"/>
      <c r="AX325" s="341"/>
    </row>
    <row r="326" spans="1:50" s="370" customFormat="1" x14ac:dyDescent="0.6">
      <c r="A326" s="362">
        <v>135</v>
      </c>
      <c r="B326" s="363">
        <f t="shared" si="205"/>
        <v>2.3561944901923448</v>
      </c>
      <c r="C326" s="364">
        <f t="shared" ref="C326:C371" si="223">DEGREES(ACOS(SIN(C$5)*SIN($C$6)+COS(C$5)*COS($C$6)*COS($B326)))</f>
        <v>103.61897443626671</v>
      </c>
      <c r="D326" s="364">
        <f t="shared" si="206"/>
        <v>-13.618974436266711</v>
      </c>
      <c r="E326" s="365">
        <f t="shared" si="207"/>
        <v>138.12771209680267</v>
      </c>
      <c r="F326" s="364">
        <f t="shared" si="208"/>
        <v>113.26714284992933</v>
      </c>
      <c r="G326" s="364">
        <f t="shared" si="209"/>
        <v>-23.267142849929328</v>
      </c>
      <c r="H326" s="365">
        <f t="shared" si="210"/>
        <v>131.09297235306937</v>
      </c>
      <c r="I326" s="364">
        <f t="shared" si="211"/>
        <v>122.55362719704938</v>
      </c>
      <c r="J326" s="364">
        <f t="shared" si="212"/>
        <v>-32.55362719704938</v>
      </c>
      <c r="K326" s="365">
        <f t="shared" si="213"/>
        <v>122.97487095385655</v>
      </c>
      <c r="L326" s="364">
        <f t="shared" si="214"/>
        <v>131.20107050536072</v>
      </c>
      <c r="M326" s="364">
        <f t="shared" si="215"/>
        <v>-41.201070505360718</v>
      </c>
      <c r="N326" s="365">
        <f t="shared" si="216"/>
        <v>113.04629928341829</v>
      </c>
      <c r="O326" s="364">
        <f t="shared" si="217"/>
        <v>138.74911014217389</v>
      </c>
      <c r="P326" s="364">
        <f t="shared" si="218"/>
        <v>-48.74911014217389</v>
      </c>
      <c r="Q326" s="365">
        <f t="shared" si="219"/>
        <v>100.31299969864267</v>
      </c>
      <c r="R326" s="364">
        <f t="shared" si="220"/>
        <v>134.18649110744758</v>
      </c>
      <c r="S326" s="366">
        <f t="shared" si="221"/>
        <v>-44.18649110744758</v>
      </c>
      <c r="T326" s="367">
        <f t="shared" si="222"/>
        <v>108.67164444416248</v>
      </c>
      <c r="U326" s="375"/>
      <c r="V326" s="369">
        <f>E326</f>
        <v>138.12771209680267</v>
      </c>
      <c r="W326" s="399"/>
      <c r="X326" s="399"/>
      <c r="Y326" s="399"/>
      <c r="Z326" s="399"/>
      <c r="AA326" s="399"/>
      <c r="AB326" s="380"/>
      <c r="AC326" s="380"/>
      <c r="AD326" s="380"/>
      <c r="AE326" s="380"/>
      <c r="AF326" s="380"/>
      <c r="AG326" s="380"/>
      <c r="AH326" s="380"/>
      <c r="AI326" s="380"/>
      <c r="AJ326" s="380"/>
      <c r="AK326" s="380"/>
      <c r="AL326" s="380"/>
      <c r="AM326" s="380"/>
      <c r="AN326" s="380"/>
      <c r="AO326" s="380"/>
      <c r="AP326" s="380"/>
      <c r="AQ326" s="399"/>
      <c r="AR326" s="399">
        <f>D326</f>
        <v>-13.618974436266711</v>
      </c>
      <c r="AS326" s="380"/>
      <c r="AT326" s="380"/>
      <c r="AU326" s="380"/>
      <c r="AV326" s="380"/>
      <c r="AW326" s="380"/>
      <c r="AX326" s="380"/>
    </row>
    <row r="327" spans="1:50" x14ac:dyDescent="0.6">
      <c r="A327" s="66">
        <v>136</v>
      </c>
      <c r="B327" s="361">
        <f t="shared" si="205"/>
        <v>2.3736477827122884</v>
      </c>
      <c r="C327" s="64">
        <f t="shared" si="223"/>
        <v>104.12298798462976</v>
      </c>
      <c r="D327" s="64">
        <f t="shared" si="206"/>
        <v>-14.122987984629759</v>
      </c>
      <c r="E327" s="63">
        <f t="shared" si="207"/>
        <v>138.91729437155729</v>
      </c>
      <c r="F327" s="64">
        <f t="shared" si="208"/>
        <v>113.83683864229553</v>
      </c>
      <c r="G327" s="64">
        <f t="shared" si="209"/>
        <v>-23.836838642295533</v>
      </c>
      <c r="H327" s="63">
        <f t="shared" si="210"/>
        <v>131.96167890200539</v>
      </c>
      <c r="I327" s="64">
        <f t="shared" si="211"/>
        <v>123.1886704833759</v>
      </c>
      <c r="J327" s="64">
        <f t="shared" si="212"/>
        <v>-33.188670483375901</v>
      </c>
      <c r="K327" s="63">
        <f t="shared" si="213"/>
        <v>123.8946162706083</v>
      </c>
      <c r="L327" s="64">
        <f t="shared" si="214"/>
        <v>131.89890026739741</v>
      </c>
      <c r="M327" s="64">
        <f t="shared" si="215"/>
        <v>-41.898900267397408</v>
      </c>
      <c r="N327" s="63">
        <f t="shared" si="216"/>
        <v>113.96408255521193</v>
      </c>
      <c r="O327" s="64">
        <f t="shared" si="217"/>
        <v>139.49680124142182</v>
      </c>
      <c r="P327" s="64">
        <f t="shared" si="218"/>
        <v>-49.496801241421821</v>
      </c>
      <c r="Q327" s="63">
        <f t="shared" si="219"/>
        <v>101.12532243261462</v>
      </c>
      <c r="R327" s="64">
        <f t="shared" si="220"/>
        <v>134.90548879644368</v>
      </c>
      <c r="S327" s="168">
        <f t="shared" si="221"/>
        <v>-44.905488796443677</v>
      </c>
      <c r="T327" s="359">
        <f t="shared" si="222"/>
        <v>109.56576024609332</v>
      </c>
      <c r="V327" s="72">
        <f>H326</f>
        <v>131.09297235306937</v>
      </c>
      <c r="W327" s="398"/>
      <c r="X327" s="398"/>
      <c r="Y327" s="398"/>
      <c r="Z327" s="398"/>
      <c r="AA327" s="398"/>
      <c r="AB327" s="341"/>
      <c r="AC327" s="341"/>
      <c r="AD327" s="341"/>
      <c r="AE327" s="341"/>
      <c r="AF327" s="341"/>
      <c r="AG327" s="341"/>
      <c r="AH327" s="341"/>
      <c r="AI327" s="341"/>
      <c r="AJ327" s="341"/>
      <c r="AK327" s="341"/>
      <c r="AL327" s="341"/>
      <c r="AM327" s="341"/>
      <c r="AN327" s="341"/>
      <c r="AO327" s="341"/>
      <c r="AP327" s="341"/>
      <c r="AQ327" s="398"/>
      <c r="AR327" s="398">
        <f>G326</f>
        <v>-23.267142849929328</v>
      </c>
      <c r="AS327" s="341"/>
      <c r="AT327" s="341"/>
      <c r="AU327" s="341"/>
      <c r="AV327" s="341"/>
      <c r="AW327" s="341"/>
      <c r="AX327" s="341"/>
    </row>
    <row r="328" spans="1:50" x14ac:dyDescent="0.6">
      <c r="A328" s="66">
        <v>137</v>
      </c>
      <c r="B328" s="361">
        <f t="shared" si="205"/>
        <v>2.3911010752322315</v>
      </c>
      <c r="C328" s="64">
        <f t="shared" si="223"/>
        <v>104.61906157009098</v>
      </c>
      <c r="D328" s="64">
        <f t="shared" si="206"/>
        <v>-14.619061570090977</v>
      </c>
      <c r="E328" s="63">
        <f t="shared" si="207"/>
        <v>139.71394096313313</v>
      </c>
      <c r="F328" s="64">
        <f t="shared" si="208"/>
        <v>114.39877625213892</v>
      </c>
      <c r="G328" s="64">
        <f t="shared" si="209"/>
        <v>-24.398776252138916</v>
      </c>
      <c r="H328" s="63">
        <f t="shared" si="210"/>
        <v>132.84020265080773</v>
      </c>
      <c r="I328" s="64">
        <f t="shared" si="211"/>
        <v>123.81685185093023</v>
      </c>
      <c r="J328" s="64">
        <f t="shared" si="212"/>
        <v>-33.816851850930234</v>
      </c>
      <c r="K328" s="63">
        <f t="shared" si="213"/>
        <v>124.82772171947268</v>
      </c>
      <c r="L328" s="64">
        <f t="shared" si="214"/>
        <v>132.59173321943052</v>
      </c>
      <c r="M328" s="64">
        <f t="shared" si="215"/>
        <v>-42.591733219430523</v>
      </c>
      <c r="N328" s="63">
        <f t="shared" si="216"/>
        <v>114.89872280041064</v>
      </c>
      <c r="O328" s="64">
        <f t="shared" si="217"/>
        <v>140.24238816533608</v>
      </c>
      <c r="P328" s="64">
        <f t="shared" si="218"/>
        <v>-50.242388165336081</v>
      </c>
      <c r="Q328" s="63">
        <f t="shared" si="219"/>
        <v>101.95470734841398</v>
      </c>
      <c r="R328" s="64">
        <f t="shared" si="220"/>
        <v>135.62046996427776</v>
      </c>
      <c r="S328" s="168">
        <f t="shared" si="221"/>
        <v>-45.62046996427776</v>
      </c>
      <c r="T328" s="359">
        <f t="shared" si="222"/>
        <v>110.47749722042801</v>
      </c>
      <c r="V328" s="72">
        <f>K326</f>
        <v>122.97487095385655</v>
      </c>
      <c r="W328" s="398"/>
      <c r="X328" s="398"/>
      <c r="Y328" s="398"/>
      <c r="Z328" s="398"/>
      <c r="AA328" s="398"/>
      <c r="AB328" s="341"/>
      <c r="AC328" s="341"/>
      <c r="AD328" s="341"/>
      <c r="AE328" s="341"/>
      <c r="AF328" s="341"/>
      <c r="AG328" s="341"/>
      <c r="AH328" s="341"/>
      <c r="AI328" s="341"/>
      <c r="AJ328" s="341"/>
      <c r="AK328" s="341"/>
      <c r="AL328" s="341"/>
      <c r="AM328" s="341"/>
      <c r="AN328" s="341"/>
      <c r="AO328" s="341"/>
      <c r="AP328" s="341"/>
      <c r="AQ328" s="398"/>
      <c r="AR328" s="398">
        <f>J326</f>
        <v>-32.55362719704938</v>
      </c>
      <c r="AS328" s="341"/>
      <c r="AT328" s="341"/>
      <c r="AU328" s="341"/>
      <c r="AV328" s="341"/>
      <c r="AW328" s="341"/>
      <c r="AX328" s="341"/>
    </row>
    <row r="329" spans="1:50" x14ac:dyDescent="0.6">
      <c r="A329" s="66">
        <v>138</v>
      </c>
      <c r="B329" s="361">
        <f t="shared" si="205"/>
        <v>2.4085543677521746</v>
      </c>
      <c r="C329" s="64">
        <f t="shared" si="223"/>
        <v>105.10702788127603</v>
      </c>
      <c r="D329" s="64">
        <f t="shared" si="206"/>
        <v>-15.107027881276025</v>
      </c>
      <c r="E329" s="63">
        <f t="shared" si="207"/>
        <v>140.51770377212412</v>
      </c>
      <c r="F329" s="64">
        <f t="shared" si="208"/>
        <v>114.95273492135081</v>
      </c>
      <c r="G329" s="64">
        <f t="shared" si="209"/>
        <v>-24.95273492135081</v>
      </c>
      <c r="H329" s="63">
        <f t="shared" si="210"/>
        <v>133.72870433218714</v>
      </c>
      <c r="I329" s="64">
        <f t="shared" si="211"/>
        <v>124.43790314503286</v>
      </c>
      <c r="J329" s="64">
        <f t="shared" si="212"/>
        <v>-34.437903145032863</v>
      </c>
      <c r="K329" s="63">
        <f t="shared" si="213"/>
        <v>125.7745556111466</v>
      </c>
      <c r="L329" s="64">
        <f t="shared" si="214"/>
        <v>133.27929039879487</v>
      </c>
      <c r="M329" s="64">
        <f t="shared" si="215"/>
        <v>-43.27929039879487</v>
      </c>
      <c r="N329" s="63">
        <f t="shared" si="216"/>
        <v>115.85093280691952</v>
      </c>
      <c r="O329" s="64">
        <f t="shared" si="217"/>
        <v>140.98566788798556</v>
      </c>
      <c r="P329" s="64">
        <f t="shared" si="218"/>
        <v>-50.985667887985556</v>
      </c>
      <c r="Q329" s="63">
        <f t="shared" si="219"/>
        <v>102.80219768393988</v>
      </c>
      <c r="R329" s="64">
        <f t="shared" si="220"/>
        <v>136.33117142234906</v>
      </c>
      <c r="S329" s="168">
        <f t="shared" si="221"/>
        <v>-46.331171422349058</v>
      </c>
      <c r="T329" s="359">
        <f t="shared" si="222"/>
        <v>111.407716599973</v>
      </c>
      <c r="V329" s="72">
        <f>N326</f>
        <v>113.04629928341829</v>
      </c>
      <c r="W329" s="398"/>
      <c r="X329" s="398"/>
      <c r="Y329" s="398"/>
      <c r="Z329" s="398"/>
      <c r="AA329" s="398"/>
      <c r="AB329" s="341"/>
      <c r="AC329" s="341"/>
      <c r="AD329" s="341"/>
      <c r="AE329" s="341"/>
      <c r="AF329" s="341"/>
      <c r="AG329" s="341"/>
      <c r="AH329" s="341"/>
      <c r="AI329" s="341"/>
      <c r="AJ329" s="341"/>
      <c r="AK329" s="341"/>
      <c r="AL329" s="341"/>
      <c r="AM329" s="341"/>
      <c r="AN329" s="341"/>
      <c r="AO329" s="341"/>
      <c r="AP329" s="341"/>
      <c r="AQ329" s="398"/>
      <c r="AR329" s="398">
        <f>M326</f>
        <v>-41.201070505360718</v>
      </c>
      <c r="AS329" s="341"/>
      <c r="AT329" s="341"/>
      <c r="AU329" s="341"/>
      <c r="AV329" s="341"/>
      <c r="AW329" s="341"/>
      <c r="AX329" s="341"/>
    </row>
    <row r="330" spans="1:50" x14ac:dyDescent="0.6">
      <c r="A330" s="66">
        <v>139</v>
      </c>
      <c r="B330" s="361">
        <f t="shared" si="205"/>
        <v>2.4260076602721181</v>
      </c>
      <c r="C330" s="64">
        <f t="shared" si="223"/>
        <v>105.58671813691552</v>
      </c>
      <c r="D330" s="64">
        <f t="shared" si="206"/>
        <v>-15.586718136915522</v>
      </c>
      <c r="E330" s="63">
        <f t="shared" si="207"/>
        <v>141.32862791501947</v>
      </c>
      <c r="F330" s="64">
        <f t="shared" si="208"/>
        <v>115.49848987772874</v>
      </c>
      <c r="G330" s="64">
        <f t="shared" si="209"/>
        <v>-25.498489877728744</v>
      </c>
      <c r="H330" s="63">
        <f t="shared" si="210"/>
        <v>134.62733711611182</v>
      </c>
      <c r="I330" s="64">
        <f t="shared" si="211"/>
        <v>125.05154797913573</v>
      </c>
      <c r="J330" s="64">
        <f t="shared" si="212"/>
        <v>-35.051547979135734</v>
      </c>
      <c r="K330" s="63">
        <f t="shared" si="213"/>
        <v>126.73548414451828</v>
      </c>
      <c r="L330" s="64">
        <f t="shared" si="214"/>
        <v>133.96127977213172</v>
      </c>
      <c r="M330" s="64">
        <f t="shared" si="215"/>
        <v>-43.961279772131718</v>
      </c>
      <c r="N330" s="63">
        <f t="shared" si="216"/>
        <v>116.82144611168327</v>
      </c>
      <c r="O330" s="64">
        <f t="shared" si="217"/>
        <v>141.72642458003844</v>
      </c>
      <c r="P330" s="64">
        <f t="shared" si="218"/>
        <v>-51.72642458003844</v>
      </c>
      <c r="Q330" s="63">
        <f t="shared" si="219"/>
        <v>103.66890265463144</v>
      </c>
      <c r="R330" s="64">
        <f t="shared" si="220"/>
        <v>137.03731590866593</v>
      </c>
      <c r="S330" s="168">
        <f t="shared" si="221"/>
        <v>-47.037315908665931</v>
      </c>
      <c r="T330" s="359">
        <f t="shared" si="222"/>
        <v>112.35731580205416</v>
      </c>
      <c r="V330" s="72">
        <f>Q326</f>
        <v>100.31299969864267</v>
      </c>
      <c r="W330" s="398"/>
      <c r="X330" s="398"/>
      <c r="Y330" s="398"/>
      <c r="Z330" s="398"/>
      <c r="AA330" s="398"/>
      <c r="AB330" s="341"/>
      <c r="AC330" s="341"/>
      <c r="AD330" s="341"/>
      <c r="AE330" s="341"/>
      <c r="AF330" s="341"/>
      <c r="AG330" s="341"/>
      <c r="AH330" s="341"/>
      <c r="AI330" s="341"/>
      <c r="AJ330" s="341"/>
      <c r="AK330" s="341"/>
      <c r="AL330" s="341"/>
      <c r="AM330" s="341"/>
      <c r="AN330" s="341"/>
      <c r="AO330" s="341"/>
      <c r="AP330" s="341"/>
      <c r="AQ330" s="398"/>
      <c r="AR330" s="398">
        <f>P326</f>
        <v>-48.74911014217389</v>
      </c>
      <c r="AS330" s="341"/>
      <c r="AT330" s="341"/>
      <c r="AU330" s="341"/>
      <c r="AV330" s="341"/>
      <c r="AW330" s="341"/>
      <c r="AX330" s="341"/>
    </row>
    <row r="331" spans="1:50" x14ac:dyDescent="0.6">
      <c r="A331" s="66">
        <v>140</v>
      </c>
      <c r="B331" s="361">
        <f t="shared" si="205"/>
        <v>2.4434609527920612</v>
      </c>
      <c r="C331" s="64">
        <f t="shared" si="223"/>
        <v>106.05796221736722</v>
      </c>
      <c r="D331" s="64">
        <f t="shared" si="206"/>
        <v>-16.057962217367219</v>
      </c>
      <c r="E331" s="63">
        <f t="shared" si="207"/>
        <v>142.14675136474588</v>
      </c>
      <c r="F331" s="64">
        <f t="shared" si="208"/>
        <v>116.03581242857001</v>
      </c>
      <c r="G331" s="64">
        <f t="shared" si="209"/>
        <v>-26.035812428570011</v>
      </c>
      <c r="H331" s="63">
        <f t="shared" si="210"/>
        <v>135.53624584244727</v>
      </c>
      <c r="I331" s="64">
        <f t="shared" si="211"/>
        <v>125.65750160499881</v>
      </c>
      <c r="J331" s="64">
        <f t="shared" si="212"/>
        <v>-35.657501604998814</v>
      </c>
      <c r="K331" s="63">
        <f t="shared" si="213"/>
        <v>127.71087020469358</v>
      </c>
      <c r="L331" s="64">
        <f t="shared" si="214"/>
        <v>134.63739555290363</v>
      </c>
      <c r="M331" s="64">
        <f t="shared" si="215"/>
        <v>-44.637395552903627</v>
      </c>
      <c r="N331" s="63">
        <f t="shared" si="216"/>
        <v>117.81101663171353</v>
      </c>
      <c r="O331" s="64">
        <f t="shared" si="217"/>
        <v>142.46442843047808</v>
      </c>
      <c r="P331" s="64">
        <f t="shared" si="218"/>
        <v>-52.46442843047808</v>
      </c>
      <c r="Q331" s="63">
        <f t="shared" si="219"/>
        <v>104.55600223970887</v>
      </c>
      <c r="R331" s="64">
        <f t="shared" si="220"/>
        <v>137.73861114962321</v>
      </c>
      <c r="S331" s="168">
        <f t="shared" si="221"/>
        <v>-47.73861114962321</v>
      </c>
      <c r="T331" s="359">
        <f t="shared" si="222"/>
        <v>113.32722936222687</v>
      </c>
      <c r="W331" s="398"/>
      <c r="X331" s="398"/>
      <c r="Y331" s="398"/>
      <c r="Z331" s="398"/>
      <c r="AA331" s="398"/>
      <c r="AB331" s="341"/>
      <c r="AC331" s="341"/>
      <c r="AD331" s="341"/>
      <c r="AE331" s="341"/>
      <c r="AF331" s="341"/>
      <c r="AG331" s="341"/>
      <c r="AH331" s="341"/>
      <c r="AI331" s="341"/>
      <c r="AJ331" s="341"/>
      <c r="AK331" s="341"/>
      <c r="AL331" s="341"/>
      <c r="AM331" s="341"/>
      <c r="AN331" s="341"/>
      <c r="AO331" s="341"/>
      <c r="AP331" s="341"/>
      <c r="AQ331" s="398"/>
      <c r="AR331" s="341"/>
      <c r="AS331" s="341"/>
      <c r="AT331" s="341"/>
      <c r="AU331" s="341"/>
      <c r="AV331" s="341"/>
      <c r="AW331" s="341"/>
      <c r="AX331" s="341"/>
    </row>
    <row r="332" spans="1:50" x14ac:dyDescent="0.6">
      <c r="A332" s="66">
        <v>141</v>
      </c>
      <c r="B332" s="361">
        <f t="shared" si="205"/>
        <v>2.4609142453120048</v>
      </c>
      <c r="C332" s="64">
        <f t="shared" si="223"/>
        <v>106.5205888078068</v>
      </c>
      <c r="D332" s="64">
        <f t="shared" si="206"/>
        <v>-16.520588807806803</v>
      </c>
      <c r="E332" s="63">
        <f t="shared" si="207"/>
        <v>142.97210458644355</v>
      </c>
      <c r="F332" s="64">
        <f t="shared" si="208"/>
        <v>116.56447007557348</v>
      </c>
      <c r="G332" s="64">
        <f t="shared" si="209"/>
        <v>-26.564470075573482</v>
      </c>
      <c r="H332" s="63">
        <f t="shared" si="210"/>
        <v>136.45556621493353</v>
      </c>
      <c r="I332" s="64">
        <f t="shared" si="211"/>
        <v>126.25547080706319</v>
      </c>
      <c r="J332" s="64">
        <f t="shared" si="212"/>
        <v>-36.25547080706319</v>
      </c>
      <c r="K332" s="63">
        <f t="shared" si="213"/>
        <v>128.70107202927656</v>
      </c>
      <c r="L332" s="64">
        <f t="shared" si="214"/>
        <v>135.30731750349292</v>
      </c>
      <c r="M332" s="64">
        <f t="shared" si="215"/>
        <v>-45.307317503492925</v>
      </c>
      <c r="N332" s="63">
        <f t="shared" si="216"/>
        <v>118.82041807179571</v>
      </c>
      <c r="O332" s="64">
        <f t="shared" si="217"/>
        <v>143.19943435543556</v>
      </c>
      <c r="P332" s="64">
        <f t="shared" si="218"/>
        <v>-53.199434355435557</v>
      </c>
      <c r="Q332" s="63">
        <f t="shared" si="219"/>
        <v>105.46475226264212</v>
      </c>
      <c r="R332" s="64">
        <f t="shared" si="220"/>
        <v>138.43474887177362</v>
      </c>
      <c r="S332" s="168">
        <f t="shared" si="221"/>
        <v>-48.434748871773621</v>
      </c>
      <c r="T332" s="359">
        <f t="shared" si="222"/>
        <v>114.31842971006607</v>
      </c>
      <c r="W332" s="398"/>
      <c r="X332" s="398"/>
      <c r="Y332" s="398"/>
      <c r="Z332" s="398"/>
      <c r="AA332" s="398"/>
      <c r="AB332" s="341"/>
      <c r="AC332" s="341"/>
      <c r="AD332" s="341"/>
      <c r="AE332" s="341"/>
      <c r="AF332" s="341"/>
      <c r="AG332" s="341"/>
      <c r="AH332" s="341"/>
      <c r="AI332" s="341"/>
      <c r="AJ332" s="341"/>
      <c r="AK332" s="341"/>
      <c r="AL332" s="341"/>
      <c r="AM332" s="341"/>
      <c r="AN332" s="341"/>
      <c r="AO332" s="341"/>
      <c r="AP332" s="341"/>
      <c r="AQ332" s="398"/>
      <c r="AR332" s="341"/>
      <c r="AS332" s="341"/>
      <c r="AT332" s="341"/>
      <c r="AU332" s="341"/>
      <c r="AV332" s="341"/>
      <c r="AW332" s="341"/>
      <c r="AX332" s="341"/>
    </row>
    <row r="333" spans="1:50" x14ac:dyDescent="0.6">
      <c r="A333" s="66">
        <v>142</v>
      </c>
      <c r="B333" s="361">
        <f t="shared" si="205"/>
        <v>2.4783675378319479</v>
      </c>
      <c r="C333" s="64">
        <f t="shared" si="223"/>
        <v>106.9744255533688</v>
      </c>
      <c r="D333" s="64">
        <f t="shared" si="206"/>
        <v>-16.974425553368803</v>
      </c>
      <c r="E333" s="63">
        <f t="shared" si="207"/>
        <v>143.80471017004322</v>
      </c>
      <c r="F333" s="64">
        <f t="shared" si="208"/>
        <v>117.08422665248425</v>
      </c>
      <c r="G333" s="64">
        <f t="shared" si="209"/>
        <v>-27.084226652484247</v>
      </c>
      <c r="H333" s="63">
        <f t="shared" si="210"/>
        <v>137.38542395783895</v>
      </c>
      <c r="I333" s="64">
        <f t="shared" si="211"/>
        <v>126.84515382482255</v>
      </c>
      <c r="J333" s="64">
        <f t="shared" si="212"/>
        <v>-36.845153824822546</v>
      </c>
      <c r="K333" s="63">
        <f t="shared" si="213"/>
        <v>129.7064417358028</v>
      </c>
      <c r="L333" s="64">
        <f t="shared" si="214"/>
        <v>135.97071022550409</v>
      </c>
      <c r="M333" s="64">
        <f t="shared" si="215"/>
        <v>-45.970710225504092</v>
      </c>
      <c r="N333" s="63">
        <f t="shared" si="216"/>
        <v>119.85044307239026</v>
      </c>
      <c r="O333" s="64">
        <f t="shared" si="217"/>
        <v>143.93118058314201</v>
      </c>
      <c r="P333" s="64">
        <f t="shared" si="218"/>
        <v>-53.931180583142009</v>
      </c>
      <c r="Q333" s="63">
        <f t="shared" si="219"/>
        <v>106.39648976296724</v>
      </c>
      <c r="R333" s="64">
        <f t="shared" si="220"/>
        <v>139.12540376378402</v>
      </c>
      <c r="S333" s="168">
        <f t="shared" si="221"/>
        <v>-49.125403763784021</v>
      </c>
      <c r="T333" s="359">
        <f t="shared" si="222"/>
        <v>115.33192774234395</v>
      </c>
      <c r="W333" s="398"/>
      <c r="X333" s="398"/>
      <c r="Y333" s="398"/>
      <c r="Z333" s="398"/>
      <c r="AA333" s="398"/>
      <c r="AB333" s="341"/>
      <c r="AC333" s="341"/>
      <c r="AD333" s="341"/>
      <c r="AE333" s="341"/>
      <c r="AF333" s="341"/>
      <c r="AG333" s="341"/>
      <c r="AH333" s="341"/>
      <c r="AI333" s="341"/>
      <c r="AJ333" s="341"/>
      <c r="AK333" s="341"/>
      <c r="AL333" s="341"/>
      <c r="AM333" s="341"/>
      <c r="AN333" s="341"/>
      <c r="AO333" s="341"/>
      <c r="AP333" s="341"/>
      <c r="AQ333" s="398"/>
      <c r="AR333" s="341"/>
      <c r="AS333" s="341"/>
      <c r="AT333" s="341"/>
      <c r="AU333" s="341"/>
      <c r="AV333" s="341"/>
      <c r="AW333" s="341"/>
      <c r="AX333" s="341"/>
    </row>
    <row r="334" spans="1:50" x14ac:dyDescent="0.6">
      <c r="A334" s="66">
        <v>143</v>
      </c>
      <c r="B334" s="361">
        <f t="shared" si="205"/>
        <v>2.4958208303518914</v>
      </c>
      <c r="C334" s="64">
        <f t="shared" si="223"/>
        <v>107.41929922647797</v>
      </c>
      <c r="D334" s="64">
        <f t="shared" si="206"/>
        <v>-17.419299226477975</v>
      </c>
      <c r="E334" s="63">
        <f t="shared" si="207"/>
        <v>144.64458246137184</v>
      </c>
      <c r="F334" s="64">
        <f t="shared" si="208"/>
        <v>117.59484248691405</v>
      </c>
      <c r="G334" s="64">
        <f t="shared" si="209"/>
        <v>-27.594842486914047</v>
      </c>
      <c r="H334" s="63">
        <f t="shared" si="210"/>
        <v>138.32593393712941</v>
      </c>
      <c r="I334" s="64">
        <f t="shared" si="211"/>
        <v>127.42624030731301</v>
      </c>
      <c r="J334" s="64">
        <f t="shared" si="212"/>
        <v>-37.426240307313009</v>
      </c>
      <c r="K334" s="63">
        <f t="shared" si="213"/>
        <v>130.72732370373356</v>
      </c>
      <c r="L334" s="64">
        <f t="shared" si="214"/>
        <v>136.62722244284427</v>
      </c>
      <c r="M334" s="64">
        <f t="shared" si="215"/>
        <v>-46.627222442844271</v>
      </c>
      <c r="N334" s="63">
        <f t="shared" si="216"/>
        <v>120.90190205715841</v>
      </c>
      <c r="O334" s="64">
        <f t="shared" si="217"/>
        <v>144.65938710318113</v>
      </c>
      <c r="P334" s="64">
        <f t="shared" si="218"/>
        <v>-54.659387103181132</v>
      </c>
      <c r="Q334" s="63">
        <f t="shared" si="219"/>
        <v>107.35263864890442</v>
      </c>
      <c r="R334" s="64">
        <f t="shared" si="220"/>
        <v>139.81023238961311</v>
      </c>
      <c r="S334" s="168">
        <f t="shared" si="221"/>
        <v>-49.810232389613105</v>
      </c>
      <c r="T334" s="359">
        <f t="shared" si="222"/>
        <v>116.3687731410637</v>
      </c>
      <c r="W334" s="398"/>
      <c r="X334" s="398"/>
      <c r="Y334" s="398"/>
      <c r="Z334" s="398"/>
      <c r="AA334" s="398"/>
      <c r="AB334" s="341"/>
      <c r="AC334" s="341"/>
      <c r="AD334" s="341"/>
      <c r="AE334" s="341"/>
      <c r="AF334" s="341"/>
      <c r="AG334" s="341"/>
      <c r="AH334" s="341"/>
      <c r="AI334" s="341"/>
      <c r="AJ334" s="341"/>
      <c r="AK334" s="341"/>
      <c r="AL334" s="341"/>
      <c r="AM334" s="341"/>
      <c r="AN334" s="341"/>
      <c r="AO334" s="341"/>
      <c r="AP334" s="341"/>
      <c r="AQ334" s="398"/>
      <c r="AR334" s="341"/>
      <c r="AS334" s="341"/>
      <c r="AT334" s="341"/>
      <c r="AU334" s="341"/>
      <c r="AV334" s="341"/>
      <c r="AW334" s="341"/>
      <c r="AX334" s="341"/>
    </row>
    <row r="335" spans="1:50" x14ac:dyDescent="0.6">
      <c r="A335" s="66">
        <v>144</v>
      </c>
      <c r="B335" s="361">
        <f t="shared" si="205"/>
        <v>2.5132741228718345</v>
      </c>
      <c r="C335" s="64">
        <f t="shared" si="223"/>
        <v>107.85503590656157</v>
      </c>
      <c r="D335" s="64">
        <f t="shared" si="206"/>
        <v>-17.855035906561568</v>
      </c>
      <c r="E335" s="63">
        <f t="shared" si="207"/>
        <v>145.49172719367604</v>
      </c>
      <c r="F335" s="64">
        <f t="shared" si="208"/>
        <v>118.09607458775061</v>
      </c>
      <c r="G335" s="64">
        <f t="shared" si="209"/>
        <v>-28.096074587750607</v>
      </c>
      <c r="H335" s="63">
        <f t="shared" si="210"/>
        <v>139.27719924854222</v>
      </c>
      <c r="I335" s="64">
        <f t="shared" si="211"/>
        <v>127.99841130415265</v>
      </c>
      <c r="J335" s="64">
        <f t="shared" si="212"/>
        <v>-37.998411304152654</v>
      </c>
      <c r="K335" s="63">
        <f t="shared" si="213"/>
        <v>131.76405280513791</v>
      </c>
      <c r="L335" s="64">
        <f t="shared" si="214"/>
        <v>137.27648628325775</v>
      </c>
      <c r="M335" s="64">
        <f t="shared" si="215"/>
        <v>-47.276486283257753</v>
      </c>
      <c r="N335" s="63">
        <f t="shared" si="216"/>
        <v>121.97562173530687</v>
      </c>
      <c r="O335" s="64">
        <f t="shared" si="217"/>
        <v>145.38375396743731</v>
      </c>
      <c r="P335" s="64">
        <f t="shared" si="218"/>
        <v>-55.383753967437315</v>
      </c>
      <c r="Q335" s="63">
        <f t="shared" si="219"/>
        <v>108.33471561004707</v>
      </c>
      <c r="R335" s="64">
        <f t="shared" si="220"/>
        <v>140.48887205500856</v>
      </c>
      <c r="S335" s="168">
        <f t="shared" si="221"/>
        <v>-50.488872055008557</v>
      </c>
      <c r="T335" s="359">
        <f t="shared" si="222"/>
        <v>117.43005437496758</v>
      </c>
      <c r="W335" s="398"/>
      <c r="X335" s="398"/>
      <c r="Y335" s="398"/>
      <c r="Z335" s="398"/>
      <c r="AA335" s="398"/>
      <c r="AB335" s="341"/>
      <c r="AC335" s="341"/>
      <c r="AD335" s="341"/>
      <c r="AE335" s="341"/>
      <c r="AF335" s="341"/>
      <c r="AG335" s="341"/>
      <c r="AH335" s="341"/>
      <c r="AI335" s="341"/>
      <c r="AJ335" s="341"/>
      <c r="AK335" s="341"/>
      <c r="AL335" s="341"/>
      <c r="AM335" s="341"/>
      <c r="AN335" s="341"/>
      <c r="AO335" s="341"/>
      <c r="AP335" s="341"/>
      <c r="AQ335" s="398"/>
      <c r="AR335" s="341"/>
      <c r="AS335" s="341"/>
      <c r="AT335" s="341"/>
      <c r="AU335" s="341"/>
      <c r="AV335" s="341"/>
      <c r="AW335" s="341"/>
      <c r="AX335" s="341"/>
    </row>
    <row r="336" spans="1:50" x14ac:dyDescent="0.6">
      <c r="A336" s="66">
        <v>145</v>
      </c>
      <c r="B336" s="361">
        <f t="shared" si="205"/>
        <v>2.530727415391778</v>
      </c>
      <c r="C336" s="64">
        <f t="shared" si="223"/>
        <v>108.28146117227909</v>
      </c>
      <c r="D336" s="64">
        <f t="shared" si="206"/>
        <v>-18.281461172279094</v>
      </c>
      <c r="E336" s="63">
        <f t="shared" si="207"/>
        <v>146.34614112161603</v>
      </c>
      <c r="F336" s="64">
        <f t="shared" si="208"/>
        <v>118.58767685953228</v>
      </c>
      <c r="G336" s="64">
        <f t="shared" si="209"/>
        <v>-28.58767685953228</v>
      </c>
      <c r="H336" s="63">
        <f t="shared" si="210"/>
        <v>140.23931027555162</v>
      </c>
      <c r="I336" s="64">
        <f t="shared" si="211"/>
        <v>128.56133929786833</v>
      </c>
      <c r="J336" s="64">
        <f t="shared" si="212"/>
        <v>-38.561339297868329</v>
      </c>
      <c r="K336" s="63">
        <f t="shared" si="213"/>
        <v>132.81695247915621</v>
      </c>
      <c r="L336" s="64">
        <f t="shared" si="214"/>
        <v>137.91811656525584</v>
      </c>
      <c r="M336" s="64">
        <f t="shared" si="215"/>
        <v>-47.918116565255843</v>
      </c>
      <c r="N336" s="63">
        <f t="shared" si="216"/>
        <v>123.07244320963331</v>
      </c>
      <c r="O336" s="64">
        <f t="shared" si="217"/>
        <v>146.10395942943256</v>
      </c>
      <c r="P336" s="64">
        <f t="shared" si="218"/>
        <v>-56.103959429432564</v>
      </c>
      <c r="Q336" s="63">
        <f t="shared" si="219"/>
        <v>109.34433625604082</v>
      </c>
      <c r="R336" s="64">
        <f t="shared" si="220"/>
        <v>141.16093963074286</v>
      </c>
      <c r="S336" s="168">
        <f t="shared" si="221"/>
        <v>-51.16093963074286</v>
      </c>
      <c r="T336" s="359">
        <f t="shared" si="222"/>
        <v>118.51689831323721</v>
      </c>
      <c r="W336" s="398"/>
      <c r="X336" s="398"/>
      <c r="Y336" s="398"/>
      <c r="Z336" s="398"/>
      <c r="AA336" s="398"/>
      <c r="AB336" s="341"/>
      <c r="AC336" s="341"/>
      <c r="AD336" s="341"/>
      <c r="AE336" s="341"/>
      <c r="AF336" s="341"/>
      <c r="AG336" s="341"/>
      <c r="AH336" s="341"/>
      <c r="AI336" s="341"/>
      <c r="AJ336" s="341"/>
      <c r="AK336" s="341"/>
      <c r="AL336" s="341"/>
      <c r="AM336" s="341"/>
      <c r="AN336" s="341"/>
      <c r="AO336" s="341"/>
      <c r="AP336" s="341"/>
      <c r="AQ336" s="398"/>
      <c r="AR336" s="341"/>
      <c r="AS336" s="341"/>
      <c r="AT336" s="341"/>
      <c r="AU336" s="341"/>
      <c r="AV336" s="341"/>
      <c r="AW336" s="341"/>
      <c r="AX336" s="341"/>
    </row>
    <row r="337" spans="1:50" x14ac:dyDescent="0.6">
      <c r="A337" s="66">
        <v>146</v>
      </c>
      <c r="B337" s="361">
        <f t="shared" si="205"/>
        <v>2.5481807079117211</v>
      </c>
      <c r="C337" s="64">
        <f t="shared" si="223"/>
        <v>108.69840030634299</v>
      </c>
      <c r="D337" s="64">
        <f t="shared" si="206"/>
        <v>-18.69840030634299</v>
      </c>
      <c r="E337" s="63">
        <f t="shared" si="207"/>
        <v>147.20781165993984</v>
      </c>
      <c r="F337" s="64">
        <f t="shared" si="208"/>
        <v>119.06940034510713</v>
      </c>
      <c r="G337" s="64">
        <f t="shared" si="209"/>
        <v>-29.069400345107127</v>
      </c>
      <c r="H337" s="63">
        <f t="shared" si="210"/>
        <v>141.21234372086062</v>
      </c>
      <c r="I337" s="64">
        <f t="shared" si="211"/>
        <v>129.1146882825345</v>
      </c>
      <c r="J337" s="64">
        <f t="shared" si="212"/>
        <v>-39.114688282534502</v>
      </c>
      <c r="K337" s="63">
        <f t="shared" si="213"/>
        <v>133.88633264657724</v>
      </c>
      <c r="L337" s="64">
        <f t="shared" si="214"/>
        <v>138.55171009882255</v>
      </c>
      <c r="M337" s="64">
        <f t="shared" si="215"/>
        <v>-48.551710098822554</v>
      </c>
      <c r="N337" s="63">
        <f t="shared" si="216"/>
        <v>124.19321963688586</v>
      </c>
      <c r="O337" s="64">
        <f t="shared" si="217"/>
        <v>146.81965790818842</v>
      </c>
      <c r="P337" s="64">
        <f t="shared" si="218"/>
        <v>-56.819657908188418</v>
      </c>
      <c r="Q337" s="63">
        <f t="shared" si="219"/>
        <v>110.38322142986695</v>
      </c>
      <c r="R337" s="64">
        <f t="shared" si="220"/>
        <v>141.82603033762283</v>
      </c>
      <c r="S337" s="168">
        <f t="shared" si="221"/>
        <v>-51.826030337622825</v>
      </c>
      <c r="T337" s="359">
        <f t="shared" si="222"/>
        <v>119.630469369127</v>
      </c>
      <c r="W337" s="398"/>
      <c r="X337" s="398"/>
      <c r="Y337" s="398"/>
      <c r="Z337" s="398"/>
      <c r="AA337" s="398"/>
      <c r="AB337" s="341"/>
      <c r="AC337" s="341"/>
      <c r="AD337" s="341"/>
      <c r="AE337" s="341"/>
      <c r="AF337" s="341"/>
      <c r="AG337" s="341"/>
      <c r="AH337" s="341"/>
      <c r="AI337" s="341"/>
      <c r="AJ337" s="341"/>
      <c r="AK337" s="341"/>
      <c r="AL337" s="341"/>
      <c r="AM337" s="341"/>
      <c r="AN337" s="341"/>
      <c r="AO337" s="341"/>
      <c r="AP337" s="341"/>
      <c r="AQ337" s="398"/>
      <c r="AR337" s="341"/>
      <c r="AS337" s="341"/>
      <c r="AT337" s="341"/>
      <c r="AU337" s="341"/>
      <c r="AV337" s="341"/>
      <c r="AW337" s="341"/>
      <c r="AX337" s="341"/>
    </row>
    <row r="338" spans="1:50" x14ac:dyDescent="0.6">
      <c r="A338" s="66">
        <v>147</v>
      </c>
      <c r="B338" s="361">
        <f t="shared" si="205"/>
        <v>2.5656340004316642</v>
      </c>
      <c r="C338" s="64">
        <f t="shared" si="223"/>
        <v>109.10567851293692</v>
      </c>
      <c r="D338" s="64">
        <f t="shared" si="206"/>
        <v>-19.105678512936919</v>
      </c>
      <c r="E338" s="63">
        <f t="shared" si="207"/>
        <v>148.07671652920746</v>
      </c>
      <c r="F338" s="64">
        <f t="shared" si="208"/>
        <v>119.54099349781634</v>
      </c>
      <c r="G338" s="64">
        <f t="shared" si="209"/>
        <v>-29.540993497816345</v>
      </c>
      <c r="H338" s="63">
        <f t="shared" si="210"/>
        <v>142.1963616157424</v>
      </c>
      <c r="I338" s="64">
        <f t="shared" si="211"/>
        <v>129.65811389401259</v>
      </c>
      <c r="J338" s="64">
        <f t="shared" si="212"/>
        <v>-39.658113894012587</v>
      </c>
      <c r="K338" s="63">
        <f t="shared" si="213"/>
        <v>134.97248746241186</v>
      </c>
      <c r="L338" s="64">
        <f t="shared" si="214"/>
        <v>139.17684500990401</v>
      </c>
      <c r="M338" s="64">
        <f t="shared" si="215"/>
        <v>-49.176845009904014</v>
      </c>
      <c r="N338" s="63">
        <f t="shared" si="216"/>
        <v>125.33881338298239</v>
      </c>
      <c r="O338" s="64">
        <f t="shared" si="217"/>
        <v>147.53047776241979</v>
      </c>
      <c r="P338" s="64">
        <f t="shared" si="218"/>
        <v>-57.530477762419792</v>
      </c>
      <c r="Q338" s="63">
        <f t="shared" si="219"/>
        <v>111.45320362213174</v>
      </c>
      <c r="R338" s="64">
        <f t="shared" si="220"/>
        <v>142.48371650027806</v>
      </c>
      <c r="S338" s="168">
        <f t="shared" si="221"/>
        <v>-52.483716500278064</v>
      </c>
      <c r="T338" s="359">
        <f t="shared" si="222"/>
        <v>120.77196807926961</v>
      </c>
      <c r="W338" s="398"/>
      <c r="X338" s="398"/>
      <c r="Y338" s="398"/>
      <c r="Z338" s="398"/>
      <c r="AA338" s="398"/>
      <c r="AB338" s="341"/>
      <c r="AC338" s="341"/>
      <c r="AD338" s="341"/>
      <c r="AE338" s="341"/>
      <c r="AF338" s="341"/>
      <c r="AG338" s="341"/>
      <c r="AH338" s="341"/>
      <c r="AI338" s="341"/>
      <c r="AJ338" s="341"/>
      <c r="AK338" s="341"/>
      <c r="AL338" s="341"/>
      <c r="AM338" s="341"/>
      <c r="AN338" s="341"/>
      <c r="AO338" s="341"/>
      <c r="AP338" s="341"/>
      <c r="AQ338" s="398"/>
      <c r="AR338" s="341"/>
      <c r="AS338" s="341"/>
      <c r="AT338" s="341"/>
      <c r="AU338" s="341"/>
      <c r="AV338" s="341"/>
      <c r="AW338" s="341"/>
      <c r="AX338" s="341"/>
    </row>
    <row r="339" spans="1:50" x14ac:dyDescent="0.6">
      <c r="A339" s="66">
        <v>148</v>
      </c>
      <c r="B339" s="361">
        <f t="shared" si="205"/>
        <v>2.5830872929516078</v>
      </c>
      <c r="C339" s="64">
        <f t="shared" si="223"/>
        <v>109.50312114766191</v>
      </c>
      <c r="D339" s="64">
        <f t="shared" si="206"/>
        <v>-19.503121147661915</v>
      </c>
      <c r="E339" s="63">
        <f t="shared" si="207"/>
        <v>148.95282341107912</v>
      </c>
      <c r="F339" s="64">
        <f t="shared" si="208"/>
        <v>120.00220248433669</v>
      </c>
      <c r="G339" s="64">
        <f t="shared" si="209"/>
        <v>-30.002202484336692</v>
      </c>
      <c r="H339" s="63">
        <f t="shared" si="210"/>
        <v>143.19141031228293</v>
      </c>
      <c r="I339" s="64">
        <f t="shared" si="211"/>
        <v>130.19126359730475</v>
      </c>
      <c r="J339" s="64">
        <f t="shared" si="212"/>
        <v>-40.191263597304754</v>
      </c>
      <c r="K339" s="63">
        <f t="shared" si="213"/>
        <v>136.07569290623474</v>
      </c>
      <c r="L339" s="64">
        <f t="shared" si="214"/>
        <v>139.79308010050556</v>
      </c>
      <c r="M339" s="64">
        <f t="shared" si="215"/>
        <v>-49.793080100505563</v>
      </c>
      <c r="N339" s="63">
        <f t="shared" si="216"/>
        <v>126.51009261195979</v>
      </c>
      <c r="O339" s="64">
        <f t="shared" si="217"/>
        <v>148.2360188608763</v>
      </c>
      <c r="P339" s="64">
        <f t="shared" si="218"/>
        <v>-58.2360188608763</v>
      </c>
      <c r="Q339" s="63">
        <f t="shared" si="219"/>
        <v>112.55623338450086</v>
      </c>
      <c r="R339" s="64">
        <f t="shared" si="220"/>
        <v>143.13354627909646</v>
      </c>
      <c r="S339" s="168">
        <f t="shared" si="221"/>
        <v>-53.133546279096464</v>
      </c>
      <c r="T339" s="359">
        <f t="shared" si="222"/>
        <v>121.94262901143678</v>
      </c>
      <c r="W339" s="398"/>
      <c r="X339" s="398"/>
      <c r="Y339" s="398"/>
      <c r="Z339" s="398"/>
      <c r="AA339" s="398"/>
      <c r="AB339" s="341"/>
      <c r="AC339" s="341"/>
      <c r="AD339" s="341"/>
      <c r="AE339" s="341"/>
      <c r="AF339" s="341"/>
      <c r="AG339" s="341"/>
      <c r="AH339" s="341"/>
      <c r="AI339" s="341"/>
      <c r="AJ339" s="341"/>
      <c r="AK339" s="341"/>
      <c r="AL339" s="341"/>
      <c r="AM339" s="341"/>
      <c r="AN339" s="341"/>
      <c r="AO339" s="341"/>
      <c r="AP339" s="341"/>
      <c r="AQ339" s="398"/>
      <c r="AR339" s="341"/>
      <c r="AS339" s="341"/>
      <c r="AT339" s="341"/>
      <c r="AU339" s="341"/>
      <c r="AV339" s="341"/>
      <c r="AW339" s="341"/>
      <c r="AX339" s="341"/>
    </row>
    <row r="340" spans="1:50" x14ac:dyDescent="0.6">
      <c r="A340" s="66">
        <v>149</v>
      </c>
      <c r="B340" s="361">
        <f t="shared" si="205"/>
        <v>2.6005405854715509</v>
      </c>
      <c r="C340" s="64">
        <f t="shared" si="223"/>
        <v>109.89055395986023</v>
      </c>
      <c r="D340" s="64">
        <f t="shared" si="206"/>
        <v>-19.890553959860227</v>
      </c>
      <c r="E340" s="63">
        <f t="shared" si="207"/>
        <v>149.83608961582513</v>
      </c>
      <c r="F340" s="64">
        <f t="shared" si="208"/>
        <v>120.45277151918704</v>
      </c>
      <c r="G340" s="64">
        <f t="shared" si="209"/>
        <v>-30.452771519187039</v>
      </c>
      <c r="H340" s="63">
        <f t="shared" si="210"/>
        <v>144.19751946433951</v>
      </c>
      <c r="I340" s="64">
        <f t="shared" si="211"/>
        <v>130.71377693671317</v>
      </c>
      <c r="J340" s="64">
        <f t="shared" si="212"/>
        <v>-40.713776936713174</v>
      </c>
      <c r="K340" s="63">
        <f t="shared" si="213"/>
        <v>137.19620421231971</v>
      </c>
      <c r="L340" s="64">
        <f t="shared" si="214"/>
        <v>140.39995425823344</v>
      </c>
      <c r="M340" s="64">
        <f t="shared" si="215"/>
        <v>-50.399954258233436</v>
      </c>
      <c r="N340" s="63">
        <f t="shared" si="216"/>
        <v>127.70792724450818</v>
      </c>
      <c r="O340" s="64">
        <f t="shared" si="217"/>
        <v>148.93584993514239</v>
      </c>
      <c r="P340" s="64">
        <f t="shared" si="218"/>
        <v>-58.935849935142386</v>
      </c>
      <c r="Q340" s="63">
        <f t="shared" si="219"/>
        <v>113.69438560475903</v>
      </c>
      <c r="R340" s="64">
        <f t="shared" si="220"/>
        <v>143.77504239249578</v>
      </c>
      <c r="S340" s="168">
        <f t="shared" si="221"/>
        <v>-53.775042392495777</v>
      </c>
      <c r="T340" s="359">
        <f t="shared" si="222"/>
        <v>123.14371787983315</v>
      </c>
      <c r="W340" s="398"/>
      <c r="X340" s="398"/>
      <c r="Y340" s="398"/>
      <c r="Z340" s="398"/>
      <c r="AA340" s="398"/>
      <c r="AB340" s="341"/>
      <c r="AC340" s="341"/>
      <c r="AD340" s="341"/>
      <c r="AE340" s="341"/>
      <c r="AF340" s="341"/>
      <c r="AG340" s="341"/>
      <c r="AH340" s="341"/>
      <c r="AI340" s="341"/>
      <c r="AJ340" s="341"/>
      <c r="AK340" s="341"/>
      <c r="AL340" s="341"/>
      <c r="AM340" s="341"/>
      <c r="AN340" s="341"/>
      <c r="AO340" s="341"/>
      <c r="AP340" s="341"/>
      <c r="AQ340" s="398"/>
      <c r="AR340" s="341"/>
      <c r="AS340" s="341"/>
      <c r="AT340" s="341"/>
      <c r="AU340" s="341"/>
      <c r="AV340" s="341"/>
      <c r="AW340" s="341"/>
      <c r="AX340" s="341"/>
    </row>
    <row r="341" spans="1:50" s="370" customFormat="1" x14ac:dyDescent="0.6">
      <c r="A341" s="362">
        <v>150</v>
      </c>
      <c r="B341" s="363">
        <f t="shared" si="205"/>
        <v>2.6179938779914944</v>
      </c>
      <c r="C341" s="364">
        <f t="shared" si="223"/>
        <v>110.26780334707848</v>
      </c>
      <c r="D341" s="364">
        <f t="shared" si="206"/>
        <v>-20.267803347078484</v>
      </c>
      <c r="E341" s="365">
        <f t="shared" si="207"/>
        <v>150.72646176483875</v>
      </c>
      <c r="F341" s="364">
        <f t="shared" si="208"/>
        <v>120.89244323174374</v>
      </c>
      <c r="G341" s="364">
        <f t="shared" si="209"/>
        <v>-30.892443231743741</v>
      </c>
      <c r="H341" s="365">
        <f t="shared" si="210"/>
        <v>145.21470100381231</v>
      </c>
      <c r="I341" s="364">
        <f t="shared" si="211"/>
        <v>131.22528585461177</v>
      </c>
      <c r="J341" s="364">
        <f t="shared" si="212"/>
        <v>-41.225285854611769</v>
      </c>
      <c r="K341" s="365">
        <f t="shared" si="213"/>
        <v>138.33425314424704</v>
      </c>
      <c r="L341" s="364">
        <f t="shared" si="214"/>
        <v>140.9969859313174</v>
      </c>
      <c r="M341" s="364">
        <f t="shared" si="215"/>
        <v>-50.996985931317397</v>
      </c>
      <c r="N341" s="365">
        <f t="shared" si="216"/>
        <v>128.93318421989724</v>
      </c>
      <c r="O341" s="364">
        <f t="shared" si="217"/>
        <v>149.62950570237655</v>
      </c>
      <c r="P341" s="364">
        <f t="shared" si="218"/>
        <v>-59.629505702376548</v>
      </c>
      <c r="Q341" s="365">
        <f t="shared" si="219"/>
        <v>114.86986546135728</v>
      </c>
      <c r="R341" s="364">
        <f t="shared" si="220"/>
        <v>144.40770084504055</v>
      </c>
      <c r="S341" s="366">
        <f t="shared" si="221"/>
        <v>-54.407700845040551</v>
      </c>
      <c r="T341" s="367">
        <f t="shared" si="222"/>
        <v>124.37652773282451</v>
      </c>
      <c r="U341" s="375"/>
      <c r="V341" s="369">
        <f>E341</f>
        <v>150.72646176483875</v>
      </c>
      <c r="W341" s="399"/>
      <c r="X341" s="399"/>
      <c r="Y341" s="380"/>
      <c r="Z341" s="399"/>
      <c r="AA341" s="399"/>
      <c r="AB341" s="380"/>
      <c r="AC341" s="380"/>
      <c r="AD341" s="380"/>
      <c r="AE341" s="380"/>
      <c r="AF341" s="380"/>
      <c r="AG341" s="380"/>
      <c r="AH341" s="380"/>
      <c r="AI341" s="380"/>
      <c r="AJ341" s="380"/>
      <c r="AK341" s="380"/>
      <c r="AL341" s="380"/>
      <c r="AM341" s="380"/>
      <c r="AN341" s="380"/>
      <c r="AO341" s="380"/>
      <c r="AP341" s="380"/>
      <c r="AQ341" s="399"/>
      <c r="AR341" s="380"/>
      <c r="AS341" s="399">
        <f>D341</f>
        <v>-20.267803347078484</v>
      </c>
      <c r="AT341" s="380"/>
      <c r="AU341" s="380"/>
      <c r="AV341" s="380"/>
      <c r="AW341" s="380"/>
      <c r="AX341" s="380"/>
    </row>
    <row r="342" spans="1:50" x14ac:dyDescent="0.6">
      <c r="A342" s="66">
        <v>151</v>
      </c>
      <c r="B342" s="361">
        <f t="shared" ref="B342:B371" si="224">RADIANS(A342)</f>
        <v>2.6354471705114375</v>
      </c>
      <c r="C342" s="64">
        <f t="shared" si="223"/>
        <v>110.63469662133816</v>
      </c>
      <c r="D342" s="64">
        <f t="shared" ref="D342:D371" si="225">90-C342</f>
        <v>-20.634696621338165</v>
      </c>
      <c r="E342" s="63">
        <f t="shared" ref="E342:E371" si="226">DEGREES(ACOS((SIN(RADIANS(D342))*SIN($C$6)-SIN(C$5))/(COS(RADIANS(D342))*COS($C$6))))</f>
        <v>151.62387549104767</v>
      </c>
      <c r="F342" s="64">
        <f t="shared" ref="F342:F371" si="227">DEGREES(ACOS(SIN(G$5)*SIN($C$6)+COS(G$5)*COS($C$6)*COS($B342)))</f>
        <v>121.32095906642081</v>
      </c>
      <c r="G342" s="64">
        <f t="shared" ref="G342:G371" si="228">90-F342</f>
        <v>-31.320959066420812</v>
      </c>
      <c r="H342" s="63">
        <f t="shared" ref="H342:H371" si="229">DEGREES(ACOS((SIN(RADIANS(G342))*SIN($C$6)-SIN(G$5))/(COS(RADIANS(G342))*COS($C$6))))</f>
        <v>146.24294811962451</v>
      </c>
      <c r="I342" s="64">
        <f t="shared" ref="I342:I371" si="230">DEGREES(ACOS(SIN(J$5)*SIN($C$6)+COS(J$5)*COS($C$6)*COS($B342)))</f>
        <v>131.72541508467302</v>
      </c>
      <c r="J342" s="64">
        <f t="shared" ref="J342:J371" si="231">90-I342</f>
        <v>-41.725415084673017</v>
      </c>
      <c r="K342" s="63">
        <f t="shared" ref="K342:K371" si="232">DEGREES(ACOS((SIN(RADIANS(J342))*SIN($C$6)-SIN(J$5))/(COS(RADIANS(J342))*COS($C$6))))</f>
        <v>139.49004512171282</v>
      </c>
      <c r="L342" s="64">
        <f t="shared" ref="L342:L371" si="233">DEGREES(ACOS(SIN(M$5)*SIN($C$6)+COS(M$5)*COS($C$6)*COS($B342)))</f>
        <v>141.58367268752241</v>
      </c>
      <c r="M342" s="64">
        <f t="shared" ref="M342:M371" si="234">90-L342</f>
        <v>-51.583672687522409</v>
      </c>
      <c r="N342" s="63">
        <f t="shared" ref="N342:N371" si="235">DEGREES(ACOS((SIN(RADIANS(M342))*SIN($C$6)-SIN(M$5))/(COS(RADIANS(M342))*COS($C$6))))</f>
        <v>130.18672199440829</v>
      </c>
      <c r="O342" s="64">
        <f t="shared" ref="O342:O371" si="236">DEGREES(ACOS(SIN(P$5)*SIN($C$6)+COS(P$5)*COS($C$6)*COS($B342)))</f>
        <v>150.31648374756199</v>
      </c>
      <c r="P342" s="64">
        <f t="shared" ref="P342:P371" si="237">90-O342</f>
        <v>-60.316483747561989</v>
      </c>
      <c r="Q342" s="63">
        <f t="shared" ref="Q342:Q371" si="238">DEGREES(ACOS((SIN(RADIANS(P342))*SIN($C$6)-SIN(P$5))/(COS(RADIANS(P342))*COS($C$6))))</f>
        <v>116.08501381995345</v>
      </c>
      <c r="R342" s="60">
        <f t="shared" ref="R342:R371" si="239">DEGREES(ACOS(SIN(S$5)*SIN($C$6)+COS(S$5)*COS($C$6)*COS($B342)))</f>
        <v>145.03098968079476</v>
      </c>
      <c r="S342" s="60">
        <f t="shared" ref="S342:S371" si="240">90-R342</f>
        <v>-55.030989680794761</v>
      </c>
      <c r="T342" s="384">
        <f t="shared" ref="T342:T371" si="241">DEGREES(ACOS((SIN(RADIANS(S342))*SIN($C$6)-SIN(S$5))/(COS(RADIANS(S342))*COS($C$6))))</f>
        <v>125.64237406381557</v>
      </c>
      <c r="V342" s="72">
        <f>H341</f>
        <v>145.21470100381231</v>
      </c>
      <c r="W342" s="398"/>
      <c r="X342" s="398"/>
      <c r="Y342" s="398"/>
      <c r="Z342" s="398"/>
      <c r="AA342" s="398"/>
      <c r="AB342" s="341"/>
      <c r="AC342" s="341"/>
      <c r="AD342" s="341"/>
      <c r="AE342" s="341"/>
      <c r="AF342" s="341"/>
      <c r="AG342" s="341"/>
      <c r="AH342" s="341"/>
      <c r="AI342" s="341"/>
      <c r="AJ342" s="341"/>
      <c r="AK342" s="341"/>
      <c r="AL342" s="341"/>
      <c r="AM342" s="341"/>
      <c r="AN342" s="341"/>
      <c r="AO342" s="341"/>
      <c r="AP342" s="341"/>
      <c r="AQ342" s="341"/>
      <c r="AR342" s="341"/>
      <c r="AS342" s="398">
        <f>G341</f>
        <v>-30.892443231743741</v>
      </c>
      <c r="AT342" s="341"/>
      <c r="AU342" s="341"/>
      <c r="AV342" s="341"/>
      <c r="AW342" s="341"/>
      <c r="AX342" s="341"/>
    </row>
    <row r="343" spans="1:50" x14ac:dyDescent="0.6">
      <c r="A343" s="66">
        <v>152</v>
      </c>
      <c r="B343" s="361">
        <f t="shared" si="224"/>
        <v>2.6529004630313811</v>
      </c>
      <c r="C343" s="64">
        <f t="shared" si="223"/>
        <v>110.99106228678271</v>
      </c>
      <c r="D343" s="64">
        <f t="shared" si="225"/>
        <v>-20.991062286782707</v>
      </c>
      <c r="E343" s="63">
        <f t="shared" si="226"/>
        <v>152.52825516021201</v>
      </c>
      <c r="F343" s="64">
        <f t="shared" si="227"/>
        <v>121.73805971644985</v>
      </c>
      <c r="G343" s="64">
        <f t="shared" si="228"/>
        <v>-31.738059716449854</v>
      </c>
      <c r="H343" s="63">
        <f t="shared" si="229"/>
        <v>147.28223424760574</v>
      </c>
      <c r="I343" s="64">
        <f t="shared" si="230"/>
        <v>132.21378262533599</v>
      </c>
      <c r="J343" s="64">
        <f t="shared" si="231"/>
        <v>-42.213782625335995</v>
      </c>
      <c r="K343" s="63">
        <f t="shared" si="232"/>
        <v>140.66375621074906</v>
      </c>
      <c r="L343" s="64">
        <f t="shared" si="233"/>
        <v>142.15949087787541</v>
      </c>
      <c r="M343" s="64">
        <f t="shared" si="234"/>
        <v>-52.159490877875413</v>
      </c>
      <c r="N343" s="63">
        <f t="shared" si="235"/>
        <v>131.46938421050857</v>
      </c>
      <c r="O343" s="64">
        <f t="shared" si="236"/>
        <v>150.99624115816471</v>
      </c>
      <c r="P343" s="64">
        <f t="shared" si="237"/>
        <v>-60.996241158164707</v>
      </c>
      <c r="Q343" s="63">
        <f t="shared" si="238"/>
        <v>117.34231176639956</v>
      </c>
      <c r="R343" s="60">
        <f t="shared" si="239"/>
        <v>145.64434778577152</v>
      </c>
      <c r="S343" s="60">
        <f t="shared" si="240"/>
        <v>-55.644347785771515</v>
      </c>
      <c r="T343" s="384">
        <f t="shared" si="241"/>
        <v>126.94258868241609</v>
      </c>
      <c r="V343" s="72">
        <f>K341</f>
        <v>138.33425314424704</v>
      </c>
      <c r="W343" s="398"/>
      <c r="X343" s="398"/>
      <c r="Y343" s="398"/>
      <c r="Z343" s="398"/>
      <c r="AA343" s="398"/>
      <c r="AB343" s="341"/>
      <c r="AC343" s="341"/>
      <c r="AD343" s="341"/>
      <c r="AE343" s="341"/>
      <c r="AF343" s="341"/>
      <c r="AG343" s="341"/>
      <c r="AH343" s="341"/>
      <c r="AI343" s="341"/>
      <c r="AJ343" s="341"/>
      <c r="AK343" s="341"/>
      <c r="AL343" s="341"/>
      <c r="AM343" s="341"/>
      <c r="AN343" s="341"/>
      <c r="AO343" s="341"/>
      <c r="AP343" s="341"/>
      <c r="AQ343" s="341"/>
      <c r="AR343" s="341"/>
      <c r="AS343" s="398">
        <f>J341</f>
        <v>-41.225285854611769</v>
      </c>
      <c r="AT343" s="341"/>
      <c r="AU343" s="341"/>
      <c r="AV343" s="341"/>
      <c r="AW343" s="341"/>
      <c r="AX343" s="341"/>
    </row>
    <row r="344" spans="1:50" x14ac:dyDescent="0.6">
      <c r="A344" s="66">
        <v>153</v>
      </c>
      <c r="B344" s="361">
        <f t="shared" si="224"/>
        <v>2.6703537555513241</v>
      </c>
      <c r="C344" s="64">
        <f t="shared" si="223"/>
        <v>111.33673032816579</v>
      </c>
      <c r="D344" s="64">
        <f t="shared" si="225"/>
        <v>-21.336730328165785</v>
      </c>
      <c r="E344" s="63">
        <f t="shared" si="226"/>
        <v>153.43951361616664</v>
      </c>
      <c r="F344" s="64">
        <f t="shared" si="227"/>
        <v>122.14348559144261</v>
      </c>
      <c r="G344" s="64">
        <f t="shared" si="228"/>
        <v>-32.143485591442612</v>
      </c>
      <c r="H344" s="63">
        <f t="shared" si="229"/>
        <v>148.33251208025845</v>
      </c>
      <c r="I344" s="64">
        <f t="shared" si="230"/>
        <v>132.69000029913272</v>
      </c>
      <c r="J344" s="64">
        <f t="shared" si="231"/>
        <v>-42.69000029913272</v>
      </c>
      <c r="K344" s="63">
        <f t="shared" si="232"/>
        <v>141.85552999244962</v>
      </c>
      <c r="L344" s="64">
        <f t="shared" si="233"/>
        <v>142.72389542875035</v>
      </c>
      <c r="M344" s="64">
        <f t="shared" si="234"/>
        <v>-52.723895428750353</v>
      </c>
      <c r="N344" s="63">
        <f t="shared" si="235"/>
        <v>132.78199247446835</v>
      </c>
      <c r="O344" s="64">
        <f t="shared" si="236"/>
        <v>151.66819090904343</v>
      </c>
      <c r="P344" s="64">
        <f t="shared" si="237"/>
        <v>-61.668190909043432</v>
      </c>
      <c r="Q344" s="63">
        <f t="shared" si="238"/>
        <v>118.6443838878016</v>
      </c>
      <c r="R344" s="60">
        <f t="shared" si="239"/>
        <v>146.24718376844049</v>
      </c>
      <c r="S344" s="60">
        <f t="shared" si="240"/>
        <v>-56.247183768440493</v>
      </c>
      <c r="T344" s="384">
        <f t="shared" si="241"/>
        <v>128.27851217094934</v>
      </c>
      <c r="V344" s="72">
        <f>N341</f>
        <v>128.93318421989724</v>
      </c>
      <c r="W344" s="398"/>
      <c r="X344" s="398"/>
      <c r="Y344" s="398"/>
      <c r="Z344" s="398"/>
      <c r="AA344" s="398"/>
      <c r="AB344" s="341"/>
      <c r="AC344" s="341"/>
      <c r="AD344" s="341"/>
      <c r="AE344" s="341"/>
      <c r="AF344" s="341"/>
      <c r="AG344" s="341"/>
      <c r="AH344" s="341"/>
      <c r="AI344" s="341"/>
      <c r="AJ344" s="341"/>
      <c r="AK344" s="341"/>
      <c r="AL344" s="341"/>
      <c r="AM344" s="341"/>
      <c r="AN344" s="341"/>
      <c r="AO344" s="341"/>
      <c r="AP344" s="341"/>
      <c r="AQ344" s="341"/>
      <c r="AR344" s="341"/>
      <c r="AS344" s="398">
        <f>M341</f>
        <v>-50.996985931317397</v>
      </c>
      <c r="AT344" s="341"/>
      <c r="AU344" s="341"/>
      <c r="AV344" s="341"/>
      <c r="AW344" s="341"/>
      <c r="AX344" s="341"/>
    </row>
    <row r="345" spans="1:50" x14ac:dyDescent="0.6">
      <c r="A345" s="66">
        <v>154</v>
      </c>
      <c r="B345" s="361">
        <f t="shared" si="224"/>
        <v>2.6878070480712677</v>
      </c>
      <c r="C345" s="64">
        <f t="shared" si="223"/>
        <v>111.67153250953859</v>
      </c>
      <c r="D345" s="64">
        <f t="shared" si="225"/>
        <v>-21.671532509538594</v>
      </c>
      <c r="E345" s="63">
        <f t="shared" si="226"/>
        <v>154.35755195311563</v>
      </c>
      <c r="F345" s="64">
        <f t="shared" si="227"/>
        <v>122.53697731863328</v>
      </c>
      <c r="G345" s="64">
        <f t="shared" si="228"/>
        <v>-32.536977318633276</v>
      </c>
      <c r="H345" s="63">
        <f t="shared" si="229"/>
        <v>149.39371260613922</v>
      </c>
      <c r="I345" s="64">
        <f t="shared" si="230"/>
        <v>133.15367440319102</v>
      </c>
      <c r="J345" s="64">
        <f t="shared" si="231"/>
        <v>-43.153674403191019</v>
      </c>
      <c r="K345" s="63">
        <f t="shared" si="232"/>
        <v>143.06547432957854</v>
      </c>
      <c r="L345" s="64">
        <f t="shared" si="233"/>
        <v>143.27631978851133</v>
      </c>
      <c r="M345" s="64">
        <f t="shared" si="234"/>
        <v>-53.27631978851133</v>
      </c>
      <c r="N345" s="63">
        <f t="shared" si="235"/>
        <v>134.12533818653253</v>
      </c>
      <c r="O345" s="64">
        <f t="shared" si="236"/>
        <v>152.33169800251699</v>
      </c>
      <c r="P345" s="64">
        <f t="shared" si="237"/>
        <v>-62.331698002516987</v>
      </c>
      <c r="Q345" s="63">
        <f t="shared" si="238"/>
        <v>119.99399981363393</v>
      </c>
      <c r="R345" s="60">
        <f t="shared" si="239"/>
        <v>146.83887495297898</v>
      </c>
      <c r="S345" s="60">
        <f t="shared" si="240"/>
        <v>-56.838874952978983</v>
      </c>
      <c r="T345" s="384">
        <f t="shared" si="241"/>
        <v>129.65148474189431</v>
      </c>
      <c r="V345" s="72">
        <f>Q341</f>
        <v>114.86986546135728</v>
      </c>
      <c r="W345" s="398"/>
      <c r="X345" s="398"/>
      <c r="Y345" s="398"/>
      <c r="Z345" s="398"/>
      <c r="AA345" s="398"/>
      <c r="AB345" s="341"/>
      <c r="AC345" s="341"/>
      <c r="AD345" s="341"/>
      <c r="AE345" s="341"/>
      <c r="AF345" s="341"/>
      <c r="AG345" s="341"/>
      <c r="AH345" s="341"/>
      <c r="AI345" s="341"/>
      <c r="AJ345" s="341"/>
      <c r="AK345" s="341"/>
      <c r="AL345" s="341"/>
      <c r="AM345" s="341"/>
      <c r="AN345" s="341"/>
      <c r="AO345" s="341"/>
      <c r="AP345" s="341"/>
      <c r="AQ345" s="341"/>
      <c r="AR345" s="341"/>
      <c r="AS345" s="398">
        <f>P341</f>
        <v>-59.629505702376548</v>
      </c>
      <c r="AT345" s="341"/>
      <c r="AU345" s="341"/>
      <c r="AV345" s="341"/>
      <c r="AW345" s="341"/>
      <c r="AX345" s="341"/>
    </row>
    <row r="346" spans="1:50" x14ac:dyDescent="0.6">
      <c r="A346" s="66">
        <v>155</v>
      </c>
      <c r="B346" s="361">
        <f t="shared" si="224"/>
        <v>2.7052603405912108</v>
      </c>
      <c r="C346" s="64">
        <f t="shared" si="223"/>
        <v>111.99530268238115</v>
      </c>
      <c r="D346" s="64">
        <f t="shared" si="225"/>
        <v>-21.995302682381151</v>
      </c>
      <c r="E346" s="63">
        <f t="shared" si="226"/>
        <v>155.28225931810096</v>
      </c>
      <c r="F346" s="64">
        <f t="shared" si="227"/>
        <v>122.91827627738141</v>
      </c>
      <c r="G346" s="64">
        <f t="shared" si="228"/>
        <v>-32.918276277381409</v>
      </c>
      <c r="H346" s="63">
        <f t="shared" si="229"/>
        <v>150.46574418929322</v>
      </c>
      <c r="I346" s="64">
        <f t="shared" si="230"/>
        <v>133.60440645578603</v>
      </c>
      <c r="J346" s="64">
        <f t="shared" si="231"/>
        <v>-43.604406455786034</v>
      </c>
      <c r="K346" s="63">
        <f t="shared" si="232"/>
        <v>144.29365805508192</v>
      </c>
      <c r="L346" s="64">
        <f t="shared" si="233"/>
        <v>143.81617605752072</v>
      </c>
      <c r="M346" s="64">
        <f t="shared" si="234"/>
        <v>-53.816176057520721</v>
      </c>
      <c r="N346" s="63">
        <f t="shared" si="235"/>
        <v>135.50017337777768</v>
      </c>
      <c r="O346" s="64">
        <f t="shared" si="236"/>
        <v>152.98607537825237</v>
      </c>
      <c r="P346" s="64">
        <f t="shared" si="237"/>
        <v>-62.986075378252366</v>
      </c>
      <c r="Q346" s="63">
        <f t="shared" si="238"/>
        <v>121.39407341061546</v>
      </c>
      <c r="R346" s="60">
        <f t="shared" si="239"/>
        <v>147.41876652627781</v>
      </c>
      <c r="S346" s="60">
        <f t="shared" si="240"/>
        <v>-57.418766526277807</v>
      </c>
      <c r="T346" s="384">
        <f t="shared" si="241"/>
        <v>131.062835306485</v>
      </c>
      <c r="W346" s="341"/>
      <c r="X346" s="341"/>
      <c r="Y346" s="398"/>
      <c r="Z346" s="398"/>
      <c r="AA346" s="398"/>
      <c r="AB346" s="341"/>
      <c r="AC346" s="341"/>
      <c r="AD346" s="341"/>
      <c r="AE346" s="341"/>
      <c r="AF346" s="341"/>
      <c r="AG346" s="341"/>
      <c r="AH346" s="341"/>
      <c r="AI346" s="341"/>
      <c r="AJ346" s="341"/>
      <c r="AK346" s="341"/>
      <c r="AL346" s="341"/>
      <c r="AM346" s="341"/>
      <c r="AN346" s="341"/>
      <c r="AO346" s="341"/>
      <c r="AP346" s="341"/>
      <c r="AQ346" s="341"/>
      <c r="AR346" s="341"/>
      <c r="AS346" s="341"/>
      <c r="AT346" s="341"/>
      <c r="AU346" s="341"/>
      <c r="AV346" s="341"/>
      <c r="AW346" s="341"/>
      <c r="AX346" s="341"/>
    </row>
    <row r="347" spans="1:50" x14ac:dyDescent="0.6">
      <c r="A347" s="66">
        <v>156</v>
      </c>
      <c r="B347" s="361">
        <f t="shared" si="224"/>
        <v>2.7227136331111539</v>
      </c>
      <c r="C347" s="64">
        <f t="shared" si="223"/>
        <v>112.30787710231075</v>
      </c>
      <c r="D347" s="64">
        <f t="shared" si="225"/>
        <v>-22.307877102310755</v>
      </c>
      <c r="E347" s="63">
        <f t="shared" si="226"/>
        <v>156.21351274675789</v>
      </c>
      <c r="F347" s="64">
        <f t="shared" si="227"/>
        <v>123.28712516616861</v>
      </c>
      <c r="G347" s="64">
        <f t="shared" si="228"/>
        <v>-33.287125166168607</v>
      </c>
      <c r="H347" s="63">
        <f t="shared" si="229"/>
        <v>151.54849169981534</v>
      </c>
      <c r="I347" s="64">
        <f t="shared" si="230"/>
        <v>134.04179404320124</v>
      </c>
      <c r="J347" s="64">
        <f t="shared" si="231"/>
        <v>-44.041794043201236</v>
      </c>
      <c r="K347" s="63">
        <f t="shared" si="232"/>
        <v>145.54010761146395</v>
      </c>
      <c r="L347" s="64">
        <f t="shared" si="233"/>
        <v>144.34285533276739</v>
      </c>
      <c r="M347" s="64">
        <f t="shared" si="234"/>
        <v>-54.342855332767385</v>
      </c>
      <c r="N347" s="63">
        <f t="shared" si="235"/>
        <v>136.90720052211444</v>
      </c>
      <c r="O347" s="64">
        <f t="shared" si="236"/>
        <v>153.63057962080035</v>
      </c>
      <c r="P347" s="64">
        <f t="shared" si="237"/>
        <v>-63.630579620800347</v>
      </c>
      <c r="Q347" s="63">
        <f t="shared" si="238"/>
        <v>122.84765888696609</v>
      </c>
      <c r="R347" s="60">
        <f t="shared" si="239"/>
        <v>147.98617088656732</v>
      </c>
      <c r="S347" s="60">
        <f t="shared" si="240"/>
        <v>-57.986170886567322</v>
      </c>
      <c r="T347" s="384">
        <f t="shared" si="241"/>
        <v>132.51386856523999</v>
      </c>
      <c r="W347" s="341"/>
      <c r="X347" s="341"/>
      <c r="Y347" s="398"/>
      <c r="Z347" s="398"/>
      <c r="AA347" s="398"/>
      <c r="AB347" s="341"/>
      <c r="AC347" s="341"/>
      <c r="AD347" s="341"/>
      <c r="AE347" s="341"/>
      <c r="AF347" s="341"/>
      <c r="AG347" s="341"/>
      <c r="AH347" s="341"/>
      <c r="AI347" s="341"/>
      <c r="AJ347" s="341"/>
      <c r="AK347" s="341"/>
      <c r="AL347" s="341"/>
      <c r="AM347" s="341"/>
      <c r="AN347" s="341"/>
      <c r="AO347" s="341"/>
      <c r="AP347" s="341"/>
      <c r="AQ347" s="341"/>
      <c r="AR347" s="341"/>
      <c r="AS347" s="341"/>
      <c r="AT347" s="341"/>
      <c r="AU347" s="341"/>
      <c r="AV347" s="341"/>
      <c r="AW347" s="341"/>
      <c r="AX347" s="341"/>
    </row>
    <row r="348" spans="1:50" x14ac:dyDescent="0.6">
      <c r="A348" s="66">
        <v>157</v>
      </c>
      <c r="B348" s="361">
        <f t="shared" si="224"/>
        <v>2.7401669256310974</v>
      </c>
      <c r="C348" s="64">
        <f t="shared" si="223"/>
        <v>112.60909475338501</v>
      </c>
      <c r="D348" s="64">
        <f t="shared" si="225"/>
        <v>-22.609094753385008</v>
      </c>
      <c r="E348" s="63">
        <f t="shared" si="226"/>
        <v>157.15117703542023</v>
      </c>
      <c r="F348" s="64">
        <f t="shared" si="227"/>
        <v>123.64326860094533</v>
      </c>
      <c r="G348" s="64">
        <f t="shared" si="228"/>
        <v>-33.643268600945333</v>
      </c>
      <c r="H348" s="63">
        <f t="shared" si="229"/>
        <v>152.6418157071528</v>
      </c>
      <c r="I348" s="64">
        <f t="shared" si="230"/>
        <v>134.46543177036762</v>
      </c>
      <c r="J348" s="64">
        <f t="shared" si="231"/>
        <v>-44.465431770367616</v>
      </c>
      <c r="K348" s="63">
        <f t="shared" si="232"/>
        <v>146.80480367515327</v>
      </c>
      <c r="L348" s="64">
        <f t="shared" si="233"/>
        <v>144.8557283005124</v>
      </c>
      <c r="M348" s="64">
        <f t="shared" si="234"/>
        <v>-54.855728300512396</v>
      </c>
      <c r="N348" s="63">
        <f t="shared" si="235"/>
        <v>138.34706131123542</v>
      </c>
      <c r="O348" s="64">
        <f t="shared" si="236"/>
        <v>154.26440650998401</v>
      </c>
      <c r="P348" s="64">
        <f t="shared" si="237"/>
        <v>-64.264406509984013</v>
      </c>
      <c r="Q348" s="63">
        <f t="shared" si="238"/>
        <v>124.35794290371732</v>
      </c>
      <c r="R348" s="60">
        <f t="shared" si="239"/>
        <v>148.54036724877295</v>
      </c>
      <c r="S348" s="60">
        <f t="shared" si="240"/>
        <v>-58.540367248772952</v>
      </c>
      <c r="T348" s="384">
        <f t="shared" si="241"/>
        <v>134.00584993986359</v>
      </c>
      <c r="W348" s="341"/>
      <c r="X348" s="341"/>
      <c r="Y348" s="398"/>
      <c r="Z348" s="398"/>
      <c r="AA348" s="398"/>
      <c r="AB348" s="341"/>
      <c r="AC348" s="341"/>
      <c r="AD348" s="341"/>
      <c r="AE348" s="341"/>
      <c r="AF348" s="341"/>
      <c r="AG348" s="341"/>
      <c r="AH348" s="341"/>
      <c r="AI348" s="341"/>
      <c r="AJ348" s="341"/>
      <c r="AK348" s="341"/>
      <c r="AL348" s="341"/>
      <c r="AM348" s="341"/>
      <c r="AN348" s="341"/>
      <c r="AO348" s="341"/>
      <c r="AP348" s="341"/>
      <c r="AQ348" s="341"/>
      <c r="AR348" s="341"/>
      <c r="AS348" s="341"/>
      <c r="AT348" s="341"/>
      <c r="AU348" s="341"/>
      <c r="AV348" s="341"/>
      <c r="AW348" s="341"/>
      <c r="AX348" s="341"/>
    </row>
    <row r="349" spans="1:50" x14ac:dyDescent="0.6">
      <c r="A349" s="66">
        <v>158</v>
      </c>
      <c r="B349" s="361">
        <f t="shared" si="224"/>
        <v>2.7576202181510405</v>
      </c>
      <c r="C349" s="64">
        <f t="shared" si="223"/>
        <v>112.89879767890349</v>
      </c>
      <c r="D349" s="64">
        <f t="shared" si="225"/>
        <v>-22.898797678903492</v>
      </c>
      <c r="E349" s="63">
        <f t="shared" si="226"/>
        <v>158.09510465255639</v>
      </c>
      <c r="F349" s="64">
        <f t="shared" si="227"/>
        <v>123.98645374328214</v>
      </c>
      <c r="G349" s="64">
        <f t="shared" si="228"/>
        <v>-33.986453743282141</v>
      </c>
      <c r="H349" s="63">
        <f t="shared" si="229"/>
        <v>153.74555174819429</v>
      </c>
      <c r="I349" s="64">
        <f t="shared" si="230"/>
        <v>134.87491231776337</v>
      </c>
      <c r="J349" s="64">
        <f t="shared" si="231"/>
        <v>-44.874912317763375</v>
      </c>
      <c r="K349" s="63">
        <f t="shared" si="232"/>
        <v>148.08767780525878</v>
      </c>
      <c r="L349" s="64">
        <f t="shared" si="233"/>
        <v>145.35414611201813</v>
      </c>
      <c r="M349" s="64">
        <f t="shared" si="234"/>
        <v>-55.354146112018128</v>
      </c>
      <c r="N349" s="63">
        <f t="shared" si="235"/>
        <v>139.82032440534303</v>
      </c>
      <c r="O349" s="64">
        <f t="shared" si="236"/>
        <v>154.88668648184682</v>
      </c>
      <c r="P349" s="64">
        <f t="shared" si="237"/>
        <v>-64.886686481846823</v>
      </c>
      <c r="Q349" s="63">
        <f t="shared" si="238"/>
        <v>125.92823161483791</v>
      </c>
      <c r="R349" s="60">
        <f t="shared" si="239"/>
        <v>149.08060156913453</v>
      </c>
      <c r="S349" s="60">
        <f t="shared" si="240"/>
        <v>-59.080601569134529</v>
      </c>
      <c r="T349" s="384">
        <f t="shared" si="241"/>
        <v>135.53998818532381</v>
      </c>
      <c r="W349" s="341"/>
      <c r="X349" s="341"/>
      <c r="Y349" s="398"/>
      <c r="Z349" s="398"/>
      <c r="AA349" s="398"/>
      <c r="AB349" s="341"/>
      <c r="AC349" s="341"/>
      <c r="AD349" s="341"/>
      <c r="AE349" s="341"/>
      <c r="AF349" s="341"/>
      <c r="AG349" s="341"/>
      <c r="AH349" s="341"/>
      <c r="AI349" s="341"/>
      <c r="AJ349" s="341"/>
      <c r="AK349" s="341"/>
      <c r="AL349" s="341"/>
      <c r="AM349" s="341"/>
      <c r="AN349" s="341"/>
      <c r="AO349" s="341"/>
      <c r="AP349" s="341"/>
      <c r="AQ349" s="341"/>
      <c r="AR349" s="341"/>
      <c r="AS349" s="341"/>
      <c r="AT349" s="341"/>
      <c r="AU349" s="341"/>
      <c r="AV349" s="341"/>
      <c r="AW349" s="341"/>
      <c r="AX349" s="341"/>
    </row>
    <row r="350" spans="1:50" x14ac:dyDescent="0.6">
      <c r="A350" s="66">
        <v>159</v>
      </c>
      <c r="B350" s="361">
        <f t="shared" si="224"/>
        <v>2.7750735106709841</v>
      </c>
      <c r="C350" s="64">
        <f t="shared" si="223"/>
        <v>113.17683131749955</v>
      </c>
      <c r="D350" s="64">
        <f t="shared" si="225"/>
        <v>-23.176831317499548</v>
      </c>
      <c r="E350" s="63">
        <f t="shared" si="226"/>
        <v>159.04513569239495</v>
      </c>
      <c r="F350" s="64">
        <f t="shared" si="227"/>
        <v>124.31643095635522</v>
      </c>
      <c r="G350" s="64">
        <f t="shared" si="228"/>
        <v>-34.316430956355219</v>
      </c>
      <c r="H350" s="63">
        <f t="shared" si="229"/>
        <v>154.85950968248216</v>
      </c>
      <c r="I350" s="64">
        <f t="shared" si="230"/>
        <v>135.26982760586711</v>
      </c>
      <c r="J350" s="64">
        <f t="shared" si="231"/>
        <v>-45.269827605867107</v>
      </c>
      <c r="K350" s="63">
        <f t="shared" si="232"/>
        <v>149.38860916137062</v>
      </c>
      <c r="L350" s="64">
        <f t="shared" si="233"/>
        <v>145.83744157840871</v>
      </c>
      <c r="M350" s="64">
        <f t="shared" si="234"/>
        <v>-55.837441578408715</v>
      </c>
      <c r="N350" s="63">
        <f t="shared" si="235"/>
        <v>141.32747220376697</v>
      </c>
      <c r="O350" s="64">
        <f t="shared" si="236"/>
        <v>155.49648009645816</v>
      </c>
      <c r="P350" s="64">
        <f t="shared" si="237"/>
        <v>-65.496480096458157</v>
      </c>
      <c r="Q350" s="63">
        <f t="shared" si="238"/>
        <v>127.56193136898094</v>
      </c>
      <c r="R350" s="60">
        <f t="shared" si="239"/>
        <v>149.60608685892055</v>
      </c>
      <c r="S350" s="60">
        <f t="shared" si="240"/>
        <v>-59.606086858920548</v>
      </c>
      <c r="T350" s="384">
        <f t="shared" si="241"/>
        <v>137.11741555387491</v>
      </c>
      <c r="W350" s="341"/>
      <c r="X350" s="341"/>
      <c r="Y350" s="398"/>
      <c r="Z350" s="398"/>
      <c r="AA350" s="398"/>
      <c r="AB350" s="341"/>
      <c r="AC350" s="341"/>
      <c r="AD350" s="341"/>
      <c r="AE350" s="341"/>
      <c r="AF350" s="341"/>
      <c r="AG350" s="341"/>
      <c r="AH350" s="341"/>
      <c r="AI350" s="341"/>
      <c r="AJ350" s="341"/>
      <c r="AK350" s="341"/>
      <c r="AL350" s="341"/>
      <c r="AM350" s="341"/>
      <c r="AN350" s="341"/>
      <c r="AO350" s="341"/>
      <c r="AP350" s="341"/>
      <c r="AQ350" s="341"/>
      <c r="AR350" s="341"/>
      <c r="AS350" s="341"/>
      <c r="AT350" s="341"/>
      <c r="AU350" s="341"/>
      <c r="AV350" s="341"/>
      <c r="AW350" s="341"/>
      <c r="AX350" s="341"/>
    </row>
    <row r="351" spans="1:50" x14ac:dyDescent="0.6">
      <c r="A351" s="66">
        <v>160</v>
      </c>
      <c r="B351" s="361">
        <f t="shared" si="224"/>
        <v>2.7925268031909272</v>
      </c>
      <c r="C351" s="64">
        <f t="shared" si="223"/>
        <v>113.44304484320367</v>
      </c>
      <c r="D351" s="64">
        <f t="shared" si="225"/>
        <v>-23.443044843203666</v>
      </c>
      <c r="E351" s="63">
        <f t="shared" si="226"/>
        <v>160.0010978734332</v>
      </c>
      <c r="F351" s="64">
        <f t="shared" si="227"/>
        <v>124.63295448635409</v>
      </c>
      <c r="G351" s="64">
        <f t="shared" si="228"/>
        <v>-34.632954486354095</v>
      </c>
      <c r="H351" s="63">
        <f t="shared" si="229"/>
        <v>155.98347314701255</v>
      </c>
      <c r="I351" s="64">
        <f t="shared" si="230"/>
        <v>135.64977006705737</v>
      </c>
      <c r="J351" s="64">
        <f t="shared" si="231"/>
        <v>-45.649770067057375</v>
      </c>
      <c r="K351" s="63">
        <f t="shared" si="232"/>
        <v>150.70742134012724</v>
      </c>
      <c r="L351" s="64">
        <f t="shared" si="233"/>
        <v>146.30493072077206</v>
      </c>
      <c r="M351" s="64">
        <f t="shared" si="234"/>
        <v>-56.304930720772063</v>
      </c>
      <c r="N351" s="63">
        <f t="shared" si="235"/>
        <v>142.86888671748815</v>
      </c>
      <c r="O351" s="64">
        <f t="shared" si="236"/>
        <v>156.0927736444803</v>
      </c>
      <c r="P351" s="64">
        <f t="shared" si="237"/>
        <v>-66.092773644480303</v>
      </c>
      <c r="Q351" s="63">
        <f t="shared" si="238"/>
        <v>129.26252161299379</v>
      </c>
      <c r="R351" s="60">
        <f t="shared" si="239"/>
        <v>150.11600396380805</v>
      </c>
      <c r="S351" s="60">
        <f t="shared" si="240"/>
        <v>-60.116003963808055</v>
      </c>
      <c r="T351" s="384">
        <f t="shared" si="241"/>
        <v>138.73916543245184</v>
      </c>
      <c r="W351" s="341"/>
      <c r="X351" s="341"/>
      <c r="Y351" s="398"/>
      <c r="Z351" s="398"/>
      <c r="AA351" s="398"/>
      <c r="AB351" s="341"/>
      <c r="AC351" s="341"/>
      <c r="AD351" s="341"/>
      <c r="AE351" s="341"/>
      <c r="AF351" s="341"/>
      <c r="AG351" s="341"/>
      <c r="AH351" s="341"/>
      <c r="AI351" s="341"/>
      <c r="AJ351" s="341"/>
      <c r="AK351" s="341"/>
      <c r="AL351" s="341"/>
      <c r="AM351" s="341"/>
      <c r="AN351" s="341"/>
      <c r="AO351" s="341"/>
      <c r="AP351" s="341"/>
      <c r="AQ351" s="341"/>
      <c r="AR351" s="341"/>
      <c r="AS351" s="341"/>
      <c r="AT351" s="341"/>
      <c r="AU351" s="341"/>
      <c r="AV351" s="341"/>
      <c r="AW351" s="341"/>
      <c r="AX351" s="341"/>
    </row>
    <row r="352" spans="1:50" x14ac:dyDescent="0.6">
      <c r="A352" s="66">
        <v>161</v>
      </c>
      <c r="B352" s="361">
        <f t="shared" si="224"/>
        <v>2.8099800957108707</v>
      </c>
      <c r="C352" s="64">
        <f t="shared" si="223"/>
        <v>113.69729150805706</v>
      </c>
      <c r="D352" s="64">
        <f t="shared" si="225"/>
        <v>-23.697291508057063</v>
      </c>
      <c r="E352" s="63">
        <f t="shared" si="226"/>
        <v>160.96280658432303</v>
      </c>
      <c r="F352" s="64">
        <f t="shared" si="227"/>
        <v>124.9357831664462</v>
      </c>
      <c r="G352" s="64">
        <f t="shared" si="228"/>
        <v>-34.9357831664462</v>
      </c>
      <c r="H352" s="63">
        <f t="shared" si="229"/>
        <v>157.11719912303369</v>
      </c>
      <c r="I352" s="64">
        <f t="shared" si="230"/>
        <v>136.01433402324702</v>
      </c>
      <c r="J352" s="64">
        <f t="shared" si="231"/>
        <v>-46.014334023247017</v>
      </c>
      <c r="K352" s="63">
        <f t="shared" si="232"/>
        <v>152.04387938496717</v>
      </c>
      <c r="L352" s="64">
        <f t="shared" si="233"/>
        <v>146.75591471049461</v>
      </c>
      <c r="M352" s="64">
        <f t="shared" si="234"/>
        <v>-56.755914710494608</v>
      </c>
      <c r="N352" s="63">
        <f t="shared" si="235"/>
        <v>144.44483467021672</v>
      </c>
      <c r="O352" s="64">
        <f t="shared" si="236"/>
        <v>156.67447506781039</v>
      </c>
      <c r="P352" s="64">
        <f t="shared" si="237"/>
        <v>-66.674475067810391</v>
      </c>
      <c r="Q352" s="63">
        <f t="shared" si="238"/>
        <v>131.03351835659254</v>
      </c>
      <c r="R352" s="60">
        <f t="shared" si="239"/>
        <v>150.60950289113526</v>
      </c>
      <c r="S352" s="60">
        <f t="shared" si="240"/>
        <v>-60.609502891135264</v>
      </c>
      <c r="T352" s="384">
        <f t="shared" si="241"/>
        <v>140.40614744436306</v>
      </c>
      <c r="W352" s="341"/>
      <c r="X352" s="341"/>
      <c r="Y352" s="398"/>
      <c r="Z352" s="398"/>
      <c r="AA352" s="398"/>
      <c r="AB352" s="341"/>
      <c r="AC352" s="341"/>
      <c r="AD352" s="341"/>
      <c r="AE352" s="341"/>
      <c r="AF352" s="341"/>
      <c r="AG352" s="341"/>
      <c r="AH352" s="341"/>
      <c r="AI352" s="341"/>
      <c r="AJ352" s="341"/>
      <c r="AK352" s="341"/>
      <c r="AL352" s="341"/>
      <c r="AM352" s="341"/>
      <c r="AN352" s="341"/>
      <c r="AO352" s="341"/>
      <c r="AP352" s="341"/>
      <c r="AQ352" s="341"/>
      <c r="AR352" s="341"/>
      <c r="AS352" s="341"/>
      <c r="AT352" s="341"/>
      <c r="AU352" s="341"/>
      <c r="AV352" s="341"/>
      <c r="AW352" s="341"/>
      <c r="AX352" s="341"/>
    </row>
    <row r="353" spans="1:50" x14ac:dyDescent="0.6">
      <c r="A353" s="66">
        <v>162</v>
      </c>
      <c r="B353" s="361">
        <f t="shared" si="224"/>
        <v>2.8274333882308138</v>
      </c>
      <c r="C353" s="64">
        <f t="shared" si="223"/>
        <v>113.93942898575426</v>
      </c>
      <c r="D353" s="64">
        <f t="shared" si="225"/>
        <v>-23.939428985754262</v>
      </c>
      <c r="E353" s="63">
        <f t="shared" si="226"/>
        <v>161.9300649793735</v>
      </c>
      <c r="F353" s="64">
        <f t="shared" si="227"/>
        <v>125.22468113997601</v>
      </c>
      <c r="G353" s="64">
        <f t="shared" si="228"/>
        <v>-35.224681139976013</v>
      </c>
      <c r="H353" s="63">
        <f t="shared" si="229"/>
        <v>158.26041762699799</v>
      </c>
      <c r="I353" s="64">
        <f t="shared" si="230"/>
        <v>136.36311716573428</v>
      </c>
      <c r="J353" s="64">
        <f t="shared" si="231"/>
        <v>-46.36311716573428</v>
      </c>
      <c r="K353" s="63">
        <f t="shared" si="232"/>
        <v>153.39768702758556</v>
      </c>
      <c r="L353" s="64">
        <f t="shared" si="233"/>
        <v>147.18968223223658</v>
      </c>
      <c r="M353" s="64">
        <f t="shared" si="234"/>
        <v>-57.189682232236578</v>
      </c>
      <c r="N353" s="63">
        <f t="shared" si="235"/>
        <v>146.05545200570472</v>
      </c>
      <c r="O353" s="64">
        <f t="shared" si="236"/>
        <v>157.24041042122286</v>
      </c>
      <c r="P353" s="64">
        <f t="shared" si="237"/>
        <v>-67.240410421222862</v>
      </c>
      <c r="Q353" s="63">
        <f t="shared" si="238"/>
        <v>132.87842641271089</v>
      </c>
      <c r="R353" s="60">
        <f t="shared" si="239"/>
        <v>151.08570477106403</v>
      </c>
      <c r="S353" s="60">
        <f t="shared" si="240"/>
        <v>-61.08570477106403</v>
      </c>
      <c r="T353" s="384">
        <f t="shared" si="241"/>
        <v>142.11912009837445</v>
      </c>
      <c r="W353" s="341"/>
      <c r="X353" s="341"/>
      <c r="Y353" s="398"/>
      <c r="Z353" s="398"/>
      <c r="AA353" s="398"/>
      <c r="AB353" s="341"/>
      <c r="AC353" s="341"/>
      <c r="AD353" s="341"/>
      <c r="AE353" s="341"/>
      <c r="AF353" s="341"/>
      <c r="AG353" s="341"/>
      <c r="AH353" s="341"/>
      <c r="AI353" s="341"/>
      <c r="AJ353" s="341"/>
      <c r="AK353" s="341"/>
      <c r="AL353" s="341"/>
      <c r="AM353" s="341"/>
      <c r="AN353" s="341"/>
      <c r="AO353" s="341"/>
      <c r="AP353" s="341"/>
      <c r="AQ353" s="341"/>
      <c r="AR353" s="341"/>
      <c r="AS353" s="341"/>
      <c r="AT353" s="341"/>
      <c r="AU353" s="341"/>
      <c r="AV353" s="341"/>
      <c r="AW353" s="341"/>
      <c r="AX353" s="341"/>
    </row>
    <row r="354" spans="1:50" x14ac:dyDescent="0.6">
      <c r="A354" s="66">
        <v>163</v>
      </c>
      <c r="B354" s="361">
        <f t="shared" si="224"/>
        <v>2.8448866807507573</v>
      </c>
      <c r="C354" s="64">
        <f t="shared" si="223"/>
        <v>114.16931971470569</v>
      </c>
      <c r="D354" s="64">
        <f t="shared" si="225"/>
        <v>-24.169319714705694</v>
      </c>
      <c r="E354" s="63">
        <f t="shared" si="226"/>
        <v>162.90266412563068</v>
      </c>
      <c r="F354" s="64">
        <f t="shared" si="227"/>
        <v>125.49941859912144</v>
      </c>
      <c r="G354" s="64">
        <f t="shared" si="228"/>
        <v>-35.499418599121441</v>
      </c>
      <c r="H354" s="63">
        <f t="shared" si="229"/>
        <v>159.41283153733897</v>
      </c>
      <c r="I354" s="64">
        <f t="shared" si="230"/>
        <v>136.69572213176696</v>
      </c>
      <c r="J354" s="64">
        <f t="shared" si="231"/>
        <v>-46.695722131766956</v>
      </c>
      <c r="K354" s="63">
        <f t="shared" si="232"/>
        <v>154.76848422290277</v>
      </c>
      <c r="L354" s="64">
        <f t="shared" si="233"/>
        <v>147.60551229763553</v>
      </c>
      <c r="M354" s="64">
        <f t="shared" si="234"/>
        <v>-57.605512297635528</v>
      </c>
      <c r="N354" s="63">
        <f t="shared" si="235"/>
        <v>147.7007280355937</v>
      </c>
      <c r="O354" s="64">
        <f t="shared" si="236"/>
        <v>157.78932116150509</v>
      </c>
      <c r="P354" s="64">
        <f t="shared" si="237"/>
        <v>-67.789321161505086</v>
      </c>
      <c r="Q354" s="63">
        <f t="shared" si="238"/>
        <v>134.80067855355327</v>
      </c>
      <c r="R354" s="60">
        <f t="shared" si="239"/>
        <v>151.54370453888717</v>
      </c>
      <c r="S354" s="60">
        <f t="shared" si="240"/>
        <v>-61.54370453888717</v>
      </c>
      <c r="T354" s="384">
        <f t="shared" si="241"/>
        <v>143.87866118527657</v>
      </c>
      <c r="W354" s="341"/>
      <c r="X354" s="341"/>
      <c r="Y354" s="398"/>
      <c r="Z354" s="398"/>
      <c r="AA354" s="398"/>
      <c r="AB354" s="341"/>
      <c r="AC354" s="341"/>
      <c r="AD354" s="341"/>
      <c r="AE354" s="341"/>
      <c r="AF354" s="341"/>
      <c r="AG354" s="341"/>
      <c r="AH354" s="341"/>
      <c r="AI354" s="341"/>
      <c r="AJ354" s="341"/>
      <c r="AK354" s="341"/>
      <c r="AL354" s="341"/>
      <c r="AM354" s="341"/>
      <c r="AN354" s="341"/>
      <c r="AO354" s="341"/>
      <c r="AP354" s="341"/>
      <c r="AQ354" s="341"/>
      <c r="AR354" s="341"/>
      <c r="AS354" s="341"/>
      <c r="AT354" s="341"/>
      <c r="AU354" s="341"/>
      <c r="AV354" s="341"/>
      <c r="AW354" s="341"/>
      <c r="AX354" s="341"/>
    </row>
    <row r="355" spans="1:50" x14ac:dyDescent="0.6">
      <c r="A355" s="66">
        <v>164</v>
      </c>
      <c r="B355" s="361">
        <f t="shared" si="224"/>
        <v>2.8623399732707004</v>
      </c>
      <c r="C355" s="64">
        <f t="shared" si="223"/>
        <v>114.38683123883011</v>
      </c>
      <c r="D355" s="64">
        <f t="shared" si="225"/>
        <v>-24.386831238830112</v>
      </c>
      <c r="E355" s="63">
        <f t="shared" si="226"/>
        <v>163.8803832031569</v>
      </c>
      <c r="F355" s="64">
        <f t="shared" si="227"/>
        <v>125.75977253478811</v>
      </c>
      <c r="G355" s="64">
        <f t="shared" si="228"/>
        <v>-35.759772534788112</v>
      </c>
      <c r="H355" s="63">
        <f t="shared" si="229"/>
        <v>160.57411656802833</v>
      </c>
      <c r="I355" s="64">
        <f t="shared" si="230"/>
        <v>137.01175817017523</v>
      </c>
      <c r="J355" s="64">
        <f t="shared" si="231"/>
        <v>-47.011758170175227</v>
      </c>
      <c r="K355" s="63">
        <f t="shared" si="232"/>
        <v>156.15584504156837</v>
      </c>
      <c r="L355" s="64">
        <f t="shared" si="233"/>
        <v>148.00267753150109</v>
      </c>
      <c r="M355" s="64">
        <f t="shared" si="234"/>
        <v>-58.002677531501092</v>
      </c>
      <c r="N355" s="63">
        <f t="shared" si="235"/>
        <v>149.38048952280437</v>
      </c>
      <c r="O355" s="64">
        <f t="shared" si="236"/>
        <v>158.31986261675769</v>
      </c>
      <c r="P355" s="64">
        <f t="shared" si="237"/>
        <v>-68.319862616757689</v>
      </c>
      <c r="Q355" s="63">
        <f t="shared" si="238"/>
        <v>136.80355976533534</v>
      </c>
      <c r="R355" s="60">
        <f t="shared" si="239"/>
        <v>151.98257442331962</v>
      </c>
      <c r="S355" s="60">
        <f t="shared" si="240"/>
        <v>-61.982574423319619</v>
      </c>
      <c r="T355" s="384">
        <f t="shared" si="241"/>
        <v>145.68513626473441</v>
      </c>
      <c r="W355" s="341"/>
      <c r="X355" s="341"/>
      <c r="Y355" s="398"/>
      <c r="Z355" s="398"/>
      <c r="AA355" s="398"/>
      <c r="AB355" s="341"/>
      <c r="AC355" s="341"/>
      <c r="AD355" s="341"/>
      <c r="AE355" s="341"/>
      <c r="AF355" s="341"/>
      <c r="AG355" s="341"/>
      <c r="AH355" s="341"/>
      <c r="AI355" s="341"/>
      <c r="AJ355" s="341"/>
      <c r="AK355" s="341"/>
      <c r="AL355" s="341"/>
      <c r="AM355" s="341"/>
      <c r="AN355" s="341"/>
      <c r="AO355" s="341"/>
      <c r="AP355" s="341"/>
      <c r="AQ355" s="341"/>
      <c r="AR355" s="341"/>
      <c r="AS355" s="341"/>
      <c r="AT355" s="341"/>
      <c r="AU355" s="341"/>
      <c r="AV355" s="341"/>
      <c r="AW355" s="341"/>
      <c r="AX355" s="341"/>
    </row>
    <row r="356" spans="1:50" s="370" customFormat="1" x14ac:dyDescent="0.6">
      <c r="A356" s="362">
        <v>165</v>
      </c>
      <c r="B356" s="363">
        <f t="shared" si="224"/>
        <v>2.8797932657906435</v>
      </c>
      <c r="C356" s="364">
        <f t="shared" si="223"/>
        <v>114.59183654432009</v>
      </c>
      <c r="D356" s="364">
        <f t="shared" si="225"/>
        <v>-24.591836544320088</v>
      </c>
      <c r="E356" s="365">
        <f t="shared" si="226"/>
        <v>164.86298975976919</v>
      </c>
      <c r="F356" s="364">
        <f t="shared" si="227"/>
        <v>126.00552749310205</v>
      </c>
      <c r="G356" s="364">
        <f t="shared" si="228"/>
        <v>-36.005527493102051</v>
      </c>
      <c r="H356" s="365">
        <f t="shared" si="229"/>
        <v>161.74392139890696</v>
      </c>
      <c r="I356" s="364">
        <f t="shared" si="230"/>
        <v>137.31084288616989</v>
      </c>
      <c r="J356" s="364">
        <f t="shared" si="231"/>
        <v>-47.310842886169894</v>
      </c>
      <c r="K356" s="365">
        <f t="shared" si="232"/>
        <v>157.55927598493125</v>
      </c>
      <c r="L356" s="364">
        <f t="shared" si="233"/>
        <v>148.38044794372445</v>
      </c>
      <c r="M356" s="364">
        <f t="shared" si="234"/>
        <v>-58.380447943724448</v>
      </c>
      <c r="N356" s="365">
        <f t="shared" si="235"/>
        <v>151.0943850580455</v>
      </c>
      <c r="O356" s="364">
        <f t="shared" si="236"/>
        <v>158.83060405839316</v>
      </c>
      <c r="P356" s="364">
        <f t="shared" si="237"/>
        <v>-68.830604058393163</v>
      </c>
      <c r="Q356" s="365">
        <f t="shared" si="238"/>
        <v>138.89011500559741</v>
      </c>
      <c r="R356" s="372">
        <f t="shared" si="239"/>
        <v>152.40136831859601</v>
      </c>
      <c r="S356" s="372">
        <f t="shared" si="240"/>
        <v>-62.401368318596013</v>
      </c>
      <c r="T356" s="385">
        <f t="shared" si="241"/>
        <v>147.53866575268003</v>
      </c>
      <c r="U356" s="375"/>
      <c r="V356" s="369">
        <f>E356</f>
        <v>164.86298975976919</v>
      </c>
      <c r="W356" s="380"/>
      <c r="X356" s="380"/>
      <c r="Y356" s="399"/>
      <c r="Z356" s="399"/>
      <c r="AA356" s="399"/>
      <c r="AB356" s="380"/>
      <c r="AC356" s="380"/>
      <c r="AD356" s="380"/>
      <c r="AE356" s="380"/>
      <c r="AF356" s="380"/>
      <c r="AG356" s="380"/>
      <c r="AH356" s="380"/>
      <c r="AI356" s="380"/>
      <c r="AJ356" s="380"/>
      <c r="AK356" s="380"/>
      <c r="AL356" s="380"/>
      <c r="AM356" s="380"/>
      <c r="AN356" s="380"/>
      <c r="AO356" s="380"/>
      <c r="AP356" s="380"/>
      <c r="AQ356" s="380"/>
      <c r="AR356" s="380"/>
      <c r="AT356" s="399">
        <f>D356</f>
        <v>-24.591836544320088</v>
      </c>
      <c r="AU356" s="380"/>
      <c r="AV356" s="380"/>
      <c r="AW356" s="380"/>
      <c r="AX356" s="380"/>
    </row>
    <row r="357" spans="1:50" x14ac:dyDescent="0.6">
      <c r="A357" s="66">
        <v>166</v>
      </c>
      <c r="B357" s="361">
        <f t="shared" si="224"/>
        <v>2.8972465583105871</v>
      </c>
      <c r="C357" s="64">
        <f t="shared" si="223"/>
        <v>114.78421439056784</v>
      </c>
      <c r="D357" s="64">
        <f t="shared" si="225"/>
        <v>-24.78421439056784</v>
      </c>
      <c r="E357" s="63">
        <f t="shared" si="226"/>
        <v>165.85024002108818</v>
      </c>
      <c r="F357" s="64">
        <f t="shared" si="227"/>
        <v>126.23647633347092</v>
      </c>
      <c r="G357" s="64">
        <f t="shared" si="228"/>
        <v>-36.236476333470918</v>
      </c>
      <c r="H357" s="63">
        <f t="shared" si="229"/>
        <v>162.92186797156424</v>
      </c>
      <c r="I357" s="64">
        <f t="shared" si="230"/>
        <v>137.59260405307478</v>
      </c>
      <c r="J357" s="64">
        <f t="shared" si="231"/>
        <v>-47.59260405307478</v>
      </c>
      <c r="K357" s="63">
        <f t="shared" si="232"/>
        <v>158.97821478675843</v>
      </c>
      <c r="L357" s="64">
        <f t="shared" si="233"/>
        <v>148.73809518922783</v>
      </c>
      <c r="M357" s="64">
        <f t="shared" si="234"/>
        <v>-58.738095189227835</v>
      </c>
      <c r="N357" s="63">
        <f t="shared" si="235"/>
        <v>152.84187014839497</v>
      </c>
      <c r="O357" s="64">
        <f t="shared" si="236"/>
        <v>159.32003086676053</v>
      </c>
      <c r="P357" s="64">
        <f t="shared" si="237"/>
        <v>-69.320030866760533</v>
      </c>
      <c r="Q357" s="63">
        <f t="shared" si="238"/>
        <v>141.06303933853658</v>
      </c>
      <c r="R357" s="60">
        <f t="shared" si="239"/>
        <v>152.79912710549644</v>
      </c>
      <c r="S357" s="60">
        <f t="shared" si="240"/>
        <v>-62.799127105496439</v>
      </c>
      <c r="T357" s="384">
        <f t="shared" si="241"/>
        <v>149.4390913080336</v>
      </c>
      <c r="V357" s="72">
        <f>H356</f>
        <v>161.74392139890696</v>
      </c>
      <c r="W357" s="341"/>
      <c r="X357" s="341"/>
      <c r="Y357" s="398"/>
      <c r="Z357" s="398"/>
      <c r="AA357" s="398"/>
      <c r="AB357" s="341"/>
      <c r="AC357" s="341"/>
      <c r="AD357" s="341"/>
      <c r="AE357" s="341"/>
      <c r="AF357" s="341"/>
      <c r="AG357" s="341"/>
      <c r="AH357" s="341"/>
      <c r="AI357" s="341"/>
      <c r="AJ357" s="341"/>
      <c r="AK357" s="341"/>
      <c r="AL357" s="341"/>
      <c r="AM357" s="341"/>
      <c r="AN357" s="341"/>
      <c r="AO357" s="341"/>
      <c r="AP357" s="341"/>
      <c r="AQ357" s="341"/>
      <c r="AR357" s="341"/>
      <c r="AT357" s="398">
        <f>G356</f>
        <v>-36.005527493102051</v>
      </c>
      <c r="AU357" s="341"/>
      <c r="AV357" s="341"/>
      <c r="AW357" s="341"/>
      <c r="AX357" s="341"/>
    </row>
    <row r="358" spans="1:50" x14ac:dyDescent="0.6">
      <c r="A358" s="66">
        <v>167</v>
      </c>
      <c r="B358" s="361">
        <f t="shared" si="224"/>
        <v>2.9146998508305302</v>
      </c>
      <c r="C358" s="64">
        <f t="shared" si="223"/>
        <v>114.96384963339996</v>
      </c>
      <c r="D358" s="64">
        <f t="shared" si="225"/>
        <v>-24.96384963339996</v>
      </c>
      <c r="E358" s="63">
        <f t="shared" si="226"/>
        <v>166.84187925631085</v>
      </c>
      <c r="F358" s="64">
        <f t="shared" si="227"/>
        <v>126.45242098283651</v>
      </c>
      <c r="G358" s="64">
        <f t="shared" si="228"/>
        <v>-36.452420982836514</v>
      </c>
      <c r="H358" s="63">
        <f t="shared" si="229"/>
        <v>164.10755195807826</v>
      </c>
      <c r="I358" s="64">
        <f t="shared" si="230"/>
        <v>137.8566814764238</v>
      </c>
      <c r="J358" s="64">
        <f t="shared" si="231"/>
        <v>-47.856681476423802</v>
      </c>
      <c r="K358" s="63">
        <f t="shared" si="232"/>
        <v>160.41202976358784</v>
      </c>
      <c r="L358" s="64">
        <f t="shared" si="233"/>
        <v>149.07489730499805</v>
      </c>
      <c r="M358" s="64">
        <f t="shared" si="234"/>
        <v>-59.074897304998046</v>
      </c>
      <c r="N358" s="63">
        <f t="shared" si="235"/>
        <v>154.6221934932029</v>
      </c>
      <c r="O358" s="64">
        <f t="shared" si="236"/>
        <v>159.78654934027242</v>
      </c>
      <c r="P358" s="64">
        <f t="shared" si="237"/>
        <v>-69.786549340272416</v>
      </c>
      <c r="Q358" s="63">
        <f t="shared" si="238"/>
        <v>143.32455012607085</v>
      </c>
      <c r="R358" s="60">
        <f t="shared" si="239"/>
        <v>153.17488496709132</v>
      </c>
      <c r="S358" s="60">
        <f t="shared" si="240"/>
        <v>-63.174884967091316</v>
      </c>
      <c r="T358" s="384">
        <f t="shared" si="241"/>
        <v>151.38594242021063</v>
      </c>
      <c r="V358" s="72">
        <f>K356</f>
        <v>157.55927598493125</v>
      </c>
      <c r="W358" s="341"/>
      <c r="X358" s="341"/>
      <c r="Y358" s="398"/>
      <c r="Z358" s="398"/>
      <c r="AA358" s="398"/>
      <c r="AB358" s="341"/>
      <c r="AC358" s="341"/>
      <c r="AD358" s="341"/>
      <c r="AE358" s="341"/>
      <c r="AF358" s="341"/>
      <c r="AG358" s="341"/>
      <c r="AH358" s="341"/>
      <c r="AI358" s="341"/>
      <c r="AJ358" s="341"/>
      <c r="AK358" s="341"/>
      <c r="AL358" s="341"/>
      <c r="AM358" s="341"/>
      <c r="AN358" s="341"/>
      <c r="AO358" s="341"/>
      <c r="AP358" s="341"/>
      <c r="AQ358" s="341"/>
      <c r="AR358" s="341"/>
      <c r="AT358" s="398">
        <f>J356</f>
        <v>-47.310842886169894</v>
      </c>
      <c r="AU358" s="341"/>
      <c r="AV358" s="341"/>
      <c r="AW358" s="341"/>
      <c r="AX358" s="341"/>
    </row>
    <row r="359" spans="1:50" x14ac:dyDescent="0.6">
      <c r="A359" s="66">
        <v>168</v>
      </c>
      <c r="B359" s="361">
        <f t="shared" si="224"/>
        <v>2.9321531433504737</v>
      </c>
      <c r="C359" s="64">
        <f t="shared" si="223"/>
        <v>115.13063353874558</v>
      </c>
      <c r="D359" s="64">
        <f t="shared" si="225"/>
        <v>-25.130633538745585</v>
      </c>
      <c r="E359" s="63">
        <f t="shared" si="226"/>
        <v>167.83764219965542</v>
      </c>
      <c r="F359" s="64">
        <f t="shared" si="227"/>
        <v>126.65317318044571</v>
      </c>
      <c r="G359" s="64">
        <f t="shared" si="228"/>
        <v>-36.653173180445705</v>
      </c>
      <c r="H359" s="63">
        <f t="shared" si="229"/>
        <v>165.30054340822591</v>
      </c>
      <c r="I359" s="64">
        <f t="shared" si="230"/>
        <v>138.10272889356901</v>
      </c>
      <c r="J359" s="64">
        <f t="shared" si="231"/>
        <v>-48.102728893569008</v>
      </c>
      <c r="K359" s="63">
        <f t="shared" si="232"/>
        <v>161.86001977125224</v>
      </c>
      <c r="L359" s="64">
        <f t="shared" si="233"/>
        <v>149.39014389770372</v>
      </c>
      <c r="M359" s="64">
        <f t="shared" si="234"/>
        <v>-59.390143897703723</v>
      </c>
      <c r="N359" s="63">
        <f t="shared" si="235"/>
        <v>156.43438496918338</v>
      </c>
      <c r="O359" s="64">
        <f t="shared" si="236"/>
        <v>160.22849473611609</v>
      </c>
      <c r="P359" s="64">
        <f t="shared" si="237"/>
        <v>-70.22849473611609</v>
      </c>
      <c r="Q359" s="63">
        <f t="shared" si="238"/>
        <v>145.67624216222393</v>
      </c>
      <c r="R359" s="60">
        <f t="shared" si="239"/>
        <v>153.52767671828218</v>
      </c>
      <c r="S359" s="60">
        <f t="shared" si="240"/>
        <v>-63.52767671828218</v>
      </c>
      <c r="T359" s="384">
        <f t="shared" si="241"/>
        <v>153.37840430469402</v>
      </c>
      <c r="V359" s="72">
        <f>N356</f>
        <v>151.0943850580455</v>
      </c>
      <c r="W359" s="341"/>
      <c r="X359" s="341"/>
      <c r="Y359" s="398"/>
      <c r="Z359" s="398"/>
      <c r="AA359" s="398"/>
      <c r="AB359" s="341"/>
      <c r="AC359" s="341"/>
      <c r="AD359" s="341"/>
      <c r="AE359" s="341"/>
      <c r="AF359" s="341"/>
      <c r="AG359" s="341"/>
      <c r="AH359" s="341"/>
      <c r="AI359" s="341"/>
      <c r="AJ359" s="341"/>
      <c r="AK359" s="341"/>
      <c r="AL359" s="341"/>
      <c r="AM359" s="341"/>
      <c r="AN359" s="341"/>
      <c r="AO359" s="341"/>
      <c r="AP359" s="341"/>
      <c r="AQ359" s="341"/>
      <c r="AR359" s="341"/>
      <c r="AT359" s="398">
        <f>M356</f>
        <v>-58.380447943724448</v>
      </c>
      <c r="AU359" s="341"/>
      <c r="AV359" s="341"/>
      <c r="AW359" s="341"/>
      <c r="AX359" s="341"/>
    </row>
    <row r="360" spans="1:50" x14ac:dyDescent="0.6">
      <c r="A360" s="66">
        <v>169</v>
      </c>
      <c r="B360" s="361">
        <f t="shared" si="224"/>
        <v>2.9496064358704168</v>
      </c>
      <c r="C360" s="64">
        <f t="shared" si="223"/>
        <v>115.28446408485664</v>
      </c>
      <c r="D360" s="64">
        <f t="shared" si="225"/>
        <v>-25.284464084856637</v>
      </c>
      <c r="E360" s="63">
        <f t="shared" si="226"/>
        <v>168.83725352693554</v>
      </c>
      <c r="F360" s="64">
        <f t="shared" si="227"/>
        <v>126.83855520723228</v>
      </c>
      <c r="G360" s="64">
        <f t="shared" si="228"/>
        <v>-36.838555207232275</v>
      </c>
      <c r="H360" s="63">
        <f t="shared" si="229"/>
        <v>166.50038757883999</v>
      </c>
      <c r="I360" s="64">
        <f t="shared" si="230"/>
        <v>138.33041588979665</v>
      </c>
      <c r="J360" s="64">
        <f t="shared" si="231"/>
        <v>-48.330415889796654</v>
      </c>
      <c r="K360" s="63">
        <f t="shared" si="232"/>
        <v>163.32141481873359</v>
      </c>
      <c r="L360" s="64">
        <f t="shared" si="233"/>
        <v>149.68314173789116</v>
      </c>
      <c r="M360" s="64">
        <f t="shared" si="234"/>
        <v>-59.683141737891162</v>
      </c>
      <c r="N360" s="63">
        <f t="shared" si="235"/>
        <v>158.27724587829297</v>
      </c>
      <c r="O360" s="64">
        <f t="shared" si="236"/>
        <v>160.64414313334549</v>
      </c>
      <c r="P360" s="64">
        <f t="shared" si="237"/>
        <v>-70.644143133345494</v>
      </c>
      <c r="Q360" s="63">
        <f t="shared" si="238"/>
        <v>148.1189283117387</v>
      </c>
      <c r="R360" s="60">
        <f t="shared" si="239"/>
        <v>153.85654613377639</v>
      </c>
      <c r="S360" s="60">
        <f t="shared" si="240"/>
        <v>-63.856546133776391</v>
      </c>
      <c r="T360" s="384">
        <f t="shared" si="241"/>
        <v>155.41528840776681</v>
      </c>
      <c r="V360" s="72">
        <f>Q356</f>
        <v>138.89011500559741</v>
      </c>
      <c r="W360" s="341"/>
      <c r="X360" s="341"/>
      <c r="Y360" s="398"/>
      <c r="Z360" s="398"/>
      <c r="AA360" s="398"/>
      <c r="AB360" s="341"/>
      <c r="AC360" s="341"/>
      <c r="AD360" s="341"/>
      <c r="AE360" s="341"/>
      <c r="AF360" s="341"/>
      <c r="AG360" s="341"/>
      <c r="AH360" s="341"/>
      <c r="AI360" s="341"/>
      <c r="AJ360" s="341"/>
      <c r="AK360" s="341"/>
      <c r="AL360" s="341"/>
      <c r="AM360" s="341"/>
      <c r="AN360" s="341"/>
      <c r="AO360" s="341"/>
      <c r="AP360" s="341"/>
      <c r="AQ360" s="341"/>
      <c r="AR360" s="341"/>
      <c r="AT360" s="398">
        <f>P356</f>
        <v>-68.830604058393163</v>
      </c>
      <c r="AU360" s="341"/>
      <c r="AV360" s="341"/>
      <c r="AW360" s="341"/>
      <c r="AX360" s="341"/>
    </row>
    <row r="361" spans="1:50" x14ac:dyDescent="0.6">
      <c r="A361" s="66">
        <v>170</v>
      </c>
      <c r="B361" s="361">
        <f t="shared" si="224"/>
        <v>2.9670597283903604</v>
      </c>
      <c r="C361" s="64">
        <f t="shared" si="223"/>
        <v>115.42524625121163</v>
      </c>
      <c r="D361" s="64">
        <f t="shared" si="225"/>
        <v>-25.425246251211632</v>
      </c>
      <c r="E361" s="63">
        <f t="shared" si="226"/>
        <v>169.84042838621426</v>
      </c>
      <c r="F361" s="64">
        <f t="shared" si="227"/>
        <v>127.0084005937392</v>
      </c>
      <c r="G361" s="64">
        <f t="shared" si="228"/>
        <v>-37.008400593739196</v>
      </c>
      <c r="H361" s="63">
        <f t="shared" si="229"/>
        <v>167.70660594686331</v>
      </c>
      <c r="I361" s="64">
        <f t="shared" si="230"/>
        <v>138.53942981000995</v>
      </c>
      <c r="J361" s="64">
        <f t="shared" si="231"/>
        <v>-48.539429810009949</v>
      </c>
      <c r="K361" s="63">
        <f t="shared" si="232"/>
        <v>164.79537738201438</v>
      </c>
      <c r="L361" s="64">
        <f t="shared" si="233"/>
        <v>149.95322069780775</v>
      </c>
      <c r="M361" s="64">
        <f t="shared" si="234"/>
        <v>-59.953220697807751</v>
      </c>
      <c r="N361" s="63">
        <f t="shared" si="235"/>
        <v>160.14934202349434</v>
      </c>
      <c r="O361" s="64">
        <f t="shared" si="236"/>
        <v>161.03172765878111</v>
      </c>
      <c r="P361" s="64">
        <f t="shared" si="237"/>
        <v>-71.031727658781108</v>
      </c>
      <c r="Q361" s="63">
        <f t="shared" si="238"/>
        <v>150.65247035927621</v>
      </c>
      <c r="R361" s="60">
        <f t="shared" si="239"/>
        <v>154.16055521719329</v>
      </c>
      <c r="S361" s="60">
        <f t="shared" si="240"/>
        <v>-64.160555217193291</v>
      </c>
      <c r="T361" s="384">
        <f t="shared" si="241"/>
        <v>157.49500698407277</v>
      </c>
      <c r="W361" s="341"/>
      <c r="X361" s="341"/>
      <c r="Y361" s="398"/>
      <c r="Z361" s="398"/>
      <c r="AA361" s="398"/>
      <c r="AB361" s="341"/>
      <c r="AC361" s="341"/>
      <c r="AD361" s="341"/>
      <c r="AE361" s="341"/>
      <c r="AF361" s="341"/>
      <c r="AG361" s="341"/>
      <c r="AH361" s="341"/>
      <c r="AI361" s="341"/>
      <c r="AJ361" s="341"/>
      <c r="AK361" s="341"/>
      <c r="AL361" s="341"/>
      <c r="AM361" s="341"/>
      <c r="AN361" s="341"/>
      <c r="AO361" s="341"/>
      <c r="AP361" s="341"/>
      <c r="AQ361" s="341"/>
      <c r="AR361" s="341"/>
      <c r="AS361" s="398"/>
      <c r="AT361" s="398"/>
      <c r="AU361" s="341"/>
      <c r="AV361" s="341"/>
      <c r="AW361" s="341"/>
      <c r="AX361" s="341"/>
    </row>
    <row r="362" spans="1:50" x14ac:dyDescent="0.6">
      <c r="A362" s="66">
        <v>171</v>
      </c>
      <c r="B362" s="361">
        <f t="shared" si="224"/>
        <v>2.9845130209103035</v>
      </c>
      <c r="C362" s="64">
        <f t="shared" si="223"/>
        <v>115.55289229226577</v>
      </c>
      <c r="D362" s="64">
        <f t="shared" si="225"/>
        <v>-25.552892292265767</v>
      </c>
      <c r="E362" s="63">
        <f t="shared" si="226"/>
        <v>170.84687298097109</v>
      </c>
      <c r="F362" s="64">
        <f t="shared" si="227"/>
        <v>127.16255480042734</v>
      </c>
      <c r="G362" s="64">
        <f t="shared" si="228"/>
        <v>-37.162554800427344</v>
      </c>
      <c r="H362" s="63">
        <f t="shared" si="229"/>
        <v>168.91869740534943</v>
      </c>
      <c r="I362" s="64">
        <f t="shared" si="230"/>
        <v>138.72947764339708</v>
      </c>
      <c r="J362" s="64">
        <f t="shared" si="231"/>
        <v>-48.729477643397075</v>
      </c>
      <c r="K362" s="63">
        <f t="shared" si="232"/>
        <v>166.28100445005563</v>
      </c>
      <c r="L362" s="64">
        <f t="shared" si="233"/>
        <v>150.19973995024623</v>
      </c>
      <c r="M362" s="64">
        <f t="shared" si="234"/>
        <v>-60.199739950246226</v>
      </c>
      <c r="N362" s="63">
        <f t="shared" si="235"/>
        <v>162.04900016355725</v>
      </c>
      <c r="O362" s="64">
        <f t="shared" si="236"/>
        <v>161.38945949390984</v>
      </c>
      <c r="P362" s="64">
        <f t="shared" si="237"/>
        <v>-71.38945949390984</v>
      </c>
      <c r="Q362" s="63">
        <f t="shared" si="238"/>
        <v>153.27560732148834</v>
      </c>
      <c r="R362" s="60">
        <f t="shared" si="239"/>
        <v>154.43879430552718</v>
      </c>
      <c r="S362" s="60">
        <f t="shared" si="240"/>
        <v>-64.438794305527182</v>
      </c>
      <c r="T362" s="384">
        <f t="shared" si="241"/>
        <v>159.61555331956936</v>
      </c>
      <c r="W362" s="341"/>
      <c r="X362" s="341"/>
      <c r="Y362" s="398"/>
      <c r="Z362" s="398"/>
      <c r="AA362" s="398"/>
      <c r="AB362" s="341"/>
      <c r="AC362" s="341"/>
      <c r="AD362" s="341"/>
      <c r="AE362" s="341"/>
      <c r="AF362" s="341"/>
      <c r="AG362" s="341"/>
      <c r="AH362" s="341"/>
      <c r="AI362" s="341"/>
      <c r="AJ362" s="341"/>
      <c r="AK362" s="341"/>
      <c r="AL362" s="341"/>
      <c r="AM362" s="341"/>
      <c r="AN362" s="341"/>
      <c r="AO362" s="341"/>
      <c r="AP362" s="341"/>
      <c r="AQ362" s="341"/>
      <c r="AR362" s="341"/>
      <c r="AS362" s="398"/>
      <c r="AT362" s="398"/>
      <c r="AU362" s="341"/>
      <c r="AV362" s="341"/>
      <c r="AW362" s="341"/>
      <c r="AX362" s="341"/>
    </row>
    <row r="363" spans="1:50" x14ac:dyDescent="0.6">
      <c r="A363" s="66">
        <v>172</v>
      </c>
      <c r="B363" s="361">
        <f t="shared" si="224"/>
        <v>3.001966313430247</v>
      </c>
      <c r="C363" s="64">
        <f t="shared" si="223"/>
        <v>115.66732199426221</v>
      </c>
      <c r="D363" s="72">
        <f t="shared" si="225"/>
        <v>-25.66732199426221</v>
      </c>
      <c r="E363" s="63">
        <f t="shared" si="226"/>
        <v>171.85628520369417</v>
      </c>
      <c r="F363" s="64">
        <f t="shared" si="227"/>
        <v>127.30087586422034</v>
      </c>
      <c r="G363" s="64">
        <f t="shared" si="228"/>
        <v>-37.300875864220345</v>
      </c>
      <c r="H363" s="63">
        <f t="shared" si="229"/>
        <v>170.13613963923805</v>
      </c>
      <c r="I363" s="64">
        <f t="shared" si="230"/>
        <v>138.90028785724442</v>
      </c>
      <c r="J363" s="64">
        <f t="shared" si="231"/>
        <v>-48.900287857244422</v>
      </c>
      <c r="K363" s="63">
        <f t="shared" si="232"/>
        <v>167.77733032258215</v>
      </c>
      <c r="L363" s="64">
        <f t="shared" si="233"/>
        <v>150.42209432639575</v>
      </c>
      <c r="M363" s="64">
        <f t="shared" si="234"/>
        <v>-60.422094326395751</v>
      </c>
      <c r="N363" s="63">
        <f t="shared" si="235"/>
        <v>163.97430835431209</v>
      </c>
      <c r="O363" s="64">
        <f t="shared" si="236"/>
        <v>161.71555387004702</v>
      </c>
      <c r="P363" s="64">
        <f t="shared" si="237"/>
        <v>-71.715553870047017</v>
      </c>
      <c r="Q363" s="63">
        <f t="shared" si="238"/>
        <v>155.98579123364038</v>
      </c>
      <c r="R363" s="60">
        <f t="shared" si="239"/>
        <v>154.69039285006909</v>
      </c>
      <c r="S363" s="60">
        <f t="shared" si="240"/>
        <v>-64.690392850069088</v>
      </c>
      <c r="T363" s="384">
        <f t="shared" si="241"/>
        <v>161.77448920387317</v>
      </c>
      <c r="W363" s="341"/>
      <c r="X363" s="341"/>
      <c r="Y363" s="398"/>
      <c r="Z363" s="398"/>
      <c r="AA363" s="398"/>
      <c r="AB363" s="341"/>
      <c r="AC363" s="341"/>
      <c r="AD363" s="341"/>
      <c r="AE363" s="341"/>
      <c r="AF363" s="341"/>
      <c r="AG363" s="341"/>
      <c r="AH363" s="341"/>
      <c r="AI363" s="341"/>
      <c r="AJ363" s="341"/>
      <c r="AK363" s="341"/>
      <c r="AL363" s="341"/>
      <c r="AM363" s="341"/>
      <c r="AN363" s="341"/>
      <c r="AO363" s="341"/>
      <c r="AP363" s="341"/>
      <c r="AQ363" s="341"/>
      <c r="AR363" s="341"/>
      <c r="AS363" s="398"/>
      <c r="AT363" s="398"/>
      <c r="AU363" s="341"/>
      <c r="AV363" s="341"/>
      <c r="AW363" s="341"/>
      <c r="AX363" s="341"/>
    </row>
    <row r="364" spans="1:50" x14ac:dyDescent="0.6">
      <c r="A364" s="66">
        <v>173</v>
      </c>
      <c r="B364" s="361">
        <f t="shared" si="224"/>
        <v>3.0194196059501901</v>
      </c>
      <c r="C364" s="64">
        <f t="shared" si="223"/>
        <v>115.76846291339035</v>
      </c>
      <c r="D364" s="64">
        <f t="shared" si="225"/>
        <v>-25.768462913390351</v>
      </c>
      <c r="E364" s="63">
        <f t="shared" si="226"/>
        <v>172.86835531729255</v>
      </c>
      <c r="F364" s="64">
        <f t="shared" si="227"/>
        <v>127.42323500522937</v>
      </c>
      <c r="G364" s="64">
        <f t="shared" si="228"/>
        <v>-37.423235005229373</v>
      </c>
      <c r="H364" s="63">
        <f t="shared" si="229"/>
        <v>171.35839067521533</v>
      </c>
      <c r="I364" s="64">
        <f t="shared" si="230"/>
        <v>139.05161215525058</v>
      </c>
      <c r="J364" s="64">
        <f t="shared" si="231"/>
        <v>-49.051612155250581</v>
      </c>
      <c r="K364" s="63">
        <f t="shared" si="232"/>
        <v>169.28333016520529</v>
      </c>
      <c r="L364" s="64">
        <f t="shared" si="233"/>
        <v>150.61972071266527</v>
      </c>
      <c r="M364" s="64">
        <f t="shared" si="234"/>
        <v>-60.61972071266527</v>
      </c>
      <c r="N364" s="63">
        <f t="shared" si="235"/>
        <v>165.92312060728992</v>
      </c>
      <c r="O364" s="64">
        <f t="shared" si="236"/>
        <v>162.00826094919628</v>
      </c>
      <c r="P364" s="64">
        <f t="shared" si="237"/>
        <v>-72.008260949196284</v>
      </c>
      <c r="Q364" s="63">
        <f t="shared" si="238"/>
        <v>158.77904306622582</v>
      </c>
      <c r="R364" s="60">
        <f t="shared" si="239"/>
        <v>154.9145306599483</v>
      </c>
      <c r="S364" s="60">
        <f t="shared" si="240"/>
        <v>-64.914530659948298</v>
      </c>
      <c r="T364" s="384">
        <f t="shared" si="241"/>
        <v>163.96894118734656</v>
      </c>
      <c r="W364" s="341"/>
      <c r="X364" s="341"/>
      <c r="Y364" s="398"/>
      <c r="Z364" s="398"/>
      <c r="AA364" s="398"/>
      <c r="AB364" s="341"/>
      <c r="AC364" s="341"/>
      <c r="AD364" s="341"/>
      <c r="AE364" s="341"/>
      <c r="AF364" s="341"/>
      <c r="AG364" s="341"/>
      <c r="AH364" s="341"/>
      <c r="AI364" s="341"/>
      <c r="AJ364" s="341"/>
      <c r="AK364" s="341"/>
      <c r="AL364" s="341"/>
      <c r="AM364" s="341"/>
      <c r="AN364" s="341"/>
      <c r="AO364" s="341"/>
      <c r="AP364" s="341"/>
      <c r="AQ364" s="341"/>
      <c r="AR364" s="341"/>
      <c r="AS364" s="398"/>
      <c r="AT364" s="398"/>
      <c r="AU364" s="341"/>
      <c r="AV364" s="341"/>
      <c r="AW364" s="341"/>
      <c r="AX364" s="341"/>
    </row>
    <row r="365" spans="1:50" x14ac:dyDescent="0.6">
      <c r="A365" s="66">
        <v>174</v>
      </c>
      <c r="B365" s="361">
        <f t="shared" si="224"/>
        <v>3.0368728984701332</v>
      </c>
      <c r="C365" s="64">
        <f t="shared" si="223"/>
        <v>115.85625059366878</v>
      </c>
      <c r="D365" s="64">
        <f t="shared" si="225"/>
        <v>-25.856250593668776</v>
      </c>
      <c r="E365" s="63">
        <f t="shared" si="226"/>
        <v>173.88276668122515</v>
      </c>
      <c r="F365" s="64">
        <f t="shared" si="227"/>
        <v>127.52951718779369</v>
      </c>
      <c r="G365" s="64">
        <f t="shared" si="228"/>
        <v>-37.529517187793687</v>
      </c>
      <c r="H365" s="63">
        <f t="shared" si="229"/>
        <v>172.5848905974355</v>
      </c>
      <c r="I365" s="64">
        <f t="shared" si="230"/>
        <v>139.18322713542102</v>
      </c>
      <c r="J365" s="64">
        <f t="shared" si="231"/>
        <v>-49.183227135421021</v>
      </c>
      <c r="K365" s="63">
        <f t="shared" si="232"/>
        <v>170.79792431195281</v>
      </c>
      <c r="L365" s="64">
        <f t="shared" si="233"/>
        <v>150.79210435107015</v>
      </c>
      <c r="M365" s="64">
        <f t="shared" si="234"/>
        <v>-60.792104351070151</v>
      </c>
      <c r="N365" s="63">
        <f t="shared" si="235"/>
        <v>167.89306618654422</v>
      </c>
      <c r="O365" s="64">
        <f t="shared" si="236"/>
        <v>162.26590108166337</v>
      </c>
      <c r="P365" s="64">
        <f t="shared" si="237"/>
        <v>-72.265901081663372</v>
      </c>
      <c r="Q365" s="63">
        <f t="shared" si="238"/>
        <v>161.64984348135388</v>
      </c>
      <c r="R365" s="60">
        <f t="shared" si="239"/>
        <v>155.11044934146224</v>
      </c>
      <c r="S365" s="60">
        <f t="shared" si="240"/>
        <v>-65.110449341462243</v>
      </c>
      <c r="T365" s="384">
        <f t="shared" si="241"/>
        <v>166.19560697156209</v>
      </c>
      <c r="W365" s="341"/>
      <c r="X365" s="341"/>
      <c r="Y365" s="398"/>
      <c r="Z365" s="398"/>
      <c r="AA365" s="398"/>
      <c r="AB365" s="341"/>
      <c r="AC365" s="341"/>
      <c r="AD365" s="341"/>
      <c r="AE365" s="341"/>
      <c r="AF365" s="341"/>
      <c r="AG365" s="341"/>
      <c r="AH365" s="341"/>
      <c r="AI365" s="341"/>
      <c r="AJ365" s="341"/>
      <c r="AK365" s="341"/>
      <c r="AL365" s="341"/>
      <c r="AM365" s="341"/>
      <c r="AN365" s="341"/>
      <c r="AO365" s="341"/>
      <c r="AP365" s="341"/>
      <c r="AQ365" s="341"/>
      <c r="AR365" s="341"/>
      <c r="AS365" s="398"/>
      <c r="AT365" s="398"/>
      <c r="AU365" s="341"/>
      <c r="AV365" s="341"/>
      <c r="AW365" s="341"/>
      <c r="AX365" s="341"/>
    </row>
    <row r="366" spans="1:50" x14ac:dyDescent="0.6">
      <c r="A366" s="66">
        <v>175</v>
      </c>
      <c r="B366" s="361">
        <f t="shared" si="224"/>
        <v>3.0543261909900767</v>
      </c>
      <c r="C366" s="64">
        <f t="shared" si="223"/>
        <v>115.93062876304035</v>
      </c>
      <c r="D366" s="64">
        <f t="shared" si="225"/>
        <v>-25.930628763040346</v>
      </c>
      <c r="E366" s="63">
        <f t="shared" si="226"/>
        <v>174.89919651875206</v>
      </c>
      <c r="F366" s="64">
        <f t="shared" si="227"/>
        <v>127.61962163025898</v>
      </c>
      <c r="G366" s="64">
        <f t="shared" si="228"/>
        <v>-37.619621630258976</v>
      </c>
      <c r="H366" s="63">
        <f t="shared" si="229"/>
        <v>173.81506341835038</v>
      </c>
      <c r="I366" s="64">
        <f t="shared" si="230"/>
        <v>139.2949358229244</v>
      </c>
      <c r="J366" s="64">
        <f t="shared" si="231"/>
        <v>-49.294935822924401</v>
      </c>
      <c r="K366" s="63">
        <f t="shared" si="232"/>
        <v>172.31998328889586</v>
      </c>
      <c r="L366" s="64">
        <f t="shared" si="233"/>
        <v>150.93878489635151</v>
      </c>
      <c r="M366" s="64">
        <f t="shared" si="234"/>
        <v>-60.938784896351507</v>
      </c>
      <c r="N366" s="63">
        <f t="shared" si="235"/>
        <v>169.88156372242676</v>
      </c>
      <c r="O366" s="64">
        <f t="shared" si="236"/>
        <v>162.48690344943262</v>
      </c>
      <c r="P366" s="64">
        <f t="shared" si="237"/>
        <v>-72.486903449432617</v>
      </c>
      <c r="Q366" s="63">
        <f t="shared" si="238"/>
        <v>164.59107402406201</v>
      </c>
      <c r="R366" s="60">
        <f t="shared" si="239"/>
        <v>155.27746361980442</v>
      </c>
      <c r="S366" s="60">
        <f t="shared" si="240"/>
        <v>-65.277463619804422</v>
      </c>
      <c r="T366" s="384">
        <f t="shared" si="241"/>
        <v>168.45077296744165</v>
      </c>
      <c r="W366" s="341"/>
      <c r="X366" s="341"/>
      <c r="Y366" s="398"/>
      <c r="Z366" s="398"/>
      <c r="AA366" s="398"/>
      <c r="AB366" s="341"/>
      <c r="AC366" s="341"/>
      <c r="AD366" s="341"/>
      <c r="AE366" s="341"/>
      <c r="AF366" s="341"/>
      <c r="AG366" s="341"/>
      <c r="AH366" s="341"/>
      <c r="AI366" s="341"/>
      <c r="AJ366" s="341"/>
      <c r="AK366" s="341"/>
      <c r="AL366" s="341"/>
      <c r="AM366" s="341"/>
      <c r="AN366" s="341"/>
      <c r="AO366" s="341"/>
      <c r="AP366" s="341"/>
      <c r="AQ366" s="341"/>
      <c r="AR366" s="341"/>
      <c r="AS366" s="398"/>
      <c r="AT366" s="398"/>
      <c r="AU366" s="341"/>
      <c r="AV366" s="341"/>
      <c r="AW366" s="341"/>
      <c r="AX366" s="341"/>
    </row>
    <row r="367" spans="1:50" x14ac:dyDescent="0.6">
      <c r="A367" s="66">
        <v>176</v>
      </c>
      <c r="B367" s="361">
        <f t="shared" si="224"/>
        <v>3.0717794835100198</v>
      </c>
      <c r="C367" s="64">
        <f t="shared" si="223"/>
        <v>115.99154950629632</v>
      </c>
      <c r="D367" s="64">
        <f t="shared" si="225"/>
        <v>-25.991549506296323</v>
      </c>
      <c r="E367" s="63">
        <f t="shared" si="226"/>
        <v>175.91731672127045</v>
      </c>
      <c r="F367" s="64">
        <f t="shared" si="227"/>
        <v>127.6934622583003</v>
      </c>
      <c r="G367" s="64">
        <f t="shared" si="228"/>
        <v>-37.693462258300301</v>
      </c>
      <c r="H367" s="63">
        <f t="shared" si="229"/>
        <v>175.04831909146694</v>
      </c>
      <c r="I367" s="64">
        <f t="shared" si="230"/>
        <v>139.38656905420575</v>
      </c>
      <c r="J367" s="64">
        <f t="shared" si="231"/>
        <v>-49.386569054205751</v>
      </c>
      <c r="K367" s="63">
        <f t="shared" si="232"/>
        <v>173.84833351580457</v>
      </c>
      <c r="L367" s="64">
        <f t="shared" si="233"/>
        <v>151.05936207674858</v>
      </c>
      <c r="M367" s="64">
        <f t="shared" si="234"/>
        <v>-61.059362076748585</v>
      </c>
      <c r="N367" s="63">
        <f t="shared" si="235"/>
        <v>171.88584015185106</v>
      </c>
      <c r="O367" s="64">
        <f t="shared" si="236"/>
        <v>162.66984659026551</v>
      </c>
      <c r="P367" s="64">
        <f t="shared" si="237"/>
        <v>-72.669846590265507</v>
      </c>
      <c r="Q367" s="63">
        <f t="shared" si="238"/>
        <v>167.59402346969077</v>
      </c>
      <c r="R367" s="60">
        <f t="shared" si="239"/>
        <v>155.41497219452788</v>
      </c>
      <c r="S367" s="60">
        <f t="shared" si="240"/>
        <v>-65.414972194527877</v>
      </c>
      <c r="T367" s="384">
        <f t="shared" si="241"/>
        <v>170.73034361582975</v>
      </c>
      <c r="W367" s="341"/>
      <c r="X367" s="341"/>
      <c r="Y367" s="398"/>
      <c r="Z367" s="398"/>
      <c r="AA367" s="398"/>
      <c r="AB367" s="341"/>
      <c r="AC367" s="341"/>
      <c r="AD367" s="341"/>
      <c r="AE367" s="341"/>
      <c r="AF367" s="341"/>
      <c r="AG367" s="341"/>
      <c r="AH367" s="341"/>
      <c r="AI367" s="341"/>
      <c r="AJ367" s="341"/>
      <c r="AK367" s="341"/>
      <c r="AL367" s="341"/>
      <c r="AM367" s="341"/>
      <c r="AN367" s="341"/>
      <c r="AO367" s="341"/>
      <c r="AP367" s="341"/>
      <c r="AQ367" s="341"/>
      <c r="AR367" s="341"/>
      <c r="AS367" s="398"/>
      <c r="AT367" s="398"/>
      <c r="AU367" s="341"/>
      <c r="AV367" s="341"/>
      <c r="AW367" s="341"/>
      <c r="AX367" s="341"/>
    </row>
    <row r="368" spans="1:50" x14ac:dyDescent="0.6">
      <c r="A368" s="66">
        <v>177</v>
      </c>
      <c r="B368" s="361">
        <f t="shared" si="224"/>
        <v>3.0892327760299634</v>
      </c>
      <c r="C368" s="64">
        <f t="shared" si="223"/>
        <v>116.03897341359195</v>
      </c>
      <c r="D368" s="64">
        <f t="shared" si="225"/>
        <v>-26.038973413591947</v>
      </c>
      <c r="E368" s="63">
        <f t="shared" si="226"/>
        <v>176.93679468526622</v>
      </c>
      <c r="F368" s="64">
        <f t="shared" si="227"/>
        <v>127.75096809707173</v>
      </c>
      <c r="G368" s="64">
        <f t="shared" si="228"/>
        <v>-37.750968097071734</v>
      </c>
      <c r="H368" s="63">
        <f t="shared" si="229"/>
        <v>176.28405565055289</v>
      </c>
      <c r="I368" s="64">
        <f t="shared" si="230"/>
        <v>139.45798669019578</v>
      </c>
      <c r="J368" s="64">
        <f t="shared" si="231"/>
        <v>-49.457986690195781</v>
      </c>
      <c r="K368" s="63">
        <f t="shared" si="232"/>
        <v>175.38176362624074</v>
      </c>
      <c r="L368" s="64">
        <f t="shared" si="233"/>
        <v>151.15350080529197</v>
      </c>
      <c r="M368" s="64">
        <f t="shared" si="234"/>
        <v>-61.153500805291969</v>
      </c>
      <c r="N368" s="63">
        <f t="shared" si="235"/>
        <v>173.90295430584456</v>
      </c>
      <c r="O368" s="64">
        <f t="shared" si="236"/>
        <v>162.8134988177863</v>
      </c>
      <c r="P368" s="64">
        <f t="shared" si="237"/>
        <v>-72.813498817786297</v>
      </c>
      <c r="Q368" s="63">
        <f t="shared" si="238"/>
        <v>170.64847096291882</v>
      </c>
      <c r="R368" s="60">
        <f t="shared" si="239"/>
        <v>155.52246776080273</v>
      </c>
      <c r="S368" s="60">
        <f t="shared" si="240"/>
        <v>-65.522467760802726</v>
      </c>
      <c r="T368" s="384">
        <f t="shared" si="241"/>
        <v>173.0298825177355</v>
      </c>
      <c r="W368" s="341"/>
      <c r="X368" s="341"/>
      <c r="Y368" s="398"/>
      <c r="Z368" s="398"/>
      <c r="AA368" s="398"/>
      <c r="AB368" s="341"/>
      <c r="AC368" s="341"/>
      <c r="AD368" s="341"/>
      <c r="AE368" s="341"/>
      <c r="AF368" s="341"/>
      <c r="AG368" s="341"/>
      <c r="AH368" s="341"/>
      <c r="AI368" s="341"/>
      <c r="AJ368" s="341"/>
      <c r="AK368" s="341"/>
      <c r="AL368" s="341"/>
      <c r="AM368" s="341"/>
      <c r="AN368" s="341"/>
      <c r="AO368" s="341"/>
      <c r="AP368" s="341"/>
      <c r="AQ368" s="341"/>
      <c r="AR368" s="341"/>
      <c r="AS368" s="398"/>
      <c r="AT368" s="398"/>
      <c r="AU368" s="341"/>
      <c r="AV368" s="341"/>
      <c r="AW368" s="341"/>
      <c r="AX368" s="341"/>
    </row>
    <row r="369" spans="1:50" x14ac:dyDescent="0.6">
      <c r="A369" s="66">
        <v>178</v>
      </c>
      <c r="B369" s="361">
        <f t="shared" si="224"/>
        <v>3.1066860685499065</v>
      </c>
      <c r="C369" s="64">
        <f t="shared" si="223"/>
        <v>116.07286970347847</v>
      </c>
      <c r="D369" s="64">
        <f t="shared" si="225"/>
        <v>-26.072869703478474</v>
      </c>
      <c r="E369" s="63">
        <f t="shared" si="226"/>
        <v>177.95729417706343</v>
      </c>
      <c r="F369" s="64">
        <f t="shared" si="227"/>
        <v>127.79208359802672</v>
      </c>
      <c r="G369" s="64">
        <f t="shared" si="228"/>
        <v>-37.792083598026721</v>
      </c>
      <c r="H369" s="63">
        <f t="shared" si="229"/>
        <v>177.52166145771136</v>
      </c>
      <c r="I369" s="64">
        <f t="shared" si="230"/>
        <v>139.50907863860911</v>
      </c>
      <c r="J369" s="64">
        <f t="shared" si="231"/>
        <v>-49.509078638609111</v>
      </c>
      <c r="K369" s="63">
        <f t="shared" si="232"/>
        <v>176.91903133071648</v>
      </c>
      <c r="L369" s="64">
        <f t="shared" si="233"/>
        <v>151.22093559532627</v>
      </c>
      <c r="M369" s="64">
        <f t="shared" si="234"/>
        <v>-61.220935595326267</v>
      </c>
      <c r="N369" s="63">
        <f t="shared" si="235"/>
        <v>175.92982476747747</v>
      </c>
      <c r="O369" s="64">
        <f t="shared" si="236"/>
        <v>162.91685618989237</v>
      </c>
      <c r="P369" s="64">
        <f t="shared" si="237"/>
        <v>-72.916856189892371</v>
      </c>
      <c r="Q369" s="63">
        <f t="shared" si="238"/>
        <v>173.74285215178844</v>
      </c>
      <c r="R369" s="60">
        <f t="shared" si="239"/>
        <v>155.59954582916257</v>
      </c>
      <c r="S369" s="60">
        <f t="shared" si="240"/>
        <v>-65.599545829162565</v>
      </c>
      <c r="T369" s="384">
        <f t="shared" si="241"/>
        <v>175.3446647984895</v>
      </c>
      <c r="W369" s="341"/>
      <c r="X369" s="341"/>
      <c r="Y369" s="398"/>
      <c r="Z369" s="398"/>
      <c r="AA369" s="398"/>
      <c r="AB369" s="341"/>
      <c r="AC369" s="341"/>
      <c r="AD369" s="341"/>
      <c r="AE369" s="341"/>
      <c r="AF369" s="341"/>
      <c r="AG369" s="341"/>
      <c r="AH369" s="341"/>
      <c r="AI369" s="341"/>
      <c r="AJ369" s="341"/>
      <c r="AK369" s="341"/>
      <c r="AL369" s="341"/>
      <c r="AM369" s="341"/>
      <c r="AN369" s="341"/>
      <c r="AO369" s="341"/>
      <c r="AP369" s="341"/>
      <c r="AQ369" s="341"/>
      <c r="AR369" s="341"/>
      <c r="AS369" s="398"/>
      <c r="AT369" s="398"/>
      <c r="AU369" s="341"/>
      <c r="AV369" s="341"/>
      <c r="AW369" s="341"/>
      <c r="AX369" s="341"/>
    </row>
    <row r="370" spans="1:50" x14ac:dyDescent="0.6">
      <c r="A370" s="66">
        <v>179</v>
      </c>
      <c r="B370" s="361">
        <f t="shared" si="224"/>
        <v>3.12413936106985</v>
      </c>
      <c r="C370" s="64">
        <f t="shared" si="223"/>
        <v>116.09321631955093</v>
      </c>
      <c r="D370" s="64">
        <f t="shared" si="225"/>
        <v>-26.093216319550933</v>
      </c>
      <c r="E370" s="63">
        <f t="shared" si="226"/>
        <v>178.97847622019333</v>
      </c>
      <c r="F370" s="64">
        <f t="shared" si="227"/>
        <v>127.81676889689389</v>
      </c>
      <c r="G370" s="64">
        <f t="shared" si="228"/>
        <v>-37.81676889689389</v>
      </c>
      <c r="H370" s="63">
        <f t="shared" si="229"/>
        <v>178.76051754091057</v>
      </c>
      <c r="I370" s="64">
        <f t="shared" si="230"/>
        <v>139.53976566806355</v>
      </c>
      <c r="J370" s="64">
        <f t="shared" si="231"/>
        <v>-49.539765668063552</v>
      </c>
      <c r="K370" s="63">
        <f t="shared" si="232"/>
        <v>178.4588707333327</v>
      </c>
      <c r="L370" s="64">
        <f t="shared" si="233"/>
        <v>151.26147414795761</v>
      </c>
      <c r="M370" s="64">
        <f t="shared" si="234"/>
        <v>-61.261474147957614</v>
      </c>
      <c r="N370" s="63">
        <f t="shared" si="235"/>
        <v>177.96326142901609</v>
      </c>
      <c r="O370" s="64">
        <f t="shared" si="236"/>
        <v>162.97917551605326</v>
      </c>
      <c r="P370" s="64">
        <f t="shared" si="237"/>
        <v>-72.97917551605326</v>
      </c>
      <c r="Q370" s="63">
        <f t="shared" si="238"/>
        <v>176.86450707773403</v>
      </c>
      <c r="R370" s="60">
        <f t="shared" si="239"/>
        <v>155.64591199952719</v>
      </c>
      <c r="S370" s="60">
        <f t="shared" si="240"/>
        <v>-65.645911999527186</v>
      </c>
      <c r="T370" s="384">
        <f t="shared" si="241"/>
        <v>177.66973947856459</v>
      </c>
      <c r="W370" s="341"/>
      <c r="X370" s="341"/>
      <c r="Y370" s="398"/>
      <c r="Z370" s="398"/>
      <c r="AA370" s="398"/>
      <c r="AB370" s="341"/>
      <c r="AC370" s="341"/>
      <c r="AD370" s="341"/>
      <c r="AE370" s="341"/>
      <c r="AF370" s="341"/>
      <c r="AG370" s="341"/>
      <c r="AH370" s="341"/>
      <c r="AI370" s="341"/>
      <c r="AJ370" s="341"/>
      <c r="AK370" s="341"/>
      <c r="AL370" s="341"/>
      <c r="AM370" s="341"/>
      <c r="AN370" s="341"/>
      <c r="AO370" s="341"/>
      <c r="AP370" s="341"/>
      <c r="AQ370" s="341"/>
      <c r="AR370" s="341"/>
      <c r="AS370" s="398"/>
      <c r="AT370" s="398"/>
      <c r="AU370" s="341"/>
      <c r="AV370" s="341"/>
      <c r="AW370" s="341"/>
      <c r="AX370" s="341"/>
    </row>
    <row r="371" spans="1:50" s="370" customFormat="1" ht="12" customHeight="1" x14ac:dyDescent="0.6">
      <c r="A371" s="362">
        <v>179.999</v>
      </c>
      <c r="B371" s="363">
        <f t="shared" si="224"/>
        <v>3.141575200297273</v>
      </c>
      <c r="C371" s="364">
        <f t="shared" si="223"/>
        <v>116.09999999321596</v>
      </c>
      <c r="D371" s="364">
        <f t="shared" si="225"/>
        <v>-26.09999999321596</v>
      </c>
      <c r="E371" s="365">
        <f t="shared" si="226"/>
        <v>179.99897841996292</v>
      </c>
      <c r="F371" s="364">
        <f t="shared" si="227"/>
        <v>127.82499999176822</v>
      </c>
      <c r="G371" s="364">
        <f t="shared" si="228"/>
        <v>-37.824999991768223</v>
      </c>
      <c r="H371" s="365">
        <f t="shared" si="229"/>
        <v>179.99876041239676</v>
      </c>
      <c r="I371" s="364">
        <f t="shared" si="230"/>
        <v>139.54999998976433</v>
      </c>
      <c r="J371" s="364">
        <f t="shared" si="231"/>
        <v>-49.549999989764331</v>
      </c>
      <c r="K371" s="365">
        <f t="shared" si="232"/>
        <v>179.99845865502817</v>
      </c>
      <c r="L371" s="364">
        <f t="shared" si="233"/>
        <v>151.27499998647087</v>
      </c>
      <c r="M371" s="364">
        <f t="shared" si="234"/>
        <v>-61.274999986470874</v>
      </c>
      <c r="N371" s="365">
        <f t="shared" si="235"/>
        <v>179.99796270858758</v>
      </c>
      <c r="O371" s="364">
        <f t="shared" si="236"/>
        <v>162.99999997916262</v>
      </c>
      <c r="P371" s="364">
        <f t="shared" si="237"/>
        <v>-72.999999979162624</v>
      </c>
      <c r="Q371" s="365">
        <f t="shared" si="238"/>
        <v>179.99686218821742</v>
      </c>
      <c r="R371" s="372">
        <f t="shared" si="239"/>
        <v>155.66138737591459</v>
      </c>
      <c r="S371" s="372">
        <f t="shared" si="240"/>
        <v>-65.661387375914586</v>
      </c>
      <c r="T371" s="385">
        <f t="shared" si="241"/>
        <v>179.99766887209577</v>
      </c>
      <c r="U371" s="375"/>
      <c r="V371" s="369">
        <f>E371</f>
        <v>179.99897841996292</v>
      </c>
      <c r="W371" s="380"/>
      <c r="X371" s="380"/>
      <c r="Y371" s="399"/>
      <c r="Z371" s="399"/>
      <c r="AA371" s="399"/>
      <c r="AB371" s="380"/>
      <c r="AC371" s="380"/>
      <c r="AD371" s="380"/>
      <c r="AE371" s="380"/>
      <c r="AF371" s="380"/>
      <c r="AG371" s="380"/>
      <c r="AH371" s="380"/>
      <c r="AI371" s="380"/>
      <c r="AJ371" s="380"/>
      <c r="AK371" s="380"/>
      <c r="AL371" s="380"/>
      <c r="AM371" s="380"/>
      <c r="AN371" s="380"/>
      <c r="AO371" s="380"/>
      <c r="AP371" s="380"/>
      <c r="AQ371" s="380"/>
      <c r="AR371" s="380"/>
      <c r="AS371" s="399"/>
      <c r="AU371" s="399">
        <f>D371</f>
        <v>-26.09999999321596</v>
      </c>
      <c r="AV371" s="380"/>
      <c r="AW371" s="380"/>
      <c r="AX371" s="380"/>
    </row>
    <row r="372" spans="1:50" x14ac:dyDescent="0.6">
      <c r="R372" s="60"/>
      <c r="S372" s="60"/>
      <c r="T372" s="384"/>
      <c r="V372" s="72">
        <f>H371</f>
        <v>179.99876041239676</v>
      </c>
      <c r="W372" s="341"/>
      <c r="X372" s="341"/>
      <c r="Y372" s="398"/>
      <c r="Z372" s="398"/>
      <c r="AA372" s="398"/>
      <c r="AB372" s="341"/>
      <c r="AC372" s="341"/>
      <c r="AD372" s="341"/>
      <c r="AE372" s="341"/>
      <c r="AF372" s="341"/>
      <c r="AG372" s="341"/>
      <c r="AH372" s="341"/>
      <c r="AI372" s="341"/>
      <c r="AJ372" s="341"/>
      <c r="AK372" s="341"/>
      <c r="AL372" s="341"/>
      <c r="AM372" s="341"/>
      <c r="AN372" s="341"/>
      <c r="AO372" s="341"/>
      <c r="AP372" s="341"/>
      <c r="AQ372" s="341"/>
      <c r="AR372" s="341"/>
      <c r="AS372" s="341"/>
      <c r="AU372" s="341">
        <f>G371</f>
        <v>-37.824999991768223</v>
      </c>
      <c r="AV372" s="341"/>
      <c r="AW372" s="341"/>
      <c r="AX372" s="341"/>
    </row>
    <row r="373" spans="1:50" x14ac:dyDescent="0.6">
      <c r="R373" s="60"/>
      <c r="S373" s="60"/>
      <c r="T373" s="384"/>
      <c r="V373" s="72">
        <f>K371</f>
        <v>179.99845865502817</v>
      </c>
      <c r="W373" s="341"/>
      <c r="X373" s="341"/>
      <c r="Y373" s="398"/>
      <c r="Z373" s="398"/>
      <c r="AA373" s="398"/>
      <c r="AB373" s="341"/>
      <c r="AC373" s="341"/>
      <c r="AD373" s="341"/>
      <c r="AE373" s="341"/>
      <c r="AF373" s="341"/>
      <c r="AG373" s="341"/>
      <c r="AH373" s="341"/>
      <c r="AI373" s="341"/>
      <c r="AJ373" s="341"/>
      <c r="AK373" s="341"/>
      <c r="AL373" s="341"/>
      <c r="AM373" s="341"/>
      <c r="AN373" s="341"/>
      <c r="AO373" s="341"/>
      <c r="AP373" s="341"/>
      <c r="AQ373" s="341"/>
      <c r="AR373" s="341"/>
      <c r="AS373" s="341"/>
      <c r="AU373" s="341">
        <f>J371</f>
        <v>-49.549999989764331</v>
      </c>
      <c r="AV373" s="341"/>
      <c r="AW373" s="341"/>
      <c r="AX373" s="341"/>
    </row>
    <row r="374" spans="1:50" x14ac:dyDescent="0.6">
      <c r="R374" s="60"/>
      <c r="S374" s="60"/>
      <c r="T374" s="384"/>
      <c r="V374" s="72">
        <f>N371</f>
        <v>179.99796270858758</v>
      </c>
      <c r="W374" s="341"/>
      <c r="X374" s="341"/>
      <c r="Y374" s="398"/>
      <c r="Z374" s="398"/>
      <c r="AA374" s="398"/>
      <c r="AB374" s="341"/>
      <c r="AC374" s="341"/>
      <c r="AD374" s="341"/>
      <c r="AE374" s="341"/>
      <c r="AF374" s="341"/>
      <c r="AG374" s="341"/>
      <c r="AH374" s="341"/>
      <c r="AI374" s="341"/>
      <c r="AJ374" s="341"/>
      <c r="AK374" s="341"/>
      <c r="AL374" s="341"/>
      <c r="AM374" s="341"/>
      <c r="AN374" s="341"/>
      <c r="AO374" s="341"/>
      <c r="AP374" s="341"/>
      <c r="AQ374" s="341"/>
      <c r="AR374" s="341"/>
      <c r="AS374" s="341"/>
      <c r="AU374" s="341">
        <f>M371</f>
        <v>-61.274999986470874</v>
      </c>
      <c r="AV374" s="341"/>
      <c r="AW374" s="341"/>
      <c r="AX374" s="341"/>
    </row>
    <row r="375" spans="1:50" x14ac:dyDescent="0.6">
      <c r="R375" s="60"/>
      <c r="S375" s="60"/>
      <c r="T375" s="384"/>
      <c r="V375" s="72">
        <f>Q371</f>
        <v>179.99686218821742</v>
      </c>
      <c r="W375" s="341"/>
      <c r="X375" s="341"/>
      <c r="Y375" s="398"/>
      <c r="Z375" s="398"/>
      <c r="AA375" s="398"/>
      <c r="AB375" s="341"/>
      <c r="AC375" s="341"/>
      <c r="AD375" s="341"/>
      <c r="AE375" s="341"/>
      <c r="AF375" s="341"/>
      <c r="AG375" s="341"/>
      <c r="AH375" s="341"/>
      <c r="AI375" s="341"/>
      <c r="AJ375" s="341"/>
      <c r="AK375" s="341"/>
      <c r="AL375" s="341"/>
      <c r="AM375" s="341"/>
      <c r="AN375" s="341"/>
      <c r="AO375" s="341"/>
      <c r="AP375" s="341"/>
      <c r="AQ375" s="341"/>
      <c r="AR375" s="341"/>
      <c r="AS375" s="341"/>
      <c r="AU375" s="341">
        <f>P371</f>
        <v>-72.999999979162624</v>
      </c>
      <c r="AV375" s="341"/>
      <c r="AW375" s="341"/>
      <c r="AX375" s="341"/>
    </row>
    <row r="376" spans="1:50" x14ac:dyDescent="0.6">
      <c r="R376" s="60"/>
      <c r="S376" s="60"/>
      <c r="T376" s="384"/>
      <c r="W376" s="341"/>
      <c r="X376" s="341"/>
      <c r="Y376" s="398"/>
      <c r="Z376" s="398"/>
      <c r="AA376" s="398"/>
      <c r="AB376" s="341"/>
      <c r="AC376" s="341"/>
      <c r="AD376" s="341"/>
      <c r="AE376" s="341"/>
      <c r="AF376" s="341"/>
      <c r="AG376" s="341"/>
      <c r="AH376" s="341"/>
      <c r="AI376" s="341"/>
      <c r="AJ376" s="341"/>
      <c r="AK376" s="341"/>
      <c r="AL376" s="341"/>
      <c r="AM376" s="341"/>
      <c r="AN376" s="341"/>
      <c r="AO376" s="341"/>
      <c r="AP376" s="341"/>
      <c r="AQ376" s="341"/>
      <c r="AR376" s="341"/>
      <c r="AS376" s="341"/>
      <c r="AT376" s="341"/>
      <c r="AU376" s="341"/>
      <c r="AV376" s="341"/>
      <c r="AW376" s="341"/>
      <c r="AX376" s="341"/>
    </row>
    <row r="377" spans="1:50" x14ac:dyDescent="0.6">
      <c r="R377" s="60"/>
      <c r="S377" s="60"/>
      <c r="T377" s="384"/>
      <c r="W377" s="341"/>
      <c r="X377" s="341"/>
      <c r="Y377" s="398"/>
      <c r="Z377" s="398"/>
      <c r="AA377" s="398"/>
      <c r="AB377" s="341"/>
      <c r="AC377" s="341"/>
      <c r="AD377" s="341"/>
      <c r="AE377" s="341"/>
      <c r="AF377" s="341"/>
      <c r="AG377" s="341"/>
      <c r="AH377" s="341"/>
      <c r="AI377" s="341"/>
      <c r="AJ377" s="341"/>
      <c r="AK377" s="341"/>
      <c r="AL377" s="341"/>
      <c r="AM377" s="341"/>
      <c r="AN377" s="341"/>
      <c r="AO377" s="341"/>
      <c r="AP377" s="341"/>
      <c r="AQ377" s="341"/>
      <c r="AR377" s="341"/>
      <c r="AS377" s="341"/>
      <c r="AT377" s="341"/>
      <c r="AU377" s="341"/>
      <c r="AV377" s="341"/>
      <c r="AW377" s="341"/>
      <c r="AX377" s="341"/>
    </row>
    <row r="378" spans="1:50" x14ac:dyDescent="0.6">
      <c r="R378" s="60"/>
      <c r="S378" s="60"/>
      <c r="T378" s="384"/>
      <c r="W378" s="341"/>
      <c r="X378" s="341"/>
      <c r="Y378" s="398"/>
      <c r="Z378" s="398"/>
      <c r="AA378" s="398"/>
      <c r="AB378" s="341"/>
      <c r="AC378" s="341"/>
      <c r="AD378" s="341"/>
      <c r="AE378" s="341"/>
      <c r="AF378" s="341"/>
      <c r="AG378" s="341"/>
      <c r="AH378" s="341"/>
      <c r="AI378" s="341"/>
      <c r="AJ378" s="341"/>
      <c r="AK378" s="341"/>
      <c r="AL378" s="341"/>
      <c r="AM378" s="341"/>
      <c r="AN378" s="341"/>
      <c r="AO378" s="341"/>
      <c r="AP378" s="341"/>
      <c r="AQ378" s="341"/>
      <c r="AR378" s="341"/>
      <c r="AS378" s="341"/>
      <c r="AT378" s="341"/>
      <c r="AU378" s="341"/>
      <c r="AV378" s="341"/>
      <c r="AW378" s="341"/>
      <c r="AX378" s="341"/>
    </row>
    <row r="379" spans="1:50" x14ac:dyDescent="0.6">
      <c r="R379" s="60"/>
      <c r="S379" s="60"/>
      <c r="T379" s="384"/>
      <c r="W379" s="341"/>
      <c r="X379" s="341"/>
      <c r="Y379" s="398"/>
      <c r="Z379" s="398"/>
      <c r="AA379" s="398"/>
      <c r="AB379" s="341"/>
      <c r="AC379" s="341"/>
      <c r="AD379" s="341"/>
      <c r="AE379" s="341"/>
      <c r="AF379" s="341"/>
      <c r="AG379" s="341"/>
      <c r="AH379" s="341"/>
      <c r="AI379" s="341"/>
      <c r="AJ379" s="341"/>
      <c r="AK379" s="341"/>
      <c r="AL379" s="341"/>
      <c r="AM379" s="341"/>
      <c r="AN379" s="341"/>
      <c r="AO379" s="341"/>
      <c r="AP379" s="341"/>
      <c r="AQ379" s="341"/>
      <c r="AR379" s="341"/>
      <c r="AS379" s="341"/>
      <c r="AT379" s="341"/>
      <c r="AU379" s="341"/>
      <c r="AV379" s="341"/>
      <c r="AW379" s="341"/>
      <c r="AX379" s="341"/>
    </row>
    <row r="380" spans="1:50" x14ac:dyDescent="0.6">
      <c r="R380" s="60"/>
      <c r="S380" s="60"/>
      <c r="T380" s="384"/>
      <c r="W380" s="341"/>
      <c r="X380" s="341"/>
      <c r="Y380" s="398"/>
      <c r="Z380" s="398"/>
      <c r="AA380" s="398"/>
      <c r="AB380" s="341"/>
      <c r="AC380" s="341"/>
      <c r="AD380" s="341"/>
      <c r="AE380" s="341"/>
      <c r="AF380" s="341"/>
      <c r="AG380" s="341"/>
      <c r="AH380" s="341"/>
      <c r="AI380" s="341"/>
      <c r="AJ380" s="341"/>
      <c r="AK380" s="341"/>
      <c r="AL380" s="341"/>
      <c r="AM380" s="341"/>
      <c r="AN380" s="341"/>
      <c r="AO380" s="341"/>
      <c r="AP380" s="341"/>
      <c r="AQ380" s="341"/>
      <c r="AR380" s="341"/>
      <c r="AS380" s="341"/>
      <c r="AT380" s="341"/>
      <c r="AU380" s="341"/>
      <c r="AV380" s="341"/>
      <c r="AW380" s="341"/>
      <c r="AX380" s="341"/>
    </row>
    <row r="381" spans="1:50" x14ac:dyDescent="0.6">
      <c r="R381" s="60"/>
      <c r="S381" s="60"/>
      <c r="T381" s="384"/>
      <c r="W381" s="341"/>
      <c r="X381" s="341"/>
      <c r="Y381" s="398"/>
      <c r="Z381" s="398"/>
      <c r="AA381" s="398"/>
      <c r="AB381" s="341"/>
      <c r="AC381" s="341"/>
      <c r="AD381" s="341"/>
      <c r="AE381" s="341"/>
      <c r="AF381" s="341"/>
      <c r="AG381" s="341"/>
      <c r="AH381" s="341"/>
      <c r="AI381" s="341"/>
      <c r="AJ381" s="341"/>
      <c r="AK381" s="341"/>
      <c r="AL381" s="341"/>
      <c r="AM381" s="341"/>
      <c r="AN381" s="341"/>
      <c r="AO381" s="341"/>
      <c r="AP381" s="341"/>
      <c r="AQ381" s="341"/>
      <c r="AR381" s="341"/>
      <c r="AS381" s="341"/>
      <c r="AT381" s="341"/>
      <c r="AU381" s="341"/>
      <c r="AV381" s="341"/>
      <c r="AW381" s="341"/>
      <c r="AX381" s="341"/>
    </row>
    <row r="382" spans="1:50" x14ac:dyDescent="0.6">
      <c r="R382" s="60"/>
      <c r="S382" s="60"/>
      <c r="T382" s="384"/>
      <c r="W382" s="341"/>
      <c r="X382" s="341"/>
      <c r="Y382" s="398"/>
      <c r="Z382" s="398"/>
      <c r="AA382" s="398"/>
      <c r="AB382" s="341"/>
      <c r="AC382" s="341"/>
      <c r="AD382" s="341"/>
      <c r="AE382" s="341"/>
      <c r="AF382" s="341"/>
      <c r="AG382" s="341"/>
      <c r="AH382" s="341"/>
      <c r="AI382" s="341"/>
      <c r="AJ382" s="341"/>
      <c r="AK382" s="341"/>
      <c r="AL382" s="341"/>
      <c r="AM382" s="341"/>
      <c r="AN382" s="341"/>
      <c r="AO382" s="341"/>
      <c r="AP382" s="341"/>
      <c r="AQ382" s="341"/>
      <c r="AR382" s="341"/>
      <c r="AS382" s="341"/>
      <c r="AT382" s="341"/>
      <c r="AU382" s="341"/>
      <c r="AV382" s="341"/>
      <c r="AW382" s="341"/>
      <c r="AX382" s="341"/>
    </row>
    <row r="383" spans="1:50" x14ac:dyDescent="0.6">
      <c r="W383" s="341"/>
      <c r="X383" s="341"/>
      <c r="Y383" s="398"/>
      <c r="Z383" s="398"/>
      <c r="AA383" s="398"/>
      <c r="AB383" s="341"/>
      <c r="AC383" s="341"/>
      <c r="AD383" s="341"/>
      <c r="AE383" s="341"/>
      <c r="AF383" s="341"/>
      <c r="AG383" s="341"/>
      <c r="AH383" s="341"/>
      <c r="AI383" s="341"/>
      <c r="AJ383" s="341"/>
      <c r="AK383" s="341"/>
      <c r="AL383" s="341"/>
      <c r="AM383" s="341"/>
      <c r="AN383" s="341"/>
      <c r="AO383" s="341"/>
      <c r="AP383" s="341"/>
      <c r="AQ383" s="341"/>
      <c r="AR383" s="341"/>
      <c r="AS383" s="341"/>
      <c r="AT383" s="341"/>
      <c r="AU383" s="341"/>
      <c r="AV383" s="341"/>
      <c r="AW383" s="341"/>
      <c r="AX383" s="341"/>
    </row>
    <row r="384" spans="1:50" x14ac:dyDescent="0.6">
      <c r="W384" s="341"/>
      <c r="X384" s="341"/>
      <c r="Y384" s="398"/>
      <c r="Z384" s="398"/>
      <c r="AA384" s="398"/>
      <c r="AB384" s="341"/>
      <c r="AC384" s="341"/>
      <c r="AD384" s="341"/>
      <c r="AE384" s="341"/>
      <c r="AF384" s="341"/>
      <c r="AG384" s="341"/>
      <c r="AH384" s="341"/>
      <c r="AI384" s="341"/>
      <c r="AJ384" s="341"/>
      <c r="AK384" s="341"/>
      <c r="AL384" s="341"/>
      <c r="AM384" s="341"/>
      <c r="AN384" s="341"/>
      <c r="AO384" s="341"/>
      <c r="AP384" s="341"/>
      <c r="AQ384" s="341"/>
      <c r="AR384" s="341"/>
      <c r="AS384" s="341"/>
      <c r="AT384" s="341"/>
      <c r="AU384" s="341"/>
      <c r="AV384" s="341"/>
      <c r="AW384" s="341"/>
      <c r="AX384" s="341"/>
    </row>
    <row r="385" spans="23:50" x14ac:dyDescent="0.6">
      <c r="W385" s="341"/>
      <c r="X385" s="341"/>
      <c r="Y385" s="398"/>
      <c r="Z385" s="398"/>
      <c r="AA385" s="398"/>
      <c r="AB385" s="341"/>
      <c r="AC385" s="341"/>
      <c r="AD385" s="341"/>
      <c r="AE385" s="341"/>
      <c r="AF385" s="341"/>
      <c r="AG385" s="341"/>
      <c r="AH385" s="341"/>
      <c r="AI385" s="341"/>
      <c r="AJ385" s="341"/>
      <c r="AK385" s="341"/>
      <c r="AL385" s="341"/>
      <c r="AM385" s="341"/>
      <c r="AN385" s="341"/>
      <c r="AO385" s="341"/>
      <c r="AP385" s="341"/>
      <c r="AQ385" s="341"/>
      <c r="AR385" s="341"/>
      <c r="AS385" s="341"/>
      <c r="AT385" s="341"/>
      <c r="AU385" s="341"/>
      <c r="AV385" s="341"/>
      <c r="AW385" s="341"/>
      <c r="AX385" s="341"/>
    </row>
    <row r="386" spans="23:50" x14ac:dyDescent="0.6">
      <c r="W386" s="341"/>
      <c r="X386" s="341"/>
      <c r="Y386" s="398"/>
      <c r="Z386" s="398"/>
      <c r="AA386" s="398"/>
      <c r="AB386" s="341"/>
      <c r="AC386" s="341"/>
      <c r="AD386" s="341"/>
      <c r="AE386" s="341"/>
      <c r="AF386" s="341"/>
      <c r="AG386" s="341"/>
      <c r="AH386" s="341"/>
      <c r="AI386" s="341"/>
      <c r="AJ386" s="341"/>
      <c r="AK386" s="341"/>
      <c r="AL386" s="341"/>
      <c r="AM386" s="341"/>
      <c r="AN386" s="341"/>
      <c r="AO386" s="341"/>
      <c r="AP386" s="341"/>
      <c r="AQ386" s="341"/>
      <c r="AR386" s="341"/>
      <c r="AS386" s="341"/>
      <c r="AT386" s="341"/>
      <c r="AU386" s="341"/>
      <c r="AV386" s="341"/>
      <c r="AW386" s="341"/>
      <c r="AX386" s="341"/>
    </row>
    <row r="387" spans="23:50" x14ac:dyDescent="0.6">
      <c r="W387" s="341"/>
      <c r="X387" s="341"/>
      <c r="Y387" s="398"/>
      <c r="Z387" s="398"/>
      <c r="AA387" s="398"/>
      <c r="AB387" s="341"/>
      <c r="AC387" s="341"/>
      <c r="AD387" s="341"/>
      <c r="AE387" s="341"/>
      <c r="AF387" s="341"/>
      <c r="AG387" s="341"/>
      <c r="AH387" s="341"/>
      <c r="AI387" s="341"/>
      <c r="AJ387" s="341"/>
      <c r="AK387" s="341"/>
      <c r="AL387" s="341"/>
      <c r="AM387" s="341"/>
      <c r="AN387" s="341"/>
      <c r="AO387" s="341"/>
      <c r="AP387" s="341"/>
      <c r="AQ387" s="341"/>
      <c r="AR387" s="341"/>
      <c r="AS387" s="341"/>
      <c r="AT387" s="341"/>
      <c r="AU387" s="341"/>
      <c r="AV387" s="341"/>
      <c r="AW387" s="341"/>
      <c r="AX387" s="341"/>
    </row>
    <row r="388" spans="23:50" x14ac:dyDescent="0.6">
      <c r="W388" s="341"/>
      <c r="X388" s="341"/>
      <c r="Y388" s="398"/>
      <c r="Z388" s="398"/>
      <c r="AA388" s="398"/>
      <c r="AB388" s="341"/>
      <c r="AC388" s="341"/>
      <c r="AD388" s="341"/>
      <c r="AE388" s="341"/>
      <c r="AF388" s="341"/>
      <c r="AG388" s="341"/>
      <c r="AH388" s="341"/>
      <c r="AI388" s="341"/>
      <c r="AJ388" s="341"/>
      <c r="AK388" s="341"/>
      <c r="AL388" s="341"/>
      <c r="AM388" s="341"/>
      <c r="AN388" s="341"/>
      <c r="AO388" s="341"/>
      <c r="AP388" s="341"/>
      <c r="AQ388" s="341"/>
      <c r="AR388" s="341"/>
      <c r="AS388" s="341"/>
      <c r="AT388" s="341"/>
      <c r="AU388" s="341"/>
      <c r="AV388" s="341"/>
      <c r="AW388" s="341"/>
      <c r="AX388" s="341"/>
    </row>
    <row r="389" spans="23:50" x14ac:dyDescent="0.6">
      <c r="W389" s="341"/>
      <c r="X389" s="341"/>
      <c r="Y389" s="398"/>
      <c r="Z389" s="398"/>
      <c r="AA389" s="398"/>
      <c r="AB389" s="341"/>
      <c r="AC389" s="341"/>
      <c r="AD389" s="341"/>
      <c r="AE389" s="341"/>
      <c r="AF389" s="341"/>
      <c r="AG389" s="341"/>
      <c r="AH389" s="341"/>
      <c r="AI389" s="341"/>
      <c r="AJ389" s="341"/>
      <c r="AK389" s="341"/>
      <c r="AL389" s="341"/>
      <c r="AM389" s="341"/>
      <c r="AN389" s="341"/>
      <c r="AO389" s="341"/>
      <c r="AP389" s="341"/>
      <c r="AQ389" s="341"/>
      <c r="AR389" s="341"/>
      <c r="AS389" s="341"/>
      <c r="AT389" s="341"/>
      <c r="AU389" s="341"/>
      <c r="AV389" s="341"/>
      <c r="AW389" s="341"/>
      <c r="AX389" s="341"/>
    </row>
    <row r="390" spans="23:50" x14ac:dyDescent="0.6">
      <c r="W390" s="341"/>
      <c r="X390" s="341"/>
      <c r="Y390" s="398"/>
      <c r="Z390" s="398"/>
      <c r="AA390" s="398"/>
      <c r="AB390" s="341"/>
      <c r="AC390" s="341"/>
      <c r="AD390" s="341"/>
      <c r="AE390" s="341"/>
      <c r="AF390" s="341"/>
      <c r="AG390" s="341"/>
      <c r="AH390" s="341"/>
      <c r="AI390" s="341"/>
      <c r="AJ390" s="341"/>
      <c r="AK390" s="341"/>
      <c r="AL390" s="341"/>
      <c r="AM390" s="341"/>
      <c r="AN390" s="341"/>
      <c r="AO390" s="341"/>
      <c r="AP390" s="341"/>
      <c r="AQ390" s="341"/>
      <c r="AR390" s="341"/>
      <c r="AS390" s="341"/>
      <c r="AT390" s="341"/>
      <c r="AU390" s="341"/>
      <c r="AV390" s="341"/>
      <c r="AW390" s="341"/>
      <c r="AX390" s="341"/>
    </row>
    <row r="391" spans="23:50" x14ac:dyDescent="0.6">
      <c r="W391" s="341"/>
      <c r="X391" s="341"/>
      <c r="Y391" s="398"/>
      <c r="Z391" s="398"/>
      <c r="AA391" s="398"/>
      <c r="AB391" s="341"/>
      <c r="AC391" s="341"/>
      <c r="AD391" s="341"/>
      <c r="AE391" s="341"/>
      <c r="AF391" s="341"/>
      <c r="AG391" s="341"/>
      <c r="AH391" s="341"/>
      <c r="AI391" s="341"/>
      <c r="AJ391" s="341"/>
      <c r="AK391" s="341"/>
      <c r="AL391" s="341"/>
      <c r="AM391" s="341"/>
      <c r="AN391" s="341"/>
      <c r="AO391" s="341"/>
      <c r="AP391" s="341"/>
      <c r="AQ391" s="341"/>
      <c r="AR391" s="341"/>
      <c r="AS391" s="341"/>
      <c r="AT391" s="341"/>
      <c r="AU391" s="341"/>
      <c r="AV391" s="341"/>
      <c r="AW391" s="341"/>
      <c r="AX391" s="341"/>
    </row>
    <row r="392" spans="23:50" x14ac:dyDescent="0.6">
      <c r="W392" s="341"/>
      <c r="X392" s="341"/>
      <c r="Y392" s="398"/>
      <c r="Z392" s="398"/>
      <c r="AA392" s="398"/>
      <c r="AB392" s="341"/>
      <c r="AC392" s="341"/>
      <c r="AD392" s="341"/>
      <c r="AE392" s="341"/>
      <c r="AF392" s="341"/>
      <c r="AG392" s="341"/>
      <c r="AH392" s="341"/>
      <c r="AI392" s="341"/>
      <c r="AJ392" s="341"/>
      <c r="AK392" s="341"/>
      <c r="AL392" s="341"/>
      <c r="AM392" s="341"/>
      <c r="AN392" s="341"/>
      <c r="AO392" s="341"/>
      <c r="AP392" s="341"/>
      <c r="AQ392" s="341"/>
      <c r="AR392" s="341"/>
      <c r="AS392" s="341"/>
      <c r="AT392" s="341"/>
      <c r="AU392" s="341"/>
      <c r="AV392" s="341"/>
      <c r="AW392" s="341"/>
      <c r="AX392" s="341"/>
    </row>
    <row r="393" spans="23:50" x14ac:dyDescent="0.6">
      <c r="W393" s="341"/>
      <c r="X393" s="341"/>
      <c r="Y393" s="398"/>
      <c r="Z393" s="398"/>
      <c r="AA393" s="398"/>
      <c r="AB393" s="341"/>
      <c r="AC393" s="341"/>
      <c r="AD393" s="341"/>
      <c r="AE393" s="341"/>
      <c r="AF393" s="341"/>
      <c r="AG393" s="341"/>
      <c r="AH393" s="341"/>
      <c r="AI393" s="341"/>
      <c r="AJ393" s="341"/>
      <c r="AK393" s="341"/>
      <c r="AL393" s="341"/>
      <c r="AM393" s="341"/>
      <c r="AN393" s="341"/>
      <c r="AO393" s="341"/>
      <c r="AP393" s="341"/>
      <c r="AQ393" s="341"/>
      <c r="AR393" s="341"/>
      <c r="AS393" s="341"/>
      <c r="AT393" s="341"/>
      <c r="AU393" s="341"/>
      <c r="AV393" s="341"/>
      <c r="AW393" s="341"/>
      <c r="AX393" s="341"/>
    </row>
    <row r="394" spans="23:50" x14ac:dyDescent="0.6">
      <c r="W394" s="341"/>
      <c r="X394" s="341"/>
      <c r="Y394" s="398"/>
      <c r="Z394" s="398"/>
      <c r="AA394" s="398"/>
      <c r="AB394" s="341"/>
      <c r="AC394" s="341"/>
      <c r="AD394" s="341"/>
      <c r="AE394" s="341"/>
      <c r="AF394" s="341"/>
      <c r="AG394" s="341"/>
      <c r="AH394" s="341"/>
      <c r="AI394" s="341"/>
      <c r="AJ394" s="341"/>
      <c r="AK394" s="341"/>
      <c r="AL394" s="341"/>
      <c r="AM394" s="341"/>
      <c r="AN394" s="341"/>
      <c r="AO394" s="341"/>
      <c r="AP394" s="341"/>
      <c r="AQ394" s="341"/>
      <c r="AR394" s="341"/>
      <c r="AS394" s="341"/>
      <c r="AT394" s="341"/>
      <c r="AU394" s="341"/>
      <c r="AV394" s="341"/>
      <c r="AW394" s="341"/>
      <c r="AX394" s="341"/>
    </row>
    <row r="395" spans="23:50" x14ac:dyDescent="0.6">
      <c r="W395" s="341"/>
      <c r="X395" s="341"/>
      <c r="Y395" s="398"/>
      <c r="Z395" s="398"/>
      <c r="AA395" s="398"/>
      <c r="AB395" s="341"/>
      <c r="AC395" s="341"/>
      <c r="AD395" s="341"/>
      <c r="AE395" s="341"/>
      <c r="AF395" s="341"/>
      <c r="AG395" s="341"/>
      <c r="AH395" s="341"/>
      <c r="AI395" s="341"/>
      <c r="AJ395" s="341"/>
      <c r="AK395" s="341"/>
      <c r="AL395" s="341"/>
      <c r="AM395" s="341"/>
      <c r="AN395" s="341"/>
      <c r="AO395" s="341"/>
      <c r="AP395" s="341"/>
      <c r="AQ395" s="341"/>
      <c r="AR395" s="341"/>
      <c r="AS395" s="341"/>
      <c r="AT395" s="341"/>
      <c r="AU395" s="341"/>
      <c r="AV395" s="341"/>
      <c r="AW395" s="341"/>
      <c r="AX395" s="341"/>
    </row>
    <row r="396" spans="23:50" x14ac:dyDescent="0.6">
      <c r="W396" s="341"/>
      <c r="X396" s="341"/>
      <c r="Y396" s="398"/>
      <c r="Z396" s="398"/>
      <c r="AA396" s="398"/>
      <c r="AB396" s="341"/>
      <c r="AC396" s="341"/>
      <c r="AD396" s="341"/>
      <c r="AE396" s="341"/>
      <c r="AF396" s="341"/>
      <c r="AG396" s="341"/>
      <c r="AH396" s="341"/>
      <c r="AI396" s="341"/>
      <c r="AJ396" s="341"/>
      <c r="AK396" s="341"/>
      <c r="AL396" s="341"/>
      <c r="AM396" s="341"/>
      <c r="AN396" s="341"/>
      <c r="AO396" s="341"/>
      <c r="AP396" s="341"/>
      <c r="AQ396" s="341"/>
      <c r="AR396" s="341"/>
      <c r="AS396" s="341"/>
      <c r="AT396" s="341"/>
      <c r="AU396" s="341"/>
      <c r="AV396" s="341"/>
      <c r="AW396" s="341"/>
      <c r="AX396" s="341"/>
    </row>
    <row r="397" spans="23:50" x14ac:dyDescent="0.6">
      <c r="W397" s="341"/>
      <c r="X397" s="341"/>
      <c r="Y397" s="398"/>
      <c r="Z397" s="398"/>
      <c r="AA397" s="398"/>
      <c r="AB397" s="341"/>
      <c r="AC397" s="341"/>
      <c r="AD397" s="341"/>
      <c r="AE397" s="341"/>
      <c r="AF397" s="341"/>
      <c r="AG397" s="341"/>
      <c r="AH397" s="341"/>
      <c r="AI397" s="341"/>
      <c r="AJ397" s="341"/>
      <c r="AK397" s="341"/>
      <c r="AL397" s="341"/>
      <c r="AM397" s="341"/>
      <c r="AN397" s="341"/>
      <c r="AO397" s="341"/>
      <c r="AP397" s="341"/>
      <c r="AQ397" s="341"/>
      <c r="AR397" s="341"/>
      <c r="AS397" s="341"/>
      <c r="AT397" s="341"/>
      <c r="AU397" s="341"/>
      <c r="AV397" s="341"/>
      <c r="AW397" s="341"/>
      <c r="AX397" s="341"/>
    </row>
    <row r="398" spans="23:50" x14ac:dyDescent="0.6">
      <c r="W398" s="341"/>
      <c r="X398" s="341"/>
      <c r="Y398" s="398"/>
      <c r="Z398" s="398"/>
      <c r="AA398" s="398"/>
      <c r="AB398" s="341"/>
      <c r="AC398" s="341"/>
      <c r="AD398" s="341"/>
      <c r="AE398" s="341"/>
      <c r="AF398" s="341"/>
      <c r="AG398" s="341"/>
      <c r="AH398" s="341"/>
      <c r="AI398" s="341"/>
      <c r="AJ398" s="341"/>
      <c r="AK398" s="341"/>
      <c r="AL398" s="341"/>
      <c r="AM398" s="341"/>
      <c r="AN398" s="341"/>
      <c r="AO398" s="341"/>
      <c r="AP398" s="341"/>
      <c r="AQ398" s="341"/>
      <c r="AR398" s="341"/>
      <c r="AS398" s="341"/>
      <c r="AT398" s="341"/>
      <c r="AU398" s="341"/>
      <c r="AV398" s="341"/>
      <c r="AW398" s="341"/>
      <c r="AX398" s="341"/>
    </row>
    <row r="399" spans="23:50" x14ac:dyDescent="0.6">
      <c r="W399" s="341"/>
      <c r="X399" s="341"/>
      <c r="Y399" s="398"/>
      <c r="Z399" s="398"/>
      <c r="AA399" s="398"/>
      <c r="AB399" s="341"/>
      <c r="AC399" s="341"/>
      <c r="AD399" s="341"/>
      <c r="AE399" s="341"/>
      <c r="AF399" s="341"/>
      <c r="AG399" s="341"/>
      <c r="AH399" s="341"/>
      <c r="AI399" s="341"/>
      <c r="AJ399" s="341"/>
      <c r="AK399" s="341"/>
      <c r="AL399" s="341"/>
      <c r="AM399" s="341"/>
      <c r="AN399" s="341"/>
      <c r="AO399" s="341"/>
      <c r="AP399" s="341"/>
      <c r="AQ399" s="341"/>
      <c r="AR399" s="341"/>
      <c r="AS399" s="341"/>
      <c r="AT399" s="341"/>
      <c r="AU399" s="341"/>
      <c r="AV399" s="341"/>
      <c r="AW399" s="341"/>
      <c r="AX399" s="341"/>
    </row>
    <row r="400" spans="23:50" x14ac:dyDescent="0.6">
      <c r="W400" s="341"/>
      <c r="X400" s="341"/>
      <c r="Y400" s="398"/>
      <c r="Z400" s="398"/>
      <c r="AA400" s="398"/>
      <c r="AB400" s="341"/>
      <c r="AC400" s="341"/>
      <c r="AD400" s="341"/>
      <c r="AE400" s="341"/>
      <c r="AF400" s="341"/>
      <c r="AG400" s="341"/>
      <c r="AH400" s="341"/>
      <c r="AI400" s="341"/>
      <c r="AJ400" s="341"/>
      <c r="AK400" s="341"/>
      <c r="AL400" s="341"/>
      <c r="AM400" s="341"/>
      <c r="AN400" s="341"/>
      <c r="AO400" s="341"/>
      <c r="AP400" s="341"/>
      <c r="AQ400" s="341"/>
      <c r="AR400" s="341"/>
      <c r="AS400" s="341"/>
      <c r="AT400" s="341"/>
      <c r="AU400" s="341"/>
      <c r="AV400" s="341"/>
      <c r="AW400" s="341"/>
      <c r="AX400" s="341"/>
    </row>
    <row r="401" spans="23:50" x14ac:dyDescent="0.6">
      <c r="W401" s="341"/>
      <c r="X401" s="341"/>
      <c r="Y401" s="398"/>
      <c r="Z401" s="398"/>
      <c r="AA401" s="398"/>
      <c r="AB401" s="341"/>
      <c r="AC401" s="341"/>
      <c r="AD401" s="341"/>
      <c r="AE401" s="341"/>
      <c r="AF401" s="341"/>
      <c r="AG401" s="341"/>
      <c r="AH401" s="341"/>
      <c r="AI401" s="341"/>
      <c r="AJ401" s="341"/>
      <c r="AK401" s="341"/>
      <c r="AL401" s="341"/>
      <c r="AM401" s="341"/>
      <c r="AN401" s="341"/>
      <c r="AO401" s="341"/>
      <c r="AP401" s="341"/>
      <c r="AQ401" s="341"/>
      <c r="AR401" s="341"/>
      <c r="AS401" s="341"/>
      <c r="AT401" s="341"/>
      <c r="AU401" s="341"/>
      <c r="AV401" s="341"/>
      <c r="AW401" s="341"/>
      <c r="AX401" s="341"/>
    </row>
    <row r="402" spans="23:50" x14ac:dyDescent="0.6">
      <c r="W402" s="341"/>
      <c r="X402" s="341"/>
      <c r="Y402" s="398"/>
      <c r="Z402" s="398"/>
      <c r="AA402" s="398"/>
      <c r="AB402" s="341"/>
      <c r="AC402" s="341"/>
      <c r="AD402" s="341"/>
      <c r="AE402" s="341"/>
      <c r="AF402" s="341"/>
      <c r="AG402" s="341"/>
      <c r="AH402" s="341"/>
      <c r="AI402" s="341"/>
      <c r="AJ402" s="341"/>
      <c r="AK402" s="341"/>
      <c r="AL402" s="341"/>
      <c r="AM402" s="341"/>
      <c r="AN402" s="341"/>
      <c r="AO402" s="341"/>
      <c r="AP402" s="341"/>
      <c r="AQ402" s="341"/>
      <c r="AR402" s="341"/>
      <c r="AS402" s="341"/>
      <c r="AT402" s="341"/>
      <c r="AU402" s="341"/>
      <c r="AV402" s="341"/>
      <c r="AW402" s="341"/>
      <c r="AX402" s="341"/>
    </row>
    <row r="403" spans="23:50" x14ac:dyDescent="0.6">
      <c r="W403" s="341"/>
      <c r="X403" s="341"/>
      <c r="Y403" s="398"/>
      <c r="Z403" s="398"/>
      <c r="AA403" s="398"/>
      <c r="AB403" s="341"/>
      <c r="AC403" s="341"/>
      <c r="AD403" s="341"/>
      <c r="AE403" s="341"/>
      <c r="AF403" s="341"/>
      <c r="AG403" s="341"/>
      <c r="AH403" s="341"/>
      <c r="AI403" s="341"/>
      <c r="AJ403" s="341"/>
      <c r="AK403" s="341"/>
      <c r="AL403" s="341"/>
      <c r="AM403" s="341"/>
      <c r="AN403" s="341"/>
      <c r="AO403" s="341"/>
      <c r="AP403" s="341"/>
      <c r="AQ403" s="341"/>
      <c r="AR403" s="341"/>
      <c r="AS403" s="341"/>
      <c r="AT403" s="341"/>
      <c r="AU403" s="341"/>
      <c r="AV403" s="341"/>
      <c r="AW403" s="341"/>
      <c r="AX403" s="341"/>
    </row>
    <row r="404" spans="23:50" x14ac:dyDescent="0.6">
      <c r="W404" s="341"/>
      <c r="X404" s="341"/>
      <c r="Y404" s="398"/>
      <c r="Z404" s="398"/>
      <c r="AA404" s="398"/>
      <c r="AB404" s="341"/>
      <c r="AC404" s="341"/>
      <c r="AD404" s="341"/>
      <c r="AE404" s="341"/>
      <c r="AF404" s="341"/>
      <c r="AG404" s="341"/>
      <c r="AH404" s="341"/>
      <c r="AI404" s="341"/>
      <c r="AJ404" s="341"/>
      <c r="AK404" s="341"/>
      <c r="AL404" s="341"/>
      <c r="AM404" s="341"/>
      <c r="AN404" s="341"/>
      <c r="AO404" s="341"/>
      <c r="AP404" s="341"/>
      <c r="AQ404" s="341"/>
      <c r="AR404" s="341"/>
      <c r="AS404" s="341"/>
      <c r="AT404" s="341"/>
      <c r="AU404" s="341"/>
      <c r="AV404" s="341"/>
      <c r="AW404" s="341"/>
      <c r="AX404" s="341"/>
    </row>
    <row r="405" spans="23:50" x14ac:dyDescent="0.6">
      <c r="W405" s="341"/>
      <c r="X405" s="341"/>
      <c r="Y405" s="398"/>
      <c r="Z405" s="398"/>
      <c r="AA405" s="398"/>
      <c r="AB405" s="341"/>
      <c r="AC405" s="341"/>
      <c r="AD405" s="341"/>
      <c r="AE405" s="341"/>
      <c r="AF405" s="341"/>
      <c r="AG405" s="341"/>
      <c r="AH405" s="341"/>
      <c r="AI405" s="341"/>
      <c r="AJ405" s="341"/>
      <c r="AK405" s="341"/>
      <c r="AL405" s="341"/>
      <c r="AM405" s="341"/>
      <c r="AN405" s="341"/>
      <c r="AO405" s="341"/>
      <c r="AP405" s="341"/>
      <c r="AQ405" s="341"/>
      <c r="AR405" s="341"/>
      <c r="AS405" s="341"/>
      <c r="AT405" s="341"/>
      <c r="AU405" s="341"/>
      <c r="AV405" s="341"/>
      <c r="AW405" s="341"/>
      <c r="AX405" s="341"/>
    </row>
    <row r="406" spans="23:50" x14ac:dyDescent="0.6">
      <c r="W406" s="341"/>
      <c r="X406" s="341"/>
      <c r="Y406" s="398"/>
      <c r="Z406" s="398"/>
      <c r="AA406" s="398"/>
      <c r="AB406" s="341"/>
      <c r="AC406" s="341"/>
      <c r="AD406" s="341"/>
      <c r="AE406" s="341"/>
      <c r="AF406" s="341"/>
      <c r="AG406" s="341"/>
      <c r="AH406" s="341"/>
      <c r="AI406" s="341"/>
      <c r="AJ406" s="341"/>
      <c r="AK406" s="341"/>
      <c r="AL406" s="341"/>
      <c r="AM406" s="341"/>
      <c r="AN406" s="341"/>
      <c r="AO406" s="341"/>
      <c r="AP406" s="341"/>
      <c r="AQ406" s="341"/>
      <c r="AR406" s="341"/>
      <c r="AS406" s="341"/>
      <c r="AT406" s="341"/>
      <c r="AU406" s="341"/>
      <c r="AV406" s="341"/>
      <c r="AW406" s="341"/>
      <c r="AX406" s="341"/>
    </row>
    <row r="407" spans="23:50" x14ac:dyDescent="0.6">
      <c r="W407" s="341"/>
      <c r="X407" s="341"/>
      <c r="Y407" s="398"/>
      <c r="Z407" s="398"/>
      <c r="AA407" s="398"/>
      <c r="AB407" s="341"/>
      <c r="AC407" s="341"/>
      <c r="AD407" s="341"/>
      <c r="AE407" s="341"/>
      <c r="AF407" s="341"/>
      <c r="AG407" s="341"/>
      <c r="AH407" s="341"/>
      <c r="AI407" s="341"/>
      <c r="AJ407" s="341"/>
      <c r="AK407" s="341"/>
      <c r="AL407" s="341"/>
      <c r="AM407" s="341"/>
      <c r="AN407" s="341"/>
      <c r="AO407" s="341"/>
      <c r="AP407" s="341"/>
      <c r="AQ407" s="341"/>
      <c r="AR407" s="341"/>
      <c r="AS407" s="341"/>
      <c r="AT407" s="341"/>
      <c r="AU407" s="341"/>
      <c r="AV407" s="341"/>
      <c r="AW407" s="341"/>
      <c r="AX407" s="341"/>
    </row>
    <row r="408" spans="23:50" x14ac:dyDescent="0.6">
      <c r="W408" s="341"/>
      <c r="X408" s="341"/>
      <c r="Y408" s="398"/>
      <c r="Z408" s="398"/>
      <c r="AA408" s="398"/>
      <c r="AB408" s="341"/>
      <c r="AC408" s="341"/>
      <c r="AD408" s="341"/>
      <c r="AE408" s="341"/>
      <c r="AF408" s="341"/>
      <c r="AG408" s="341"/>
      <c r="AH408" s="341"/>
      <c r="AI408" s="341"/>
      <c r="AJ408" s="341"/>
      <c r="AK408" s="341"/>
      <c r="AL408" s="341"/>
      <c r="AM408" s="341"/>
      <c r="AN408" s="341"/>
      <c r="AO408" s="341"/>
      <c r="AP408" s="341"/>
      <c r="AQ408" s="341"/>
      <c r="AR408" s="341"/>
      <c r="AS408" s="341"/>
      <c r="AT408" s="341"/>
      <c r="AU408" s="341"/>
      <c r="AV408" s="341"/>
      <c r="AW408" s="341"/>
      <c r="AX408" s="341"/>
    </row>
    <row r="409" spans="23:50" x14ac:dyDescent="0.6">
      <c r="W409" s="341"/>
      <c r="X409" s="341"/>
      <c r="Y409" s="398"/>
      <c r="Z409" s="398"/>
      <c r="AA409" s="398"/>
      <c r="AB409" s="341"/>
      <c r="AC409" s="341"/>
      <c r="AD409" s="341"/>
      <c r="AE409" s="341"/>
      <c r="AF409" s="341"/>
      <c r="AG409" s="341"/>
      <c r="AH409" s="341"/>
      <c r="AI409" s="341"/>
      <c r="AJ409" s="341"/>
      <c r="AK409" s="341"/>
      <c r="AL409" s="341"/>
      <c r="AM409" s="341"/>
      <c r="AN409" s="341"/>
      <c r="AO409" s="341"/>
      <c r="AP409" s="341"/>
      <c r="AQ409" s="341"/>
      <c r="AR409" s="341"/>
      <c r="AS409" s="341"/>
      <c r="AT409" s="341"/>
      <c r="AU409" s="341"/>
      <c r="AV409" s="341"/>
      <c r="AW409" s="341"/>
      <c r="AX409" s="341"/>
    </row>
    <row r="410" spans="23:50" x14ac:dyDescent="0.6">
      <c r="W410" s="341"/>
      <c r="X410" s="341"/>
      <c r="Y410" s="398"/>
      <c r="Z410" s="398"/>
      <c r="AA410" s="398"/>
      <c r="AB410" s="341"/>
      <c r="AC410" s="341"/>
      <c r="AD410" s="341"/>
      <c r="AE410" s="341"/>
      <c r="AF410" s="341"/>
      <c r="AG410" s="341"/>
      <c r="AH410" s="341"/>
      <c r="AI410" s="341"/>
      <c r="AJ410" s="341"/>
      <c r="AK410" s="341"/>
      <c r="AL410" s="341"/>
      <c r="AM410" s="341"/>
      <c r="AN410" s="341"/>
      <c r="AO410" s="341"/>
      <c r="AP410" s="341"/>
      <c r="AQ410" s="341"/>
      <c r="AR410" s="341"/>
      <c r="AS410" s="341"/>
      <c r="AT410" s="341"/>
      <c r="AU410" s="341"/>
      <c r="AV410" s="341"/>
      <c r="AW410" s="341"/>
      <c r="AX410" s="341"/>
    </row>
    <row r="411" spans="23:50" x14ac:dyDescent="0.6">
      <c r="W411" s="341"/>
      <c r="X411" s="341"/>
      <c r="Y411" s="398"/>
      <c r="Z411" s="398"/>
      <c r="AA411" s="398"/>
      <c r="AB411" s="341"/>
      <c r="AC411" s="341"/>
      <c r="AD411" s="341"/>
      <c r="AE411" s="341"/>
      <c r="AF411" s="341"/>
      <c r="AG411" s="341"/>
      <c r="AH411" s="341"/>
      <c r="AI411" s="341"/>
      <c r="AJ411" s="341"/>
      <c r="AK411" s="341"/>
      <c r="AL411" s="341"/>
      <c r="AM411" s="341"/>
      <c r="AN411" s="341"/>
      <c r="AO411" s="341"/>
      <c r="AP411" s="341"/>
      <c r="AQ411" s="341"/>
      <c r="AR411" s="341"/>
      <c r="AS411" s="341"/>
      <c r="AT411" s="341"/>
      <c r="AU411" s="341"/>
      <c r="AV411" s="341"/>
      <c r="AW411" s="341"/>
      <c r="AX411" s="341"/>
    </row>
    <row r="412" spans="23:50" x14ac:dyDescent="0.6">
      <c r="W412" s="341"/>
      <c r="X412" s="341"/>
      <c r="Y412" s="398"/>
      <c r="Z412" s="398"/>
      <c r="AA412" s="398"/>
      <c r="AB412" s="341"/>
      <c r="AC412" s="341"/>
      <c r="AD412" s="341"/>
      <c r="AE412" s="341"/>
      <c r="AF412" s="341"/>
      <c r="AG412" s="341"/>
      <c r="AH412" s="341"/>
      <c r="AI412" s="341"/>
      <c r="AJ412" s="341"/>
      <c r="AK412" s="341"/>
      <c r="AL412" s="341"/>
      <c r="AM412" s="341"/>
      <c r="AN412" s="341"/>
      <c r="AO412" s="341"/>
      <c r="AP412" s="341"/>
      <c r="AQ412" s="341"/>
      <c r="AR412" s="341"/>
      <c r="AS412" s="341"/>
      <c r="AT412" s="341"/>
      <c r="AU412" s="341"/>
      <c r="AV412" s="341"/>
      <c r="AW412" s="341"/>
      <c r="AX412" s="341"/>
    </row>
    <row r="413" spans="23:50" x14ac:dyDescent="0.6">
      <c r="W413" s="341"/>
      <c r="X413" s="341"/>
      <c r="Y413" s="398"/>
      <c r="Z413" s="398"/>
      <c r="AA413" s="398"/>
      <c r="AB413" s="341"/>
      <c r="AC413" s="341"/>
      <c r="AD413" s="341"/>
      <c r="AE413" s="341"/>
      <c r="AF413" s="341"/>
      <c r="AG413" s="341"/>
      <c r="AH413" s="341"/>
      <c r="AI413" s="341"/>
      <c r="AJ413" s="341"/>
      <c r="AK413" s="341"/>
      <c r="AL413" s="341"/>
      <c r="AM413" s="341"/>
      <c r="AN413" s="341"/>
      <c r="AO413" s="341"/>
      <c r="AP413" s="341"/>
      <c r="AQ413" s="341"/>
      <c r="AR413" s="341"/>
      <c r="AS413" s="341"/>
      <c r="AT413" s="341"/>
      <c r="AU413" s="341"/>
      <c r="AV413" s="341"/>
      <c r="AW413" s="341"/>
      <c r="AX413" s="341"/>
    </row>
    <row r="414" spans="23:50" x14ac:dyDescent="0.6">
      <c r="W414" s="341"/>
      <c r="X414" s="341"/>
      <c r="Y414" s="398"/>
      <c r="Z414" s="398"/>
      <c r="AA414" s="398"/>
      <c r="AB414" s="341"/>
      <c r="AC414" s="341"/>
      <c r="AD414" s="341"/>
      <c r="AE414" s="341"/>
      <c r="AF414" s="341"/>
      <c r="AG414" s="341"/>
      <c r="AH414" s="341"/>
      <c r="AI414" s="341"/>
      <c r="AJ414" s="341"/>
      <c r="AK414" s="341"/>
      <c r="AL414" s="341"/>
      <c r="AM414" s="341"/>
      <c r="AN414" s="341"/>
      <c r="AO414" s="341"/>
      <c r="AP414" s="341"/>
      <c r="AQ414" s="341"/>
      <c r="AR414" s="341"/>
      <c r="AS414" s="341"/>
      <c r="AT414" s="341"/>
      <c r="AU414" s="341"/>
      <c r="AV414" s="341"/>
      <c r="AW414" s="341"/>
      <c r="AX414" s="341"/>
    </row>
    <row r="415" spans="23:50" x14ac:dyDescent="0.6">
      <c r="W415" s="341"/>
      <c r="X415" s="341"/>
      <c r="Y415" s="398"/>
      <c r="Z415" s="398"/>
      <c r="AA415" s="398"/>
      <c r="AB415" s="341"/>
      <c r="AC415" s="341"/>
      <c r="AD415" s="341"/>
      <c r="AE415" s="341"/>
      <c r="AF415" s="341"/>
      <c r="AG415" s="341"/>
      <c r="AH415" s="341"/>
      <c r="AI415" s="341"/>
      <c r="AJ415" s="341"/>
      <c r="AK415" s="341"/>
      <c r="AL415" s="341"/>
      <c r="AM415" s="341"/>
      <c r="AN415" s="341"/>
      <c r="AO415" s="341"/>
      <c r="AP415" s="341"/>
      <c r="AQ415" s="341"/>
      <c r="AR415" s="341"/>
      <c r="AS415" s="341"/>
      <c r="AT415" s="341"/>
      <c r="AU415" s="341"/>
      <c r="AV415" s="341"/>
      <c r="AW415" s="341"/>
      <c r="AX415" s="341"/>
    </row>
    <row r="416" spans="23:50" x14ac:dyDescent="0.6">
      <c r="W416" s="341"/>
      <c r="X416" s="341"/>
      <c r="Y416" s="398"/>
      <c r="Z416" s="398"/>
      <c r="AA416" s="398"/>
      <c r="AB416" s="341"/>
      <c r="AC416" s="341"/>
      <c r="AD416" s="341"/>
      <c r="AE416" s="341"/>
      <c r="AF416" s="341"/>
      <c r="AG416" s="341"/>
      <c r="AH416" s="341"/>
      <c r="AI416" s="341"/>
      <c r="AJ416" s="341"/>
      <c r="AK416" s="341"/>
      <c r="AL416" s="341"/>
      <c r="AM416" s="341"/>
      <c r="AN416" s="341"/>
      <c r="AO416" s="341"/>
      <c r="AP416" s="341"/>
      <c r="AQ416" s="341"/>
      <c r="AR416" s="341"/>
      <c r="AS416" s="341"/>
      <c r="AT416" s="341"/>
      <c r="AU416" s="341"/>
      <c r="AV416" s="341"/>
      <c r="AW416" s="341"/>
      <c r="AX416" s="341"/>
    </row>
    <row r="417" spans="23:50" x14ac:dyDescent="0.6">
      <c r="W417" s="341"/>
      <c r="X417" s="341"/>
      <c r="Y417" s="398"/>
      <c r="Z417" s="398"/>
      <c r="AA417" s="398"/>
      <c r="AB417" s="341"/>
      <c r="AC417" s="341"/>
      <c r="AD417" s="341"/>
      <c r="AE417" s="341"/>
      <c r="AF417" s="341"/>
      <c r="AG417" s="341"/>
      <c r="AH417" s="341"/>
      <c r="AI417" s="341"/>
      <c r="AJ417" s="341"/>
      <c r="AK417" s="341"/>
      <c r="AL417" s="341"/>
      <c r="AM417" s="341"/>
      <c r="AN417" s="341"/>
      <c r="AO417" s="341"/>
      <c r="AP417" s="341"/>
      <c r="AQ417" s="341"/>
      <c r="AR417" s="341"/>
      <c r="AS417" s="341"/>
      <c r="AT417" s="341"/>
      <c r="AU417" s="341"/>
      <c r="AV417" s="341"/>
      <c r="AW417" s="341"/>
      <c r="AX417" s="341"/>
    </row>
    <row r="418" spans="23:50" x14ac:dyDescent="0.6">
      <c r="W418" s="341"/>
      <c r="X418" s="341"/>
      <c r="Y418" s="398"/>
      <c r="Z418" s="398"/>
      <c r="AA418" s="398"/>
      <c r="AB418" s="341"/>
      <c r="AC418" s="341"/>
      <c r="AD418" s="341"/>
      <c r="AE418" s="341"/>
      <c r="AF418" s="341"/>
      <c r="AG418" s="341"/>
      <c r="AH418" s="341"/>
      <c r="AI418" s="341"/>
      <c r="AJ418" s="341"/>
      <c r="AK418" s="341"/>
      <c r="AL418" s="341"/>
      <c r="AM418" s="341"/>
      <c r="AN418" s="341"/>
      <c r="AO418" s="341"/>
      <c r="AP418" s="341"/>
      <c r="AQ418" s="341"/>
      <c r="AR418" s="341"/>
      <c r="AS418" s="341"/>
      <c r="AT418" s="341"/>
      <c r="AU418" s="341"/>
      <c r="AV418" s="341"/>
      <c r="AW418" s="341"/>
      <c r="AX418" s="341"/>
    </row>
    <row r="419" spans="23:50" x14ac:dyDescent="0.6">
      <c r="W419" s="341"/>
      <c r="X419" s="341"/>
      <c r="Y419" s="398"/>
      <c r="Z419" s="398"/>
      <c r="AA419" s="398"/>
      <c r="AB419" s="341"/>
      <c r="AC419" s="341"/>
      <c r="AD419" s="341"/>
      <c r="AE419" s="341"/>
      <c r="AF419" s="341"/>
      <c r="AG419" s="341"/>
      <c r="AH419" s="341"/>
      <c r="AI419" s="341"/>
      <c r="AJ419" s="341"/>
      <c r="AK419" s="341"/>
      <c r="AL419" s="341"/>
      <c r="AM419" s="341"/>
      <c r="AN419" s="341"/>
      <c r="AO419" s="341"/>
      <c r="AP419" s="341"/>
      <c r="AQ419" s="341"/>
      <c r="AR419" s="341"/>
      <c r="AS419" s="341"/>
      <c r="AT419" s="341"/>
      <c r="AU419" s="341"/>
      <c r="AV419" s="341"/>
      <c r="AW419" s="341"/>
      <c r="AX419" s="341"/>
    </row>
    <row r="420" spans="23:50" x14ac:dyDescent="0.6">
      <c r="W420" s="341"/>
      <c r="X420" s="341"/>
      <c r="Y420" s="398"/>
      <c r="Z420" s="398"/>
      <c r="AA420" s="398"/>
      <c r="AB420" s="341"/>
      <c r="AC420" s="341"/>
      <c r="AD420" s="341"/>
      <c r="AE420" s="341"/>
      <c r="AF420" s="341"/>
      <c r="AG420" s="341"/>
      <c r="AH420" s="341"/>
      <c r="AI420" s="341"/>
      <c r="AJ420" s="341"/>
      <c r="AK420" s="341"/>
      <c r="AL420" s="341"/>
      <c r="AM420" s="341"/>
      <c r="AN420" s="341"/>
      <c r="AO420" s="341"/>
      <c r="AP420" s="341"/>
      <c r="AQ420" s="341"/>
      <c r="AR420" s="341"/>
      <c r="AS420" s="341"/>
      <c r="AT420" s="341"/>
      <c r="AU420" s="341"/>
      <c r="AV420" s="341"/>
      <c r="AW420" s="341"/>
      <c r="AX420" s="341"/>
    </row>
  </sheetData>
  <mergeCells count="1">
    <mergeCell ref="W7:AU7"/>
  </mergeCells>
  <pageMargins left="0.75" right="0.75" top="1" bottom="1" header="0" footer="0"/>
  <pageSetup paperSize="9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9"/>
  <sheetViews>
    <sheetView tabSelected="1" zoomScale="70" zoomScaleNormal="70" workbookViewId="0">
      <selection activeCell="B6" sqref="B6"/>
    </sheetView>
  </sheetViews>
  <sheetFormatPr baseColWidth="10" defaultColWidth="11.40625" defaultRowHeight="13" x14ac:dyDescent="0.6"/>
  <cols>
    <col min="1" max="1" width="33.7265625" style="73" customWidth="1"/>
    <col min="2" max="2" width="9.86328125" style="59" customWidth="1"/>
    <col min="3" max="3" width="12.54296875" style="164" customWidth="1"/>
    <col min="4" max="4" width="15.40625" style="164" customWidth="1"/>
    <col min="5" max="5" width="11.86328125" style="59" bestFit="1" customWidth="1"/>
    <col min="6" max="6" width="12.7265625" style="59" customWidth="1"/>
    <col min="7" max="7" width="11.40625" style="59"/>
    <col min="8" max="8" width="16" style="59" customWidth="1"/>
    <col min="9" max="9" width="8.40625" style="59" customWidth="1"/>
    <col min="10" max="11" width="10.1328125" style="59" customWidth="1"/>
    <col min="12" max="12" width="11.40625" style="59"/>
    <col min="13" max="14" width="13.40625" style="59" bestFit="1" customWidth="1"/>
    <col min="15" max="16384" width="11.40625" style="59"/>
  </cols>
  <sheetData>
    <row r="1" spans="1:17" x14ac:dyDescent="0.6">
      <c r="A1" s="98" t="s">
        <v>115</v>
      </c>
      <c r="B1" s="97"/>
      <c r="J1" s="84" t="s">
        <v>203</v>
      </c>
    </row>
    <row r="2" spans="1:17" x14ac:dyDescent="0.6">
      <c r="A2" s="98"/>
      <c r="B2" s="194"/>
      <c r="M2" s="222" t="s">
        <v>201</v>
      </c>
      <c r="N2" s="222" t="s">
        <v>202</v>
      </c>
      <c r="O2" s="222" t="s">
        <v>214</v>
      </c>
      <c r="P2" s="222" t="s">
        <v>236</v>
      </c>
      <c r="Q2" s="402" t="s">
        <v>237</v>
      </c>
    </row>
    <row r="3" spans="1:17" x14ac:dyDescent="0.6">
      <c r="A3" s="156" t="s">
        <v>109</v>
      </c>
      <c r="B3" s="195">
        <v>10</v>
      </c>
      <c r="J3" s="341" t="s">
        <v>204</v>
      </c>
      <c r="M3" s="64">
        <f>$B$4*COS(RADIANS($B$8))</f>
        <v>0.63392739261104913</v>
      </c>
      <c r="N3" s="64">
        <f>$B$4*SIN(RADIANS($B$8))*COS(RADIANS(MAX(TraySol!E190,TraySol!Q190)))/TAN(RADIANS(MIN(TraySol!D190,TraySol!P190)))</f>
        <v>2.7750065489733471</v>
      </c>
      <c r="O3" s="64">
        <f>M3+N3</f>
        <v>3.4089339415843964</v>
      </c>
      <c r="P3" s="401">
        <f t="shared" ref="P3:P6" si="0">O3/$B$4</f>
        <v>2.2726226277229311</v>
      </c>
      <c r="Q3" s="403">
        <f>1/P3</f>
        <v>0.44002026020569746</v>
      </c>
    </row>
    <row r="4" spans="1:17" x14ac:dyDescent="0.6">
      <c r="A4" s="156" t="s">
        <v>110</v>
      </c>
      <c r="B4" s="195">
        <v>1.5</v>
      </c>
      <c r="C4" s="165"/>
      <c r="J4" s="341" t="s">
        <v>205</v>
      </c>
      <c r="M4" s="64">
        <f>$B$4*COS(RADIANS($B$8))</f>
        <v>0.63392739261104913</v>
      </c>
      <c r="N4" s="64">
        <f>$B$4*SIN(RADIANS($B$8))*COS(RADIANS(MAX(TraySol!E$175,TraySol!Q$175)))/TAN(RADIANS(MIN(TraySol!D$175,TraySol!P$175)))</f>
        <v>2.8673780227775447</v>
      </c>
      <c r="O4" s="64">
        <f>M4+N4</f>
        <v>3.5013054153885941</v>
      </c>
      <c r="P4" s="401">
        <f t="shared" si="0"/>
        <v>2.3342036102590629</v>
      </c>
      <c r="Q4" s="403">
        <f t="shared" ref="Q4:Q6" si="1">1/P4</f>
        <v>0.42841164138590909</v>
      </c>
    </row>
    <row r="5" spans="1:17" x14ac:dyDescent="0.6">
      <c r="A5" s="156" t="s">
        <v>102</v>
      </c>
      <c r="B5" s="349">
        <v>2</v>
      </c>
      <c r="C5" s="165"/>
      <c r="J5" s="341" t="s">
        <v>206</v>
      </c>
      <c r="M5" s="64">
        <f>$B$4*COS(RADIANS($B$8))</f>
        <v>0.63392739261104913</v>
      </c>
      <c r="N5" s="64">
        <f>$B$4*SIN(RADIANS($B$8))*COS(RADIANS(MAX(TraySol!E$168,TraySol!Q$168)))/TAN(RADIANS(MIN(TraySol!D$168,TraySol!P$168)))</f>
        <v>2.9861244374070384</v>
      </c>
      <c r="O5" s="64">
        <f>M5+N5</f>
        <v>3.6200518300180873</v>
      </c>
      <c r="P5" s="401">
        <f t="shared" si="0"/>
        <v>2.4133678866787247</v>
      </c>
      <c r="Q5" s="403">
        <f t="shared" si="1"/>
        <v>0.41435870822670112</v>
      </c>
    </row>
    <row r="6" spans="1:17" x14ac:dyDescent="0.6">
      <c r="A6" s="59"/>
      <c r="J6" s="341" t="s">
        <v>207</v>
      </c>
      <c r="K6" s="154"/>
      <c r="M6" s="64">
        <f>$B$4*COS(RADIANS($B$8))</f>
        <v>0.63392739261104913</v>
      </c>
      <c r="N6" s="64">
        <f>$B$4*SIN(RADIANS($B$8))*COS(RADIANS(MAX(TraySol!E$160,TraySol!Q$160)))/TAN(RADIANS(MIN(TraySol!D$160,TraySol!P$160)))</f>
        <v>3.2113189677826699</v>
      </c>
      <c r="O6" s="64">
        <f>M6+N6</f>
        <v>3.8452463603937188</v>
      </c>
      <c r="P6" s="401">
        <f t="shared" si="0"/>
        <v>2.5634975735958125</v>
      </c>
      <c r="Q6" s="403">
        <f t="shared" si="1"/>
        <v>0.3900920407727565</v>
      </c>
    </row>
    <row r="7" spans="1:17" x14ac:dyDescent="0.6">
      <c r="A7" s="223" t="s">
        <v>101</v>
      </c>
      <c r="B7" s="152">
        <f>Gdm!B7</f>
        <v>40.450000000000003</v>
      </c>
      <c r="C7" s="166"/>
      <c r="D7" s="167"/>
      <c r="F7" s="150"/>
      <c r="G7" s="84"/>
      <c r="I7" s="97"/>
      <c r="J7" s="341"/>
    </row>
    <row r="8" spans="1:17" x14ac:dyDescent="0.6">
      <c r="A8" s="116" t="s">
        <v>215</v>
      </c>
      <c r="B8" s="152">
        <f>Gdm!B8</f>
        <v>65</v>
      </c>
      <c r="F8" s="151"/>
      <c r="G8" s="150"/>
      <c r="H8" s="149"/>
      <c r="I8" s="148"/>
      <c r="J8" s="148"/>
      <c r="K8" s="148"/>
    </row>
    <row r="9" spans="1:17" x14ac:dyDescent="0.6">
      <c r="A9" s="116" t="s">
        <v>216</v>
      </c>
      <c r="B9" s="152">
        <f>Gdm!B9</f>
        <v>0</v>
      </c>
      <c r="F9" s="150"/>
      <c r="G9" s="150"/>
      <c r="H9" s="148"/>
      <c r="I9" s="64"/>
      <c r="J9" s="64"/>
      <c r="K9" s="64"/>
    </row>
    <row r="10" spans="1:17" x14ac:dyDescent="0.6">
      <c r="F10" s="150"/>
      <c r="G10" s="150"/>
      <c r="H10" s="148"/>
      <c r="I10" s="64"/>
      <c r="J10" s="64"/>
      <c r="K10" s="64"/>
    </row>
    <row r="11" spans="1:17" x14ac:dyDescent="0.6">
      <c r="A11" s="223" t="s">
        <v>219</v>
      </c>
      <c r="B11" s="145">
        <f>B4*COS(RADIANS($B$8))</f>
        <v>0.63392739261104913</v>
      </c>
      <c r="F11" s="150"/>
      <c r="G11" s="150"/>
      <c r="H11" s="148"/>
      <c r="I11" s="64"/>
      <c r="J11" s="64"/>
      <c r="K11" s="64"/>
    </row>
    <row r="12" spans="1:17" x14ac:dyDescent="0.6">
      <c r="A12" s="223" t="s">
        <v>217</v>
      </c>
      <c r="B12" s="145">
        <f>B5-B11</f>
        <v>1.3660726073889509</v>
      </c>
      <c r="F12" s="151"/>
      <c r="G12" s="150"/>
      <c r="H12" s="149"/>
      <c r="I12" s="148"/>
      <c r="J12" s="148"/>
      <c r="K12" s="148"/>
    </row>
    <row r="13" spans="1:17" x14ac:dyDescent="0.6">
      <c r="A13" s="223" t="s">
        <v>218</v>
      </c>
      <c r="B13" s="145">
        <f>B4*SIN(RADIANS(B8))</f>
        <v>1.3594616805549748</v>
      </c>
      <c r="F13" s="151"/>
      <c r="G13" s="150"/>
      <c r="H13" s="149"/>
      <c r="I13" s="148"/>
      <c r="J13" s="148"/>
      <c r="K13" s="148"/>
    </row>
    <row r="14" spans="1:17" x14ac:dyDescent="0.6">
      <c r="A14" s="223" t="s">
        <v>223</v>
      </c>
      <c r="B14" s="341"/>
      <c r="F14" s="151"/>
      <c r="G14" s="150"/>
      <c r="H14" s="149"/>
      <c r="I14" s="148"/>
      <c r="J14" s="148"/>
      <c r="K14" s="148"/>
    </row>
    <row r="15" spans="1:17" x14ac:dyDescent="0.6">
      <c r="A15" s="223" t="s">
        <v>100</v>
      </c>
      <c r="B15" s="351">
        <f>-DEGREES(ATAN(B3*0.5/B12))</f>
        <v>-74.718899951224671</v>
      </c>
      <c r="F15" s="147"/>
      <c r="G15" s="74"/>
    </row>
    <row r="16" spans="1:17" x14ac:dyDescent="0.6">
      <c r="A16" s="223" t="s">
        <v>99</v>
      </c>
      <c r="B16" s="351">
        <f>DEGREES(ATAN(B3*0.5/B12))</f>
        <v>74.718899951224671</v>
      </c>
    </row>
    <row r="18" spans="1:15" ht="18" x14ac:dyDescent="0.95">
      <c r="A18" s="144" t="s">
        <v>98</v>
      </c>
      <c r="B18" s="118" t="s">
        <v>97</v>
      </c>
      <c r="C18" s="169" t="s">
        <v>119</v>
      </c>
      <c r="D18" s="169" t="s">
        <v>120</v>
      </c>
      <c r="E18" s="143"/>
      <c r="M18" s="96"/>
      <c r="N18" s="95"/>
      <c r="O18" s="94"/>
    </row>
    <row r="19" spans="1:15" ht="12.75" customHeight="1" x14ac:dyDescent="0.6">
      <c r="A19" s="148">
        <v>-179.99</v>
      </c>
      <c r="B19" s="148">
        <f t="shared" ref="B19:B78" si="2">A19+$B$9</f>
        <v>-179.99</v>
      </c>
      <c r="C19" s="170">
        <f>IF(B19&lt;-180,B19+360,IF(B19&lt;180,B19,-360+B19))</f>
        <v>-179.99</v>
      </c>
      <c r="D19" s="171">
        <f t="shared" ref="D19" si="3">IF((A19&gt;=$B$15)*(A19&lt;=$B$16),DEGREES(ATAN(B$4*SIN(RADIANS($B$8))*COS(RADIANS($A19))/B$12)),0)</f>
        <v>0</v>
      </c>
      <c r="E19" s="143"/>
      <c r="M19" s="96"/>
      <c r="N19" s="95"/>
      <c r="O19" s="94"/>
    </row>
    <row r="20" spans="1:15" ht="12.75" customHeight="1" x14ac:dyDescent="0.6">
      <c r="A20" s="85">
        <v>-179</v>
      </c>
      <c r="B20" s="85">
        <f t="shared" si="2"/>
        <v>-179</v>
      </c>
      <c r="C20" s="170">
        <f t="shared" ref="C20:C78" si="4">IF(B20&lt;-180,B20+360,IF(B20&lt;180,B20,-360+B20))</f>
        <v>-179</v>
      </c>
      <c r="D20" s="171">
        <f t="shared" ref="D20:D38" si="5">IF((A20&gt;=$B$15)*(A20&lt;=$B$16),DEGREES(ATAN(B$4*SIN(RADIANS($B$8))*COS(RADIANS($A20))/B$12)),0)</f>
        <v>0</v>
      </c>
      <c r="E20" s="143"/>
      <c r="M20" s="96"/>
      <c r="N20" s="95"/>
      <c r="O20" s="94"/>
    </row>
    <row r="21" spans="1:15" ht="12.75" customHeight="1" x14ac:dyDescent="0.6">
      <c r="A21" s="85">
        <v>-178</v>
      </c>
      <c r="B21" s="85">
        <f t="shared" ref="B21" si="6">A21+$B$9</f>
        <v>-178</v>
      </c>
      <c r="C21" s="170">
        <f t="shared" si="4"/>
        <v>-178</v>
      </c>
      <c r="D21" s="171">
        <f t="shared" ref="D21" si="7">IF((A21&gt;=$B$15)*(A21&lt;=$B$16),DEGREES(ATAN(B$4*SIN(RADIANS($B$8))*COS(RADIANS($A21))/B$12)),0)</f>
        <v>0</v>
      </c>
      <c r="E21" s="143"/>
      <c r="M21" s="96"/>
      <c r="N21" s="95"/>
      <c r="O21" s="94"/>
    </row>
    <row r="22" spans="1:15" ht="12.75" customHeight="1" x14ac:dyDescent="0.6">
      <c r="A22" s="85">
        <v>-177</v>
      </c>
      <c r="B22" s="85">
        <f t="shared" si="2"/>
        <v>-177</v>
      </c>
      <c r="C22" s="170">
        <f t="shared" si="4"/>
        <v>-177</v>
      </c>
      <c r="D22" s="171">
        <f t="shared" si="5"/>
        <v>0</v>
      </c>
      <c r="E22" s="143"/>
      <c r="M22" s="96"/>
      <c r="N22" s="95"/>
      <c r="O22" s="94"/>
    </row>
    <row r="23" spans="1:15" ht="12.75" customHeight="1" x14ac:dyDescent="0.6">
      <c r="A23" s="85">
        <v>-176</v>
      </c>
      <c r="B23" s="85">
        <f t="shared" si="2"/>
        <v>-176</v>
      </c>
      <c r="C23" s="170">
        <f t="shared" si="4"/>
        <v>-176</v>
      </c>
      <c r="D23" s="171">
        <f t="shared" si="5"/>
        <v>0</v>
      </c>
      <c r="E23" s="143"/>
      <c r="M23" s="96"/>
      <c r="N23" s="95"/>
      <c r="O23" s="94"/>
    </row>
    <row r="24" spans="1:15" ht="12.75" customHeight="1" x14ac:dyDescent="0.6">
      <c r="A24" s="85">
        <v>-175</v>
      </c>
      <c r="B24" s="85">
        <f t="shared" si="2"/>
        <v>-175</v>
      </c>
      <c r="C24" s="170">
        <f t="shared" si="4"/>
        <v>-175</v>
      </c>
      <c r="D24" s="171">
        <f t="shared" si="5"/>
        <v>0</v>
      </c>
      <c r="E24" s="143"/>
      <c r="M24" s="96"/>
      <c r="N24" s="95"/>
      <c r="O24" s="94"/>
    </row>
    <row r="25" spans="1:15" ht="12.75" customHeight="1" x14ac:dyDescent="0.6">
      <c r="A25" s="85">
        <v>-174</v>
      </c>
      <c r="B25" s="85">
        <f t="shared" si="2"/>
        <v>-174</v>
      </c>
      <c r="C25" s="170">
        <f t="shared" si="4"/>
        <v>-174</v>
      </c>
      <c r="D25" s="171">
        <f t="shared" si="5"/>
        <v>0</v>
      </c>
      <c r="E25" s="143"/>
      <c r="M25" s="96"/>
      <c r="N25" s="95"/>
      <c r="O25" s="94"/>
    </row>
    <row r="26" spans="1:15" ht="12.75" customHeight="1" x14ac:dyDescent="0.6">
      <c r="A26" s="85">
        <v>-173</v>
      </c>
      <c r="B26" s="85">
        <f t="shared" si="2"/>
        <v>-173</v>
      </c>
      <c r="C26" s="170">
        <f t="shared" si="4"/>
        <v>-173</v>
      </c>
      <c r="D26" s="171">
        <f t="shared" si="5"/>
        <v>0</v>
      </c>
      <c r="E26" s="143"/>
      <c r="M26" s="96"/>
      <c r="N26" s="95"/>
      <c r="O26" s="94"/>
    </row>
    <row r="27" spans="1:15" ht="12.75" customHeight="1" x14ac:dyDescent="0.6">
      <c r="A27" s="85">
        <v>-172</v>
      </c>
      <c r="B27" s="85">
        <f t="shared" si="2"/>
        <v>-172</v>
      </c>
      <c r="C27" s="170">
        <f t="shared" si="4"/>
        <v>-172</v>
      </c>
      <c r="D27" s="171">
        <f t="shared" si="5"/>
        <v>0</v>
      </c>
      <c r="E27" s="143"/>
      <c r="M27" s="96"/>
      <c r="N27" s="95"/>
      <c r="O27" s="94"/>
    </row>
    <row r="28" spans="1:15" ht="12.75" customHeight="1" x14ac:dyDescent="0.6">
      <c r="A28" s="85">
        <v>-171</v>
      </c>
      <c r="B28" s="85">
        <f t="shared" si="2"/>
        <v>-171</v>
      </c>
      <c r="C28" s="170">
        <f t="shared" si="4"/>
        <v>-171</v>
      </c>
      <c r="D28" s="171">
        <f t="shared" si="5"/>
        <v>0</v>
      </c>
      <c r="E28" s="143"/>
      <c r="M28" s="96"/>
      <c r="N28" s="95"/>
      <c r="O28" s="94"/>
    </row>
    <row r="29" spans="1:15" ht="12.75" customHeight="1" x14ac:dyDescent="0.6">
      <c r="A29" s="85">
        <v>-170</v>
      </c>
      <c r="B29" s="85">
        <f t="shared" si="2"/>
        <v>-170</v>
      </c>
      <c r="C29" s="170">
        <f t="shared" si="4"/>
        <v>-170</v>
      </c>
      <c r="D29" s="171">
        <f t="shared" si="5"/>
        <v>0</v>
      </c>
      <c r="E29" s="143"/>
      <c r="M29" s="96"/>
      <c r="N29" s="95"/>
      <c r="O29" s="94"/>
    </row>
    <row r="30" spans="1:15" ht="12.75" customHeight="1" x14ac:dyDescent="0.6">
      <c r="A30" s="85">
        <v>-169</v>
      </c>
      <c r="B30" s="85">
        <f t="shared" si="2"/>
        <v>-169</v>
      </c>
      <c r="C30" s="170">
        <f t="shared" si="4"/>
        <v>-169</v>
      </c>
      <c r="D30" s="171">
        <f t="shared" si="5"/>
        <v>0</v>
      </c>
      <c r="E30" s="143"/>
      <c r="M30" s="96"/>
      <c r="N30" s="95"/>
      <c r="O30" s="94"/>
    </row>
    <row r="31" spans="1:15" ht="12.75" customHeight="1" x14ac:dyDescent="0.6">
      <c r="A31" s="85">
        <v>-168</v>
      </c>
      <c r="B31" s="85">
        <f t="shared" si="2"/>
        <v>-168</v>
      </c>
      <c r="C31" s="170">
        <f t="shared" si="4"/>
        <v>-168</v>
      </c>
      <c r="D31" s="171">
        <f t="shared" si="5"/>
        <v>0</v>
      </c>
      <c r="E31" s="143"/>
      <c r="M31" s="96"/>
      <c r="N31" s="95"/>
      <c r="O31" s="94"/>
    </row>
    <row r="32" spans="1:15" ht="12.75" customHeight="1" x14ac:dyDescent="0.6">
      <c r="A32" s="85">
        <v>-167</v>
      </c>
      <c r="B32" s="85">
        <f t="shared" si="2"/>
        <v>-167</v>
      </c>
      <c r="C32" s="170">
        <f t="shared" si="4"/>
        <v>-167</v>
      </c>
      <c r="D32" s="171">
        <f t="shared" si="5"/>
        <v>0</v>
      </c>
      <c r="E32" s="143"/>
      <c r="M32" s="96"/>
      <c r="N32" s="95"/>
      <c r="O32" s="94"/>
    </row>
    <row r="33" spans="1:15" ht="12.75" customHeight="1" x14ac:dyDescent="0.6">
      <c r="A33" s="85">
        <v>-166</v>
      </c>
      <c r="B33" s="85">
        <f t="shared" si="2"/>
        <v>-166</v>
      </c>
      <c r="C33" s="170">
        <f t="shared" si="4"/>
        <v>-166</v>
      </c>
      <c r="D33" s="171">
        <f t="shared" si="5"/>
        <v>0</v>
      </c>
      <c r="E33" s="143"/>
      <c r="M33" s="96"/>
      <c r="N33" s="95"/>
      <c r="O33" s="94"/>
    </row>
    <row r="34" spans="1:15" ht="12.75" customHeight="1" x14ac:dyDescent="0.6">
      <c r="A34" s="85">
        <v>-165</v>
      </c>
      <c r="B34" s="85">
        <f t="shared" si="2"/>
        <v>-165</v>
      </c>
      <c r="C34" s="170">
        <f t="shared" si="4"/>
        <v>-165</v>
      </c>
      <c r="D34" s="171">
        <f t="shared" si="5"/>
        <v>0</v>
      </c>
      <c r="E34" s="143"/>
      <c r="M34" s="96"/>
      <c r="N34" s="95"/>
      <c r="O34" s="94"/>
    </row>
    <row r="35" spans="1:15" ht="12.75" customHeight="1" x14ac:dyDescent="0.6">
      <c r="A35" s="85">
        <v>-164</v>
      </c>
      <c r="B35" s="85">
        <f t="shared" si="2"/>
        <v>-164</v>
      </c>
      <c r="C35" s="170">
        <f t="shared" si="4"/>
        <v>-164</v>
      </c>
      <c r="D35" s="171">
        <f t="shared" si="5"/>
        <v>0</v>
      </c>
      <c r="E35" s="143"/>
      <c r="M35" s="96"/>
      <c r="N35" s="95"/>
      <c r="O35" s="94"/>
    </row>
    <row r="36" spans="1:15" ht="12.75" customHeight="1" x14ac:dyDescent="0.6">
      <c r="A36" s="85">
        <v>-163</v>
      </c>
      <c r="B36" s="85">
        <f t="shared" si="2"/>
        <v>-163</v>
      </c>
      <c r="C36" s="170">
        <f t="shared" si="4"/>
        <v>-163</v>
      </c>
      <c r="D36" s="171">
        <f t="shared" si="5"/>
        <v>0</v>
      </c>
      <c r="E36" s="143"/>
      <c r="M36" s="96"/>
      <c r="N36" s="95"/>
      <c r="O36" s="94"/>
    </row>
    <row r="37" spans="1:15" ht="12.75" customHeight="1" x14ac:dyDescent="0.6">
      <c r="A37" s="85">
        <v>-162</v>
      </c>
      <c r="B37" s="85">
        <f t="shared" si="2"/>
        <v>-162</v>
      </c>
      <c r="C37" s="170">
        <f t="shared" si="4"/>
        <v>-162</v>
      </c>
      <c r="D37" s="171">
        <f t="shared" si="5"/>
        <v>0</v>
      </c>
      <c r="E37" s="143"/>
      <c r="M37" s="96"/>
      <c r="N37" s="95"/>
      <c r="O37" s="94"/>
    </row>
    <row r="38" spans="1:15" ht="12.75" customHeight="1" x14ac:dyDescent="0.6">
      <c r="A38" s="85">
        <v>-161</v>
      </c>
      <c r="B38" s="85">
        <f t="shared" si="2"/>
        <v>-161</v>
      </c>
      <c r="C38" s="170">
        <f t="shared" si="4"/>
        <v>-161</v>
      </c>
      <c r="D38" s="171">
        <f t="shared" si="5"/>
        <v>0</v>
      </c>
      <c r="E38" s="143"/>
      <c r="M38" s="96"/>
      <c r="N38" s="95"/>
      <c r="O38" s="94"/>
    </row>
    <row r="39" spans="1:15" ht="12.75" customHeight="1" x14ac:dyDescent="0.6">
      <c r="A39" s="85">
        <v>-160</v>
      </c>
      <c r="B39" s="85">
        <f t="shared" si="2"/>
        <v>-160</v>
      </c>
      <c r="C39" s="170">
        <f t="shared" si="4"/>
        <v>-160</v>
      </c>
      <c r="D39" s="171">
        <f t="shared" ref="D39:D78" si="8">IF((A39&gt;=$B$15)*(A39&lt;=$B$16),DEGREES(ATAN(B$4*SIN(RADIANS($B$8))*COS(RADIANS($A39))/B$12)),0)</f>
        <v>0</v>
      </c>
      <c r="E39" s="143"/>
      <c r="M39" s="96"/>
      <c r="N39" s="95"/>
      <c r="O39" s="94"/>
    </row>
    <row r="40" spans="1:15" ht="12.75" customHeight="1" x14ac:dyDescent="0.6">
      <c r="A40" s="85">
        <v>-159</v>
      </c>
      <c r="B40" s="85">
        <f t="shared" si="2"/>
        <v>-159</v>
      </c>
      <c r="C40" s="170">
        <f t="shared" si="4"/>
        <v>-159</v>
      </c>
      <c r="D40" s="171">
        <f t="shared" si="8"/>
        <v>0</v>
      </c>
      <c r="E40" s="143"/>
      <c r="M40" s="96"/>
      <c r="N40" s="95"/>
      <c r="O40" s="94"/>
    </row>
    <row r="41" spans="1:15" ht="12.75" customHeight="1" x14ac:dyDescent="0.6">
      <c r="A41" s="85">
        <v>-158</v>
      </c>
      <c r="B41" s="85">
        <f t="shared" si="2"/>
        <v>-158</v>
      </c>
      <c r="C41" s="170">
        <f t="shared" si="4"/>
        <v>-158</v>
      </c>
      <c r="D41" s="171">
        <f t="shared" si="8"/>
        <v>0</v>
      </c>
      <c r="E41" s="143"/>
      <c r="M41" s="96"/>
      <c r="N41" s="95"/>
      <c r="O41" s="94"/>
    </row>
    <row r="42" spans="1:15" ht="12.75" customHeight="1" x14ac:dyDescent="0.6">
      <c r="A42" s="85">
        <v>-157</v>
      </c>
      <c r="B42" s="85">
        <f t="shared" si="2"/>
        <v>-157</v>
      </c>
      <c r="C42" s="170">
        <f t="shared" si="4"/>
        <v>-157</v>
      </c>
      <c r="D42" s="171">
        <f t="shared" si="8"/>
        <v>0</v>
      </c>
      <c r="E42" s="143"/>
      <c r="M42" s="96"/>
      <c r="N42" s="95"/>
      <c r="O42" s="94"/>
    </row>
    <row r="43" spans="1:15" ht="12.75" customHeight="1" x14ac:dyDescent="0.6">
      <c r="A43" s="85">
        <v>-156</v>
      </c>
      <c r="B43" s="85">
        <f t="shared" si="2"/>
        <v>-156</v>
      </c>
      <c r="C43" s="170">
        <f t="shared" si="4"/>
        <v>-156</v>
      </c>
      <c r="D43" s="171">
        <f t="shared" si="8"/>
        <v>0</v>
      </c>
      <c r="E43" s="143"/>
      <c r="M43" s="96"/>
      <c r="N43" s="95"/>
      <c r="O43" s="94"/>
    </row>
    <row r="44" spans="1:15" ht="12.75" customHeight="1" x14ac:dyDescent="0.6">
      <c r="A44" s="85">
        <v>-155</v>
      </c>
      <c r="B44" s="85">
        <f t="shared" si="2"/>
        <v>-155</v>
      </c>
      <c r="C44" s="170">
        <f t="shared" si="4"/>
        <v>-155</v>
      </c>
      <c r="D44" s="171">
        <f t="shared" si="8"/>
        <v>0</v>
      </c>
      <c r="E44" s="143"/>
      <c r="M44" s="96"/>
      <c r="N44" s="95"/>
      <c r="O44" s="94"/>
    </row>
    <row r="45" spans="1:15" ht="12.75" customHeight="1" x14ac:dyDescent="0.6">
      <c r="A45" s="85">
        <v>-154</v>
      </c>
      <c r="B45" s="85">
        <f t="shared" si="2"/>
        <v>-154</v>
      </c>
      <c r="C45" s="170">
        <f t="shared" si="4"/>
        <v>-154</v>
      </c>
      <c r="D45" s="171">
        <f t="shared" si="8"/>
        <v>0</v>
      </c>
      <c r="E45" s="143"/>
      <c r="M45" s="96"/>
      <c r="N45" s="95"/>
      <c r="O45" s="94"/>
    </row>
    <row r="46" spans="1:15" ht="12.75" customHeight="1" x14ac:dyDescent="0.6">
      <c r="A46" s="85">
        <v>-153</v>
      </c>
      <c r="B46" s="85">
        <f t="shared" si="2"/>
        <v>-153</v>
      </c>
      <c r="C46" s="170">
        <f t="shared" si="4"/>
        <v>-153</v>
      </c>
      <c r="D46" s="171">
        <f t="shared" si="8"/>
        <v>0</v>
      </c>
      <c r="E46" s="143"/>
      <c r="M46" s="96"/>
      <c r="N46" s="95"/>
      <c r="O46" s="94"/>
    </row>
    <row r="47" spans="1:15" ht="12.75" customHeight="1" x14ac:dyDescent="0.6">
      <c r="A47" s="85">
        <v>-152</v>
      </c>
      <c r="B47" s="85">
        <f t="shared" si="2"/>
        <v>-152</v>
      </c>
      <c r="C47" s="170">
        <f t="shared" si="4"/>
        <v>-152</v>
      </c>
      <c r="D47" s="171">
        <f t="shared" si="8"/>
        <v>0</v>
      </c>
      <c r="E47" s="143"/>
      <c r="M47" s="96"/>
      <c r="N47" s="95"/>
      <c r="O47" s="94"/>
    </row>
    <row r="48" spans="1:15" ht="12.75" customHeight="1" x14ac:dyDescent="0.6">
      <c r="A48" s="85">
        <v>-151</v>
      </c>
      <c r="B48" s="85">
        <f t="shared" si="2"/>
        <v>-151</v>
      </c>
      <c r="C48" s="170">
        <f t="shared" si="4"/>
        <v>-151</v>
      </c>
      <c r="D48" s="171">
        <f t="shared" si="8"/>
        <v>0</v>
      </c>
      <c r="E48" s="143"/>
      <c r="M48" s="96"/>
      <c r="N48" s="95"/>
      <c r="O48" s="94"/>
    </row>
    <row r="49" spans="1:15" ht="12.75" customHeight="1" x14ac:dyDescent="0.6">
      <c r="A49" s="85">
        <v>-150</v>
      </c>
      <c r="B49" s="85">
        <f t="shared" si="2"/>
        <v>-150</v>
      </c>
      <c r="C49" s="170">
        <f t="shared" si="4"/>
        <v>-150</v>
      </c>
      <c r="D49" s="171">
        <f t="shared" si="8"/>
        <v>0</v>
      </c>
      <c r="E49" s="143"/>
      <c r="M49" s="96"/>
      <c r="N49" s="95"/>
      <c r="O49" s="94"/>
    </row>
    <row r="50" spans="1:15" ht="12.75" customHeight="1" x14ac:dyDescent="0.6">
      <c r="A50" s="85">
        <v>-149</v>
      </c>
      <c r="B50" s="85">
        <f t="shared" si="2"/>
        <v>-149</v>
      </c>
      <c r="C50" s="170">
        <f t="shared" si="4"/>
        <v>-149</v>
      </c>
      <c r="D50" s="171">
        <f t="shared" si="8"/>
        <v>0</v>
      </c>
      <c r="E50" s="143"/>
      <c r="M50" s="96"/>
      <c r="N50" s="95"/>
      <c r="O50" s="94"/>
    </row>
    <row r="51" spans="1:15" ht="12.75" customHeight="1" x14ac:dyDescent="0.6">
      <c r="A51" s="85">
        <v>-148</v>
      </c>
      <c r="B51" s="85">
        <f t="shared" si="2"/>
        <v>-148</v>
      </c>
      <c r="C51" s="170">
        <f t="shared" si="4"/>
        <v>-148</v>
      </c>
      <c r="D51" s="171">
        <f t="shared" si="8"/>
        <v>0</v>
      </c>
      <c r="E51" s="143"/>
      <c r="M51" s="96"/>
      <c r="N51" s="95"/>
      <c r="O51" s="94"/>
    </row>
    <row r="52" spans="1:15" ht="12.75" customHeight="1" x14ac:dyDescent="0.6">
      <c r="A52" s="85">
        <v>-147</v>
      </c>
      <c r="B52" s="85">
        <f t="shared" si="2"/>
        <v>-147</v>
      </c>
      <c r="C52" s="170">
        <f t="shared" si="4"/>
        <v>-147</v>
      </c>
      <c r="D52" s="171">
        <f t="shared" si="8"/>
        <v>0</v>
      </c>
      <c r="E52" s="143"/>
      <c r="M52" s="96"/>
      <c r="N52" s="95"/>
      <c r="O52" s="94"/>
    </row>
    <row r="53" spans="1:15" ht="12.75" customHeight="1" x14ac:dyDescent="0.6">
      <c r="A53" s="85">
        <v>-146</v>
      </c>
      <c r="B53" s="85">
        <f t="shared" si="2"/>
        <v>-146</v>
      </c>
      <c r="C53" s="170">
        <f t="shared" si="4"/>
        <v>-146</v>
      </c>
      <c r="D53" s="171">
        <f t="shared" si="8"/>
        <v>0</v>
      </c>
      <c r="E53" s="143"/>
      <c r="M53" s="96"/>
      <c r="N53" s="95"/>
      <c r="O53" s="94"/>
    </row>
    <row r="54" spans="1:15" ht="12.75" customHeight="1" x14ac:dyDescent="0.6">
      <c r="A54" s="85">
        <v>-145</v>
      </c>
      <c r="B54" s="85">
        <f t="shared" si="2"/>
        <v>-145</v>
      </c>
      <c r="C54" s="170">
        <f t="shared" si="4"/>
        <v>-145</v>
      </c>
      <c r="D54" s="171">
        <f t="shared" si="8"/>
        <v>0</v>
      </c>
      <c r="E54" s="143"/>
      <c r="M54" s="96"/>
      <c r="N54" s="95"/>
      <c r="O54" s="94"/>
    </row>
    <row r="55" spans="1:15" ht="12.75" customHeight="1" x14ac:dyDescent="0.6">
      <c r="A55" s="85">
        <v>-144</v>
      </c>
      <c r="B55" s="85">
        <f t="shared" si="2"/>
        <v>-144</v>
      </c>
      <c r="C55" s="170">
        <f t="shared" si="4"/>
        <v>-144</v>
      </c>
      <c r="D55" s="171">
        <f t="shared" si="8"/>
        <v>0</v>
      </c>
      <c r="E55" s="143"/>
      <c r="M55" s="96"/>
      <c r="N55" s="95"/>
      <c r="O55" s="94"/>
    </row>
    <row r="56" spans="1:15" ht="12.75" customHeight="1" x14ac:dyDescent="0.6">
      <c r="A56" s="85">
        <v>-143</v>
      </c>
      <c r="B56" s="85">
        <f t="shared" si="2"/>
        <v>-143</v>
      </c>
      <c r="C56" s="170">
        <f t="shared" si="4"/>
        <v>-143</v>
      </c>
      <c r="D56" s="171">
        <f t="shared" si="8"/>
        <v>0</v>
      </c>
      <c r="E56" s="143"/>
      <c r="M56" s="96"/>
      <c r="N56" s="95"/>
      <c r="O56" s="94"/>
    </row>
    <row r="57" spans="1:15" ht="12.75" customHeight="1" x14ac:dyDescent="0.6">
      <c r="A57" s="85">
        <v>-142</v>
      </c>
      <c r="B57" s="85">
        <f t="shared" si="2"/>
        <v>-142</v>
      </c>
      <c r="C57" s="170">
        <f t="shared" si="4"/>
        <v>-142</v>
      </c>
      <c r="D57" s="171">
        <f t="shared" si="8"/>
        <v>0</v>
      </c>
      <c r="E57" s="143"/>
      <c r="M57" s="96"/>
      <c r="N57" s="95"/>
      <c r="O57" s="94"/>
    </row>
    <row r="58" spans="1:15" ht="12.75" customHeight="1" x14ac:dyDescent="0.6">
      <c r="A58" s="85">
        <v>-141</v>
      </c>
      <c r="B58" s="85">
        <f t="shared" si="2"/>
        <v>-141</v>
      </c>
      <c r="C58" s="170">
        <f t="shared" si="4"/>
        <v>-141</v>
      </c>
      <c r="D58" s="171">
        <f t="shared" si="8"/>
        <v>0</v>
      </c>
      <c r="E58" s="143"/>
      <c r="M58" s="96"/>
      <c r="N58" s="95"/>
      <c r="O58" s="94"/>
    </row>
    <row r="59" spans="1:15" ht="12.75" customHeight="1" x14ac:dyDescent="0.6">
      <c r="A59" s="85">
        <v>-140</v>
      </c>
      <c r="B59" s="85">
        <f t="shared" si="2"/>
        <v>-140</v>
      </c>
      <c r="C59" s="170">
        <f t="shared" si="4"/>
        <v>-140</v>
      </c>
      <c r="D59" s="171">
        <f t="shared" si="8"/>
        <v>0</v>
      </c>
      <c r="E59" s="143"/>
      <c r="M59" s="96"/>
      <c r="N59" s="95"/>
      <c r="O59" s="94"/>
    </row>
    <row r="60" spans="1:15" ht="12.75" customHeight="1" x14ac:dyDescent="0.6">
      <c r="A60" s="85">
        <v>-139</v>
      </c>
      <c r="B60" s="85">
        <f t="shared" si="2"/>
        <v>-139</v>
      </c>
      <c r="C60" s="170">
        <f t="shared" si="4"/>
        <v>-139</v>
      </c>
      <c r="D60" s="171">
        <f t="shared" si="8"/>
        <v>0</v>
      </c>
      <c r="E60" s="143"/>
      <c r="M60" s="96"/>
      <c r="N60" s="95"/>
      <c r="O60" s="94"/>
    </row>
    <row r="61" spans="1:15" ht="12.75" customHeight="1" x14ac:dyDescent="0.6">
      <c r="A61" s="85">
        <v>-138</v>
      </c>
      <c r="B61" s="85">
        <f t="shared" si="2"/>
        <v>-138</v>
      </c>
      <c r="C61" s="170">
        <f t="shared" si="4"/>
        <v>-138</v>
      </c>
      <c r="D61" s="171">
        <f t="shared" si="8"/>
        <v>0</v>
      </c>
      <c r="E61" s="143"/>
      <c r="M61" s="96"/>
      <c r="N61" s="95"/>
      <c r="O61" s="94"/>
    </row>
    <row r="62" spans="1:15" ht="12.75" customHeight="1" x14ac:dyDescent="0.6">
      <c r="A62" s="85">
        <v>-137</v>
      </c>
      <c r="B62" s="85">
        <f t="shared" si="2"/>
        <v>-137</v>
      </c>
      <c r="C62" s="170">
        <f t="shared" si="4"/>
        <v>-137</v>
      </c>
      <c r="D62" s="171">
        <f t="shared" si="8"/>
        <v>0</v>
      </c>
      <c r="E62" s="143"/>
      <c r="M62" s="96"/>
      <c r="N62" s="95"/>
      <c r="O62" s="94"/>
    </row>
    <row r="63" spans="1:15" ht="12.75" customHeight="1" x14ac:dyDescent="0.6">
      <c r="A63" s="85">
        <v>-136</v>
      </c>
      <c r="B63" s="85">
        <f t="shared" si="2"/>
        <v>-136</v>
      </c>
      <c r="C63" s="170">
        <f t="shared" si="4"/>
        <v>-136</v>
      </c>
      <c r="D63" s="171">
        <f t="shared" si="8"/>
        <v>0</v>
      </c>
      <c r="E63" s="143"/>
      <c r="M63" s="96"/>
      <c r="N63" s="95"/>
      <c r="O63" s="94"/>
    </row>
    <row r="64" spans="1:15" ht="12.75" customHeight="1" x14ac:dyDescent="0.6">
      <c r="A64" s="85">
        <v>-135</v>
      </c>
      <c r="B64" s="85">
        <f t="shared" si="2"/>
        <v>-135</v>
      </c>
      <c r="C64" s="170">
        <f t="shared" si="4"/>
        <v>-135</v>
      </c>
      <c r="D64" s="171">
        <f t="shared" si="8"/>
        <v>0</v>
      </c>
      <c r="E64" s="143"/>
      <c r="M64" s="96"/>
      <c r="N64" s="95"/>
      <c r="O64" s="94"/>
    </row>
    <row r="65" spans="1:15" ht="12.75" customHeight="1" x14ac:dyDescent="0.6">
      <c r="A65" s="85">
        <v>-134</v>
      </c>
      <c r="B65" s="85">
        <f t="shared" si="2"/>
        <v>-134</v>
      </c>
      <c r="C65" s="170">
        <f t="shared" si="4"/>
        <v>-134</v>
      </c>
      <c r="D65" s="171">
        <f t="shared" si="8"/>
        <v>0</v>
      </c>
      <c r="E65" s="143"/>
      <c r="M65" s="96"/>
      <c r="N65" s="95"/>
      <c r="O65" s="94"/>
    </row>
    <row r="66" spans="1:15" ht="12.75" customHeight="1" x14ac:dyDescent="0.6">
      <c r="A66" s="85">
        <v>-133</v>
      </c>
      <c r="B66" s="85">
        <f t="shared" si="2"/>
        <v>-133</v>
      </c>
      <c r="C66" s="170">
        <f t="shared" si="4"/>
        <v>-133</v>
      </c>
      <c r="D66" s="171">
        <f t="shared" si="8"/>
        <v>0</v>
      </c>
      <c r="E66" s="143"/>
      <c r="M66" s="96"/>
      <c r="N66" s="95"/>
      <c r="O66" s="94"/>
    </row>
    <row r="67" spans="1:15" ht="12.75" customHeight="1" x14ac:dyDescent="0.6">
      <c r="A67" s="85">
        <v>-132</v>
      </c>
      <c r="B67" s="85">
        <f t="shared" si="2"/>
        <v>-132</v>
      </c>
      <c r="C67" s="170">
        <f t="shared" si="4"/>
        <v>-132</v>
      </c>
      <c r="D67" s="171">
        <f t="shared" si="8"/>
        <v>0</v>
      </c>
      <c r="E67" s="143"/>
      <c r="M67" s="96"/>
      <c r="N67" s="95"/>
      <c r="O67" s="94"/>
    </row>
    <row r="68" spans="1:15" ht="12.75" customHeight="1" x14ac:dyDescent="0.6">
      <c r="A68" s="85">
        <v>-131</v>
      </c>
      <c r="B68" s="85">
        <f t="shared" si="2"/>
        <v>-131</v>
      </c>
      <c r="C68" s="170">
        <f t="shared" si="4"/>
        <v>-131</v>
      </c>
      <c r="D68" s="171">
        <f t="shared" si="8"/>
        <v>0</v>
      </c>
      <c r="E68" s="143"/>
      <c r="M68" s="96"/>
      <c r="N68" s="95"/>
      <c r="O68" s="94"/>
    </row>
    <row r="69" spans="1:15" ht="12.75" customHeight="1" x14ac:dyDescent="0.6">
      <c r="A69" s="85">
        <v>-130</v>
      </c>
      <c r="B69" s="85">
        <f t="shared" si="2"/>
        <v>-130</v>
      </c>
      <c r="C69" s="170">
        <f t="shared" si="4"/>
        <v>-130</v>
      </c>
      <c r="D69" s="171">
        <f t="shared" si="8"/>
        <v>0</v>
      </c>
      <c r="E69" s="143"/>
      <c r="M69" s="96"/>
      <c r="N69" s="95"/>
      <c r="O69" s="94"/>
    </row>
    <row r="70" spans="1:15" ht="12.75" customHeight="1" x14ac:dyDescent="0.6">
      <c r="A70" s="85">
        <v>-129</v>
      </c>
      <c r="B70" s="85">
        <f t="shared" si="2"/>
        <v>-129</v>
      </c>
      <c r="C70" s="170">
        <f t="shared" si="4"/>
        <v>-129</v>
      </c>
      <c r="D70" s="171">
        <f t="shared" si="8"/>
        <v>0</v>
      </c>
      <c r="E70" s="143"/>
      <c r="M70" s="96"/>
      <c r="N70" s="95"/>
      <c r="O70" s="94"/>
    </row>
    <row r="71" spans="1:15" ht="12.75" customHeight="1" x14ac:dyDescent="0.6">
      <c r="A71" s="85">
        <v>-128</v>
      </c>
      <c r="B71" s="85">
        <f t="shared" si="2"/>
        <v>-128</v>
      </c>
      <c r="C71" s="170">
        <f t="shared" si="4"/>
        <v>-128</v>
      </c>
      <c r="D71" s="171">
        <f t="shared" si="8"/>
        <v>0</v>
      </c>
      <c r="E71" s="143"/>
      <c r="M71" s="96"/>
      <c r="N71" s="95"/>
      <c r="O71" s="94"/>
    </row>
    <row r="72" spans="1:15" ht="12.75" customHeight="1" x14ac:dyDescent="0.6">
      <c r="A72" s="85">
        <v>-127</v>
      </c>
      <c r="B72" s="85">
        <f t="shared" si="2"/>
        <v>-127</v>
      </c>
      <c r="C72" s="170">
        <f t="shared" si="4"/>
        <v>-127</v>
      </c>
      <c r="D72" s="171">
        <f t="shared" si="8"/>
        <v>0</v>
      </c>
      <c r="E72" s="143"/>
      <c r="M72" s="96"/>
      <c r="N72" s="95"/>
      <c r="O72" s="94"/>
    </row>
    <row r="73" spans="1:15" ht="12.75" customHeight="1" x14ac:dyDescent="0.6">
      <c r="A73" s="85">
        <v>-126</v>
      </c>
      <c r="B73" s="85">
        <f t="shared" si="2"/>
        <v>-126</v>
      </c>
      <c r="C73" s="170">
        <f t="shared" si="4"/>
        <v>-126</v>
      </c>
      <c r="D73" s="171">
        <f t="shared" si="8"/>
        <v>0</v>
      </c>
      <c r="E73" s="143"/>
      <c r="M73" s="96"/>
      <c r="N73" s="95"/>
      <c r="O73" s="94"/>
    </row>
    <row r="74" spans="1:15" ht="12.75" customHeight="1" x14ac:dyDescent="0.6">
      <c r="A74" s="85">
        <v>-125</v>
      </c>
      <c r="B74" s="85">
        <f t="shared" si="2"/>
        <v>-125</v>
      </c>
      <c r="C74" s="170">
        <f t="shared" si="4"/>
        <v>-125</v>
      </c>
      <c r="D74" s="171">
        <f t="shared" si="8"/>
        <v>0</v>
      </c>
      <c r="E74" s="143"/>
      <c r="M74" s="96"/>
      <c r="N74" s="95"/>
      <c r="O74" s="94"/>
    </row>
    <row r="75" spans="1:15" ht="12.75" customHeight="1" x14ac:dyDescent="0.6">
      <c r="A75" s="85">
        <v>-124</v>
      </c>
      <c r="B75" s="85">
        <f t="shared" si="2"/>
        <v>-124</v>
      </c>
      <c r="C75" s="170">
        <f t="shared" si="4"/>
        <v>-124</v>
      </c>
      <c r="D75" s="171">
        <f t="shared" si="8"/>
        <v>0</v>
      </c>
      <c r="E75" s="143"/>
      <c r="M75" s="96"/>
      <c r="N75" s="95"/>
      <c r="O75" s="94"/>
    </row>
    <row r="76" spans="1:15" ht="12.75" customHeight="1" x14ac:dyDescent="0.6">
      <c r="A76" s="85">
        <v>-123</v>
      </c>
      <c r="B76" s="85">
        <f t="shared" si="2"/>
        <v>-123</v>
      </c>
      <c r="C76" s="170">
        <f t="shared" si="4"/>
        <v>-123</v>
      </c>
      <c r="D76" s="171">
        <f t="shared" si="8"/>
        <v>0</v>
      </c>
      <c r="E76" s="143"/>
      <c r="M76" s="96"/>
      <c r="N76" s="95"/>
      <c r="O76" s="94"/>
    </row>
    <row r="77" spans="1:15" ht="12.75" customHeight="1" x14ac:dyDescent="0.6">
      <c r="A77" s="85">
        <v>-122</v>
      </c>
      <c r="B77" s="85">
        <f t="shared" si="2"/>
        <v>-122</v>
      </c>
      <c r="C77" s="170">
        <f t="shared" si="4"/>
        <v>-122</v>
      </c>
      <c r="D77" s="171">
        <f t="shared" si="8"/>
        <v>0</v>
      </c>
      <c r="E77" s="143"/>
      <c r="M77" s="96"/>
      <c r="N77" s="95"/>
      <c r="O77" s="94"/>
    </row>
    <row r="78" spans="1:15" ht="12.75" customHeight="1" x14ac:dyDescent="0.6">
      <c r="A78" s="85">
        <v>-121</v>
      </c>
      <c r="B78" s="85">
        <f t="shared" si="2"/>
        <v>-121</v>
      </c>
      <c r="C78" s="170">
        <f t="shared" si="4"/>
        <v>-121</v>
      </c>
      <c r="D78" s="171">
        <f t="shared" si="8"/>
        <v>0</v>
      </c>
      <c r="E78" s="143"/>
      <c r="M78" s="96"/>
      <c r="N78" s="95"/>
      <c r="O78" s="94"/>
    </row>
    <row r="79" spans="1:15" x14ac:dyDescent="0.6">
      <c r="A79" s="73">
        <v>-120</v>
      </c>
      <c r="B79" s="73">
        <f t="shared" ref="B79:B142" si="9">A79+$B$9</f>
        <v>-120</v>
      </c>
      <c r="C79" s="170">
        <f>IF(B79&lt;-180,B79+360,IF(B79&lt;180,B79,-360+B79))</f>
        <v>-120</v>
      </c>
      <c r="D79" s="171">
        <f t="shared" ref="D79:D142" si="10">IF((A79&gt;=$B$15)*(A79&lt;=$B$16),DEGREES(ATAN(B$4*SIN(RADIANS($B$8))*COS(RADIANS($A79))/B$12)),0)</f>
        <v>0</v>
      </c>
      <c r="M79" s="60"/>
      <c r="N79" s="60"/>
      <c r="O79" s="60"/>
    </row>
    <row r="80" spans="1:15" x14ac:dyDescent="0.6">
      <c r="A80" s="73">
        <v>-119</v>
      </c>
      <c r="B80" s="73">
        <f t="shared" si="9"/>
        <v>-119</v>
      </c>
      <c r="C80" s="170">
        <f t="shared" ref="C80:C143" si="11">IF(B80&lt;-180,B80+360,IF(B80&lt;180,B80,-360+B80))</f>
        <v>-119</v>
      </c>
      <c r="D80" s="171">
        <f t="shared" si="10"/>
        <v>0</v>
      </c>
      <c r="M80" s="60"/>
      <c r="N80" s="60"/>
      <c r="O80" s="60"/>
    </row>
    <row r="81" spans="1:15" x14ac:dyDescent="0.6">
      <c r="A81" s="73">
        <v>-118</v>
      </c>
      <c r="B81" s="73">
        <f t="shared" si="9"/>
        <v>-118</v>
      </c>
      <c r="C81" s="170">
        <f t="shared" si="11"/>
        <v>-118</v>
      </c>
      <c r="D81" s="171">
        <f t="shared" si="10"/>
        <v>0</v>
      </c>
      <c r="M81" s="60"/>
      <c r="N81" s="60"/>
      <c r="O81" s="60"/>
    </row>
    <row r="82" spans="1:15" x14ac:dyDescent="0.6">
      <c r="A82" s="73">
        <v>-117</v>
      </c>
      <c r="B82" s="73">
        <f t="shared" si="9"/>
        <v>-117</v>
      </c>
      <c r="C82" s="170">
        <f t="shared" si="11"/>
        <v>-117</v>
      </c>
      <c r="D82" s="171">
        <f t="shared" si="10"/>
        <v>0</v>
      </c>
      <c r="M82" s="60"/>
      <c r="N82" s="60"/>
      <c r="O82" s="60"/>
    </row>
    <row r="83" spans="1:15" x14ac:dyDescent="0.6">
      <c r="A83" s="73">
        <v>-116</v>
      </c>
      <c r="B83" s="73">
        <f t="shared" si="9"/>
        <v>-116</v>
      </c>
      <c r="C83" s="170">
        <f t="shared" si="11"/>
        <v>-116</v>
      </c>
      <c r="D83" s="171">
        <f t="shared" si="10"/>
        <v>0</v>
      </c>
      <c r="M83" s="60"/>
      <c r="N83" s="60"/>
      <c r="O83" s="60"/>
    </row>
    <row r="84" spans="1:15" x14ac:dyDescent="0.6">
      <c r="A84" s="73">
        <v>-115</v>
      </c>
      <c r="B84" s="73">
        <f t="shared" si="9"/>
        <v>-115</v>
      </c>
      <c r="C84" s="170">
        <f t="shared" si="11"/>
        <v>-115</v>
      </c>
      <c r="D84" s="171">
        <f t="shared" si="10"/>
        <v>0</v>
      </c>
      <c r="M84" s="60"/>
      <c r="N84" s="60"/>
      <c r="O84" s="60"/>
    </row>
    <row r="85" spans="1:15" x14ac:dyDescent="0.6">
      <c r="A85" s="73">
        <v>-114</v>
      </c>
      <c r="B85" s="73">
        <f t="shared" si="9"/>
        <v>-114</v>
      </c>
      <c r="C85" s="170">
        <f t="shared" si="11"/>
        <v>-114</v>
      </c>
      <c r="D85" s="171">
        <f t="shared" si="10"/>
        <v>0</v>
      </c>
      <c r="M85" s="60"/>
      <c r="N85" s="60"/>
      <c r="O85" s="60"/>
    </row>
    <row r="86" spans="1:15" x14ac:dyDescent="0.6">
      <c r="A86" s="73">
        <v>-113</v>
      </c>
      <c r="B86" s="73">
        <f t="shared" si="9"/>
        <v>-113</v>
      </c>
      <c r="C86" s="170">
        <f t="shared" si="11"/>
        <v>-113</v>
      </c>
      <c r="D86" s="171">
        <f t="shared" si="10"/>
        <v>0</v>
      </c>
      <c r="M86" s="60"/>
      <c r="N86" s="60"/>
      <c r="O86" s="60"/>
    </row>
    <row r="87" spans="1:15" x14ac:dyDescent="0.6">
      <c r="A87" s="73">
        <v>-112</v>
      </c>
      <c r="B87" s="73">
        <f t="shared" si="9"/>
        <v>-112</v>
      </c>
      <c r="C87" s="170">
        <f t="shared" si="11"/>
        <v>-112</v>
      </c>
      <c r="D87" s="171">
        <f t="shared" si="10"/>
        <v>0</v>
      </c>
      <c r="M87" s="60"/>
      <c r="N87" s="60"/>
      <c r="O87" s="60"/>
    </row>
    <row r="88" spans="1:15" x14ac:dyDescent="0.6">
      <c r="A88" s="73">
        <v>-111</v>
      </c>
      <c r="B88" s="73">
        <f t="shared" si="9"/>
        <v>-111</v>
      </c>
      <c r="C88" s="170">
        <f t="shared" si="11"/>
        <v>-111</v>
      </c>
      <c r="D88" s="171">
        <f t="shared" si="10"/>
        <v>0</v>
      </c>
      <c r="M88" s="60"/>
      <c r="N88" s="60"/>
      <c r="O88" s="60"/>
    </row>
    <row r="89" spans="1:15" x14ac:dyDescent="0.6">
      <c r="A89" s="73">
        <v>-110</v>
      </c>
      <c r="B89" s="73">
        <f t="shared" si="9"/>
        <v>-110</v>
      </c>
      <c r="C89" s="170">
        <f t="shared" si="11"/>
        <v>-110</v>
      </c>
      <c r="D89" s="171">
        <f t="shared" si="10"/>
        <v>0</v>
      </c>
      <c r="M89" s="60"/>
      <c r="N89" s="60"/>
      <c r="O89" s="60"/>
    </row>
    <row r="90" spans="1:15" x14ac:dyDescent="0.6">
      <c r="A90" s="73">
        <v>-109</v>
      </c>
      <c r="B90" s="73">
        <f t="shared" si="9"/>
        <v>-109</v>
      </c>
      <c r="C90" s="170">
        <f t="shared" si="11"/>
        <v>-109</v>
      </c>
      <c r="D90" s="171">
        <f t="shared" si="10"/>
        <v>0</v>
      </c>
      <c r="M90" s="60"/>
      <c r="N90" s="60"/>
      <c r="O90" s="60"/>
    </row>
    <row r="91" spans="1:15" x14ac:dyDescent="0.6">
      <c r="A91" s="73">
        <v>-108</v>
      </c>
      <c r="B91" s="73">
        <f t="shared" si="9"/>
        <v>-108</v>
      </c>
      <c r="C91" s="170">
        <f t="shared" si="11"/>
        <v>-108</v>
      </c>
      <c r="D91" s="171">
        <f t="shared" si="10"/>
        <v>0</v>
      </c>
      <c r="M91" s="60"/>
      <c r="N91" s="60"/>
      <c r="O91" s="60"/>
    </row>
    <row r="92" spans="1:15" x14ac:dyDescent="0.6">
      <c r="A92" s="73">
        <v>-107</v>
      </c>
      <c r="B92" s="73">
        <f t="shared" si="9"/>
        <v>-107</v>
      </c>
      <c r="C92" s="170">
        <f t="shared" si="11"/>
        <v>-107</v>
      </c>
      <c r="D92" s="171">
        <f t="shared" si="10"/>
        <v>0</v>
      </c>
      <c r="M92" s="60"/>
      <c r="N92" s="60"/>
      <c r="O92" s="60"/>
    </row>
    <row r="93" spans="1:15" x14ac:dyDescent="0.6">
      <c r="A93" s="73">
        <v>-106</v>
      </c>
      <c r="B93" s="73">
        <f t="shared" si="9"/>
        <v>-106</v>
      </c>
      <c r="C93" s="170">
        <f t="shared" si="11"/>
        <v>-106</v>
      </c>
      <c r="D93" s="171">
        <f t="shared" si="10"/>
        <v>0</v>
      </c>
      <c r="M93" s="60"/>
      <c r="N93" s="60"/>
      <c r="O93" s="60"/>
    </row>
    <row r="94" spans="1:15" x14ac:dyDescent="0.6">
      <c r="A94" s="73">
        <v>-105</v>
      </c>
      <c r="B94" s="73">
        <f t="shared" si="9"/>
        <v>-105</v>
      </c>
      <c r="C94" s="170">
        <f t="shared" si="11"/>
        <v>-105</v>
      </c>
      <c r="D94" s="171">
        <f t="shared" si="10"/>
        <v>0</v>
      </c>
      <c r="M94" s="60"/>
      <c r="N94" s="60"/>
      <c r="O94" s="60"/>
    </row>
    <row r="95" spans="1:15" x14ac:dyDescent="0.6">
      <c r="A95" s="73">
        <v>-104</v>
      </c>
      <c r="B95" s="73">
        <f t="shared" si="9"/>
        <v>-104</v>
      </c>
      <c r="C95" s="170">
        <f t="shared" si="11"/>
        <v>-104</v>
      </c>
      <c r="D95" s="171">
        <f t="shared" si="10"/>
        <v>0</v>
      </c>
      <c r="M95" s="60"/>
      <c r="N95" s="60"/>
      <c r="O95" s="60"/>
    </row>
    <row r="96" spans="1:15" x14ac:dyDescent="0.6">
      <c r="A96" s="73">
        <v>-103</v>
      </c>
      <c r="B96" s="73">
        <f t="shared" si="9"/>
        <v>-103</v>
      </c>
      <c r="C96" s="170">
        <f t="shared" si="11"/>
        <v>-103</v>
      </c>
      <c r="D96" s="171">
        <f t="shared" si="10"/>
        <v>0</v>
      </c>
      <c r="M96" s="60"/>
      <c r="N96" s="60"/>
      <c r="O96" s="60"/>
    </row>
    <row r="97" spans="1:15" x14ac:dyDescent="0.6">
      <c r="A97" s="73">
        <v>-102</v>
      </c>
      <c r="B97" s="73">
        <f t="shared" si="9"/>
        <v>-102</v>
      </c>
      <c r="C97" s="170">
        <f t="shared" si="11"/>
        <v>-102</v>
      </c>
      <c r="D97" s="171">
        <f t="shared" si="10"/>
        <v>0</v>
      </c>
      <c r="M97" s="60"/>
      <c r="N97" s="60"/>
      <c r="O97" s="60"/>
    </row>
    <row r="98" spans="1:15" x14ac:dyDescent="0.6">
      <c r="A98" s="73">
        <v>-101</v>
      </c>
      <c r="B98" s="73">
        <f t="shared" si="9"/>
        <v>-101</v>
      </c>
      <c r="C98" s="170">
        <f t="shared" si="11"/>
        <v>-101</v>
      </c>
      <c r="D98" s="171">
        <f t="shared" si="10"/>
        <v>0</v>
      </c>
      <c r="M98" s="60"/>
      <c r="N98" s="60"/>
      <c r="O98" s="60"/>
    </row>
    <row r="99" spans="1:15" x14ac:dyDescent="0.6">
      <c r="A99" s="73">
        <v>-100</v>
      </c>
      <c r="B99" s="73">
        <f t="shared" si="9"/>
        <v>-100</v>
      </c>
      <c r="C99" s="170">
        <f t="shared" si="11"/>
        <v>-100</v>
      </c>
      <c r="D99" s="171">
        <f t="shared" si="10"/>
        <v>0</v>
      </c>
      <c r="M99" s="60"/>
      <c r="N99" s="60"/>
      <c r="O99" s="60"/>
    </row>
    <row r="100" spans="1:15" x14ac:dyDescent="0.6">
      <c r="A100" s="73">
        <v>-99</v>
      </c>
      <c r="B100" s="73">
        <f t="shared" si="9"/>
        <v>-99</v>
      </c>
      <c r="C100" s="170">
        <f t="shared" si="11"/>
        <v>-99</v>
      </c>
      <c r="D100" s="171">
        <f t="shared" si="10"/>
        <v>0</v>
      </c>
      <c r="M100" s="60"/>
      <c r="N100" s="60"/>
      <c r="O100" s="60"/>
    </row>
    <row r="101" spans="1:15" x14ac:dyDescent="0.6">
      <c r="A101" s="73">
        <v>-98</v>
      </c>
      <c r="B101" s="73">
        <f t="shared" si="9"/>
        <v>-98</v>
      </c>
      <c r="C101" s="170">
        <f t="shared" si="11"/>
        <v>-98</v>
      </c>
      <c r="D101" s="171">
        <f t="shared" si="10"/>
        <v>0</v>
      </c>
      <c r="M101" s="60"/>
      <c r="N101" s="60"/>
      <c r="O101" s="60"/>
    </row>
    <row r="102" spans="1:15" x14ac:dyDescent="0.6">
      <c r="A102" s="73">
        <v>-97</v>
      </c>
      <c r="B102" s="73">
        <f t="shared" si="9"/>
        <v>-97</v>
      </c>
      <c r="C102" s="170">
        <f t="shared" si="11"/>
        <v>-97</v>
      </c>
      <c r="D102" s="171">
        <f t="shared" si="10"/>
        <v>0</v>
      </c>
      <c r="M102" s="60"/>
      <c r="N102" s="60"/>
      <c r="O102" s="60"/>
    </row>
    <row r="103" spans="1:15" x14ac:dyDescent="0.6">
      <c r="A103" s="73">
        <v>-96</v>
      </c>
      <c r="B103" s="73">
        <f t="shared" si="9"/>
        <v>-96</v>
      </c>
      <c r="C103" s="170">
        <f t="shared" si="11"/>
        <v>-96</v>
      </c>
      <c r="D103" s="171">
        <f t="shared" si="10"/>
        <v>0</v>
      </c>
      <c r="M103" s="60"/>
      <c r="N103" s="60"/>
      <c r="O103" s="60"/>
    </row>
    <row r="104" spans="1:15" x14ac:dyDescent="0.6">
      <c r="A104" s="73">
        <v>-95</v>
      </c>
      <c r="B104" s="73">
        <f t="shared" si="9"/>
        <v>-95</v>
      </c>
      <c r="C104" s="170">
        <f t="shared" si="11"/>
        <v>-95</v>
      </c>
      <c r="D104" s="171">
        <f t="shared" si="10"/>
        <v>0</v>
      </c>
    </row>
    <row r="105" spans="1:15" x14ac:dyDescent="0.6">
      <c r="A105" s="73">
        <v>-94</v>
      </c>
      <c r="B105" s="73">
        <f t="shared" si="9"/>
        <v>-94</v>
      </c>
      <c r="C105" s="170">
        <f t="shared" si="11"/>
        <v>-94</v>
      </c>
      <c r="D105" s="171">
        <f t="shared" si="10"/>
        <v>0</v>
      </c>
    </row>
    <row r="106" spans="1:15" x14ac:dyDescent="0.6">
      <c r="A106" s="73">
        <v>-93</v>
      </c>
      <c r="B106" s="73">
        <f t="shared" si="9"/>
        <v>-93</v>
      </c>
      <c r="C106" s="170">
        <f t="shared" si="11"/>
        <v>-93</v>
      </c>
      <c r="D106" s="171">
        <f t="shared" si="10"/>
        <v>0</v>
      </c>
    </row>
    <row r="107" spans="1:15" x14ac:dyDescent="0.6">
      <c r="A107" s="73">
        <v>-92</v>
      </c>
      <c r="B107" s="73">
        <f t="shared" si="9"/>
        <v>-92</v>
      </c>
      <c r="C107" s="170">
        <f t="shared" si="11"/>
        <v>-92</v>
      </c>
      <c r="D107" s="171">
        <f t="shared" si="10"/>
        <v>0</v>
      </c>
    </row>
    <row r="108" spans="1:15" x14ac:dyDescent="0.6">
      <c r="A108" s="73">
        <v>-91</v>
      </c>
      <c r="B108" s="73">
        <f t="shared" si="9"/>
        <v>-91</v>
      </c>
      <c r="C108" s="170">
        <f t="shared" si="11"/>
        <v>-91</v>
      </c>
      <c r="D108" s="171">
        <f t="shared" si="10"/>
        <v>0</v>
      </c>
    </row>
    <row r="109" spans="1:15" x14ac:dyDescent="0.6">
      <c r="A109" s="73">
        <v>-90</v>
      </c>
      <c r="B109" s="73">
        <f t="shared" si="9"/>
        <v>-90</v>
      </c>
      <c r="C109" s="170">
        <f t="shared" si="11"/>
        <v>-90</v>
      </c>
      <c r="D109" s="171">
        <f t="shared" si="10"/>
        <v>0</v>
      </c>
    </row>
    <row r="110" spans="1:15" x14ac:dyDescent="0.6">
      <c r="A110" s="73">
        <v>-89</v>
      </c>
      <c r="B110" s="73">
        <f t="shared" si="9"/>
        <v>-89</v>
      </c>
      <c r="C110" s="170">
        <f t="shared" si="11"/>
        <v>-89</v>
      </c>
      <c r="D110" s="171">
        <f t="shared" si="10"/>
        <v>0</v>
      </c>
    </row>
    <row r="111" spans="1:15" x14ac:dyDescent="0.6">
      <c r="A111" s="73">
        <v>-88</v>
      </c>
      <c r="B111" s="73">
        <f t="shared" si="9"/>
        <v>-88</v>
      </c>
      <c r="C111" s="170">
        <f t="shared" si="11"/>
        <v>-88</v>
      </c>
      <c r="D111" s="171">
        <f t="shared" si="10"/>
        <v>0</v>
      </c>
    </row>
    <row r="112" spans="1:15" x14ac:dyDescent="0.6">
      <c r="A112" s="73">
        <v>-87</v>
      </c>
      <c r="B112" s="73">
        <f t="shared" si="9"/>
        <v>-87</v>
      </c>
      <c r="C112" s="170">
        <f t="shared" si="11"/>
        <v>-87</v>
      </c>
      <c r="D112" s="171">
        <f t="shared" si="10"/>
        <v>0</v>
      </c>
    </row>
    <row r="113" spans="1:4" x14ac:dyDescent="0.6">
      <c r="A113" s="73">
        <v>-86</v>
      </c>
      <c r="B113" s="73">
        <f t="shared" si="9"/>
        <v>-86</v>
      </c>
      <c r="C113" s="170">
        <f t="shared" si="11"/>
        <v>-86</v>
      </c>
      <c r="D113" s="171">
        <f t="shared" si="10"/>
        <v>0</v>
      </c>
    </row>
    <row r="114" spans="1:4" x14ac:dyDescent="0.6">
      <c r="A114" s="73">
        <v>-85</v>
      </c>
      <c r="B114" s="73">
        <f t="shared" si="9"/>
        <v>-85</v>
      </c>
      <c r="C114" s="170">
        <f t="shared" si="11"/>
        <v>-85</v>
      </c>
      <c r="D114" s="171">
        <f t="shared" si="10"/>
        <v>0</v>
      </c>
    </row>
    <row r="115" spans="1:4" x14ac:dyDescent="0.6">
      <c r="A115" s="73">
        <v>-84</v>
      </c>
      <c r="B115" s="73">
        <f t="shared" si="9"/>
        <v>-84</v>
      </c>
      <c r="C115" s="170">
        <f t="shared" si="11"/>
        <v>-84</v>
      </c>
      <c r="D115" s="171">
        <f t="shared" si="10"/>
        <v>0</v>
      </c>
    </row>
    <row r="116" spans="1:4" x14ac:dyDescent="0.6">
      <c r="A116" s="73">
        <v>-83</v>
      </c>
      <c r="B116" s="73">
        <f t="shared" si="9"/>
        <v>-83</v>
      </c>
      <c r="C116" s="170">
        <f t="shared" si="11"/>
        <v>-83</v>
      </c>
      <c r="D116" s="171">
        <f t="shared" si="10"/>
        <v>0</v>
      </c>
    </row>
    <row r="117" spans="1:4" x14ac:dyDescent="0.6">
      <c r="A117" s="73">
        <v>-82</v>
      </c>
      <c r="B117" s="73">
        <f t="shared" si="9"/>
        <v>-82</v>
      </c>
      <c r="C117" s="170">
        <f t="shared" si="11"/>
        <v>-82</v>
      </c>
      <c r="D117" s="171">
        <f t="shared" si="10"/>
        <v>0</v>
      </c>
    </row>
    <row r="118" spans="1:4" x14ac:dyDescent="0.6">
      <c r="A118" s="73">
        <v>-81</v>
      </c>
      <c r="B118" s="73">
        <f t="shared" si="9"/>
        <v>-81</v>
      </c>
      <c r="C118" s="170">
        <f t="shared" si="11"/>
        <v>-81</v>
      </c>
      <c r="D118" s="171">
        <f t="shared" si="10"/>
        <v>0</v>
      </c>
    </row>
    <row r="119" spans="1:4" x14ac:dyDescent="0.6">
      <c r="A119" s="73">
        <v>-80</v>
      </c>
      <c r="B119" s="73">
        <f t="shared" si="9"/>
        <v>-80</v>
      </c>
      <c r="C119" s="170">
        <f t="shared" si="11"/>
        <v>-80</v>
      </c>
      <c r="D119" s="171">
        <f t="shared" si="10"/>
        <v>0</v>
      </c>
    </row>
    <row r="120" spans="1:4" x14ac:dyDescent="0.6">
      <c r="A120" s="73">
        <v>-79</v>
      </c>
      <c r="B120" s="73">
        <f t="shared" si="9"/>
        <v>-79</v>
      </c>
      <c r="C120" s="170">
        <f t="shared" si="11"/>
        <v>-79</v>
      </c>
      <c r="D120" s="171">
        <f t="shared" si="10"/>
        <v>0</v>
      </c>
    </row>
    <row r="121" spans="1:4" x14ac:dyDescent="0.6">
      <c r="A121" s="73">
        <v>-78</v>
      </c>
      <c r="B121" s="73">
        <f t="shared" si="9"/>
        <v>-78</v>
      </c>
      <c r="C121" s="170">
        <f t="shared" si="11"/>
        <v>-78</v>
      </c>
      <c r="D121" s="171">
        <f t="shared" si="10"/>
        <v>0</v>
      </c>
    </row>
    <row r="122" spans="1:4" x14ac:dyDescent="0.6">
      <c r="A122" s="73">
        <v>-77</v>
      </c>
      <c r="B122" s="73">
        <f t="shared" si="9"/>
        <v>-77</v>
      </c>
      <c r="C122" s="170">
        <f t="shared" si="11"/>
        <v>-77</v>
      </c>
      <c r="D122" s="171">
        <f t="shared" si="10"/>
        <v>0</v>
      </c>
    </row>
    <row r="123" spans="1:4" x14ac:dyDescent="0.6">
      <c r="A123" s="73">
        <v>-76</v>
      </c>
      <c r="B123" s="73">
        <f t="shared" si="9"/>
        <v>-76</v>
      </c>
      <c r="C123" s="170">
        <f t="shared" si="11"/>
        <v>-76</v>
      </c>
      <c r="D123" s="171">
        <f t="shared" si="10"/>
        <v>0</v>
      </c>
    </row>
    <row r="124" spans="1:4" x14ac:dyDescent="0.6">
      <c r="A124" s="73">
        <v>-75</v>
      </c>
      <c r="B124" s="73">
        <f t="shared" si="9"/>
        <v>-75</v>
      </c>
      <c r="C124" s="170">
        <f t="shared" si="11"/>
        <v>-75</v>
      </c>
      <c r="D124" s="171">
        <f t="shared" si="10"/>
        <v>0</v>
      </c>
    </row>
    <row r="125" spans="1:4" x14ac:dyDescent="0.6">
      <c r="A125" s="73">
        <v>-74</v>
      </c>
      <c r="B125" s="73">
        <f t="shared" si="9"/>
        <v>-74</v>
      </c>
      <c r="C125" s="170">
        <f t="shared" si="11"/>
        <v>-74</v>
      </c>
      <c r="D125" s="171">
        <f t="shared" si="10"/>
        <v>15.339140975248164</v>
      </c>
    </row>
    <row r="126" spans="1:4" x14ac:dyDescent="0.6">
      <c r="A126" s="73">
        <v>-73</v>
      </c>
      <c r="B126" s="73">
        <f t="shared" si="9"/>
        <v>-73</v>
      </c>
      <c r="C126" s="170">
        <f t="shared" si="11"/>
        <v>-73</v>
      </c>
      <c r="D126" s="171">
        <f t="shared" si="10"/>
        <v>16.222714475217327</v>
      </c>
    </row>
    <row r="127" spans="1:4" x14ac:dyDescent="0.6">
      <c r="A127" s="73">
        <v>-72</v>
      </c>
      <c r="B127" s="73">
        <f t="shared" si="9"/>
        <v>-72</v>
      </c>
      <c r="C127" s="170">
        <f t="shared" si="11"/>
        <v>-72</v>
      </c>
      <c r="D127" s="171">
        <f t="shared" si="10"/>
        <v>17.093790881991865</v>
      </c>
    </row>
    <row r="128" spans="1:4" x14ac:dyDescent="0.6">
      <c r="A128" s="73">
        <v>-71</v>
      </c>
      <c r="B128" s="73">
        <f t="shared" si="9"/>
        <v>-71</v>
      </c>
      <c r="C128" s="170">
        <f t="shared" si="11"/>
        <v>-71</v>
      </c>
      <c r="D128" s="171">
        <f t="shared" si="10"/>
        <v>17.951941151731166</v>
      </c>
    </row>
    <row r="129" spans="1:4" x14ac:dyDescent="0.6">
      <c r="A129" s="73">
        <v>-70</v>
      </c>
      <c r="B129" s="73">
        <f t="shared" si="9"/>
        <v>-70</v>
      </c>
      <c r="C129" s="170">
        <f t="shared" si="11"/>
        <v>-70</v>
      </c>
      <c r="D129" s="171">
        <f t="shared" si="10"/>
        <v>18.796776157667669</v>
      </c>
    </row>
    <row r="130" spans="1:4" x14ac:dyDescent="0.6">
      <c r="A130" s="73">
        <v>-69</v>
      </c>
      <c r="B130" s="73">
        <f t="shared" si="9"/>
        <v>-69</v>
      </c>
      <c r="C130" s="170">
        <f t="shared" si="11"/>
        <v>-69</v>
      </c>
      <c r="D130" s="171">
        <f t="shared" si="10"/>
        <v>19.627946147715612</v>
      </c>
    </row>
    <row r="131" spans="1:4" x14ac:dyDescent="0.6">
      <c r="A131" s="73">
        <v>-68</v>
      </c>
      <c r="B131" s="73">
        <f t="shared" si="9"/>
        <v>-68</v>
      </c>
      <c r="C131" s="170">
        <f t="shared" si="11"/>
        <v>-68</v>
      </c>
      <c r="D131" s="171">
        <f t="shared" si="10"/>
        <v>20.445139973864705</v>
      </c>
    </row>
    <row r="132" spans="1:4" x14ac:dyDescent="0.6">
      <c r="A132" s="73">
        <v>-67</v>
      </c>
      <c r="B132" s="73">
        <f t="shared" si="9"/>
        <v>-67</v>
      </c>
      <c r="C132" s="170">
        <f t="shared" si="11"/>
        <v>-67</v>
      </c>
      <c r="D132" s="171">
        <f t="shared" si="10"/>
        <v>21.248084118066295</v>
      </c>
    </row>
    <row r="133" spans="1:4" x14ac:dyDescent="0.6">
      <c r="A133" s="73">
        <v>-66</v>
      </c>
      <c r="B133" s="73">
        <f t="shared" si="9"/>
        <v>-66</v>
      </c>
      <c r="C133" s="170">
        <f t="shared" si="11"/>
        <v>-66</v>
      </c>
      <c r="D133" s="171">
        <f t="shared" si="10"/>
        <v>22.036541539837192</v>
      </c>
    </row>
    <row r="134" spans="1:4" x14ac:dyDescent="0.6">
      <c r="A134" s="73">
        <v>-65</v>
      </c>
      <c r="B134" s="73">
        <f t="shared" si="9"/>
        <v>-65</v>
      </c>
      <c r="C134" s="170">
        <f t="shared" si="11"/>
        <v>-65</v>
      </c>
      <c r="D134" s="171">
        <f t="shared" si="10"/>
        <v>22.810310370825714</v>
      </c>
    </row>
    <row r="135" spans="1:4" x14ac:dyDescent="0.6">
      <c r="A135" s="73">
        <v>-64</v>
      </c>
      <c r="B135" s="73">
        <f t="shared" si="9"/>
        <v>-64</v>
      </c>
      <c r="C135" s="170">
        <f t="shared" si="11"/>
        <v>-64</v>
      </c>
      <c r="D135" s="171">
        <f t="shared" si="10"/>
        <v>23.569222481161926</v>
      </c>
    </row>
    <row r="136" spans="1:4" x14ac:dyDescent="0.6">
      <c r="A136" s="73">
        <v>-63</v>
      </c>
      <c r="B136" s="73">
        <f t="shared" si="9"/>
        <v>-63</v>
      </c>
      <c r="C136" s="170">
        <f t="shared" si="11"/>
        <v>-63</v>
      </c>
      <c r="D136" s="171">
        <f t="shared" si="10"/>
        <v>24.313141941613427</v>
      </c>
    </row>
    <row r="137" spans="1:4" x14ac:dyDescent="0.6">
      <c r="A137" s="73">
        <v>-62</v>
      </c>
      <c r="B137" s="73">
        <f t="shared" si="9"/>
        <v>-62</v>
      </c>
      <c r="C137" s="170">
        <f t="shared" si="11"/>
        <v>-62</v>
      </c>
      <c r="D137" s="171">
        <f t="shared" si="10"/>
        <v>25.041963404453281</v>
      </c>
    </row>
    <row r="138" spans="1:4" x14ac:dyDescent="0.6">
      <c r="A138" s="73">
        <v>-61</v>
      </c>
      <c r="B138" s="73">
        <f t="shared" si="9"/>
        <v>-61</v>
      </c>
      <c r="C138" s="170">
        <f t="shared" si="11"/>
        <v>-61</v>
      </c>
      <c r="D138" s="171">
        <f t="shared" si="10"/>
        <v>25.755610424581498</v>
      </c>
    </row>
    <row r="139" spans="1:4" x14ac:dyDescent="0.6">
      <c r="A139" s="73">
        <v>-60</v>
      </c>
      <c r="B139" s="73">
        <f t="shared" si="9"/>
        <v>-60</v>
      </c>
      <c r="C139" s="170">
        <f t="shared" si="11"/>
        <v>-60</v>
      </c>
      <c r="D139" s="171">
        <f t="shared" si="10"/>
        <v>26.454033740887517</v>
      </c>
    </row>
    <row r="140" spans="1:4" x14ac:dyDescent="0.6">
      <c r="A140" s="73">
        <v>-59</v>
      </c>
      <c r="B140" s="73">
        <f t="shared" si="9"/>
        <v>-59</v>
      </c>
      <c r="C140" s="170">
        <f t="shared" si="11"/>
        <v>-59</v>
      </c>
      <c r="D140" s="171">
        <f t="shared" si="10"/>
        <v>27.137209536155051</v>
      </c>
    </row>
    <row r="141" spans="1:4" x14ac:dyDescent="0.6">
      <c r="A141" s="73">
        <v>-58</v>
      </c>
      <c r="B141" s="73">
        <f t="shared" si="9"/>
        <v>-58</v>
      </c>
      <c r="C141" s="170">
        <f t="shared" si="11"/>
        <v>-58</v>
      </c>
      <c r="D141" s="171">
        <f t="shared" si="10"/>
        <v>27.805137692045275</v>
      </c>
    </row>
    <row r="142" spans="1:4" x14ac:dyDescent="0.6">
      <c r="A142" s="73">
        <v>-57</v>
      </c>
      <c r="B142" s="73">
        <f t="shared" si="9"/>
        <v>-57</v>
      </c>
      <c r="C142" s="170">
        <f t="shared" si="11"/>
        <v>-57</v>
      </c>
      <c r="D142" s="171">
        <f t="shared" si="10"/>
        <v>28.457840053894749</v>
      </c>
    </row>
    <row r="143" spans="1:4" x14ac:dyDescent="0.6">
      <c r="A143" s="73">
        <v>-56</v>
      </c>
      <c r="B143" s="73">
        <f t="shared" ref="B143:B206" si="12">A143+$B$9</f>
        <v>-56</v>
      </c>
      <c r="C143" s="170">
        <f t="shared" si="11"/>
        <v>-56</v>
      </c>
      <c r="D143" s="171">
        <f t="shared" ref="D143:D206" si="13">IF((A143&gt;=$B$15)*(A143&lt;=$B$16),DEGREES(ATAN(B$4*SIN(RADIANS($B$8))*COS(RADIANS($A143))/B$12)),0)</f>
        <v>29.095358718271793</v>
      </c>
    </row>
    <row r="144" spans="1:4" x14ac:dyDescent="0.6">
      <c r="A144" s="73">
        <v>-55</v>
      </c>
      <c r="B144" s="73">
        <f t="shared" si="12"/>
        <v>-55</v>
      </c>
      <c r="C144" s="170">
        <f t="shared" ref="C144:C199" si="14">IF(B144&lt;-180,B144+360,IF(B144&lt;180,B144,-360+B144))</f>
        <v>-55</v>
      </c>
      <c r="D144" s="171">
        <f t="shared" si="13"/>
        <v>29.717754354481084</v>
      </c>
    </row>
    <row r="145" spans="1:4" x14ac:dyDescent="0.6">
      <c r="A145" s="73">
        <v>-54</v>
      </c>
      <c r="B145" s="73">
        <f t="shared" si="12"/>
        <v>-54</v>
      </c>
      <c r="C145" s="170">
        <f t="shared" si="14"/>
        <v>-54</v>
      </c>
      <c r="D145" s="171">
        <f t="shared" si="13"/>
        <v>30.325104569519919</v>
      </c>
    </row>
    <row r="146" spans="1:4" x14ac:dyDescent="0.6">
      <c r="A146" s="73">
        <v>-53</v>
      </c>
      <c r="B146" s="73">
        <f t="shared" si="12"/>
        <v>-53</v>
      </c>
      <c r="C146" s="170">
        <f t="shared" si="14"/>
        <v>-53</v>
      </c>
      <c r="D146" s="171">
        <f t="shared" si="13"/>
        <v>30.917502324390956</v>
      </c>
    </row>
    <row r="147" spans="1:4" x14ac:dyDescent="0.6">
      <c r="A147" s="73">
        <v>-52</v>
      </c>
      <c r="B147" s="73">
        <f t="shared" si="12"/>
        <v>-52</v>
      </c>
      <c r="C147" s="170">
        <f t="shared" si="14"/>
        <v>-52</v>
      </c>
      <c r="D147" s="171">
        <f t="shared" si="13"/>
        <v>31.49505440818119</v>
      </c>
    </row>
    <row r="148" spans="1:4" x14ac:dyDescent="0.6">
      <c r="A148" s="73">
        <v>-51</v>
      </c>
      <c r="B148" s="73">
        <f t="shared" si="12"/>
        <v>-51</v>
      </c>
      <c r="C148" s="170">
        <f t="shared" si="14"/>
        <v>-51</v>
      </c>
      <c r="D148" s="171">
        <f t="shared" si="13"/>
        <v>32.057879974937187</v>
      </c>
    </row>
    <row r="149" spans="1:4" x14ac:dyDescent="0.6">
      <c r="A149" s="73">
        <v>-50</v>
      </c>
      <c r="B149" s="73">
        <f t="shared" si="12"/>
        <v>-50</v>
      </c>
      <c r="C149" s="170">
        <f t="shared" si="14"/>
        <v>-50</v>
      </c>
      <c r="D149" s="171">
        <f t="shared" si="13"/>
        <v>32.606109147107581</v>
      </c>
    </row>
    <row r="150" spans="1:4" x14ac:dyDescent="0.6">
      <c r="A150" s="73">
        <v>-49</v>
      </c>
      <c r="B150" s="73">
        <f t="shared" si="12"/>
        <v>-49</v>
      </c>
      <c r="C150" s="170">
        <f t="shared" si="14"/>
        <v>-49</v>
      </c>
      <c r="D150" s="171">
        <f t="shared" si="13"/>
        <v>33.139881688189284</v>
      </c>
    </row>
    <row r="151" spans="1:4" x14ac:dyDescent="0.6">
      <c r="A151" s="73">
        <v>-48</v>
      </c>
      <c r="B151" s="73">
        <f t="shared" si="12"/>
        <v>-48</v>
      </c>
      <c r="C151" s="170">
        <f t="shared" si="14"/>
        <v>-48</v>
      </c>
      <c r="D151" s="171">
        <f t="shared" si="13"/>
        <v>33.659345746202995</v>
      </c>
    </row>
    <row r="152" spans="1:4" x14ac:dyDescent="0.6">
      <c r="A152" s="73">
        <v>-47</v>
      </c>
      <c r="B152" s="73">
        <f t="shared" si="12"/>
        <v>-47</v>
      </c>
      <c r="C152" s="170">
        <f t="shared" si="14"/>
        <v>-47</v>
      </c>
      <c r="D152" s="171">
        <f t="shared" si="13"/>
        <v>34.164656668733947</v>
      </c>
    </row>
    <row r="153" spans="1:4" x14ac:dyDescent="0.6">
      <c r="A153" s="73">
        <v>-46</v>
      </c>
      <c r="B153" s="73">
        <f t="shared" si="12"/>
        <v>-46</v>
      </c>
      <c r="C153" s="170">
        <f t="shared" si="14"/>
        <v>-46</v>
      </c>
      <c r="D153" s="171">
        <f t="shared" si="13"/>
        <v>34.655975889501043</v>
      </c>
    </row>
    <row r="154" spans="1:4" x14ac:dyDescent="0.6">
      <c r="A154" s="73">
        <v>-45</v>
      </c>
      <c r="B154" s="73">
        <f t="shared" si="12"/>
        <v>-45</v>
      </c>
      <c r="C154" s="170">
        <f t="shared" si="14"/>
        <v>-45</v>
      </c>
      <c r="D154" s="171">
        <f t="shared" si="13"/>
        <v>35.133469885753883</v>
      </c>
    </row>
    <row r="155" spans="1:4" x14ac:dyDescent="0.6">
      <c r="A155" s="73">
        <v>-44</v>
      </c>
      <c r="B155" s="73">
        <f t="shared" si="12"/>
        <v>-44</v>
      </c>
      <c r="C155" s="170">
        <f t="shared" si="14"/>
        <v>-44</v>
      </c>
      <c r="D155" s="171">
        <f t="shared" si="13"/>
        <v>35.597309205238119</v>
      </c>
    </row>
    <row r="156" spans="1:4" x14ac:dyDescent="0.6">
      <c r="A156" s="73">
        <v>-43</v>
      </c>
      <c r="B156" s="73">
        <f t="shared" si="12"/>
        <v>-43</v>
      </c>
      <c r="C156" s="170">
        <f t="shared" si="14"/>
        <v>-43</v>
      </c>
      <c r="D156" s="171">
        <f t="shared" si="13"/>
        <v>36.047667561004261</v>
      </c>
    </row>
    <row r="157" spans="1:4" x14ac:dyDescent="0.6">
      <c r="A157" s="73">
        <v>-42</v>
      </c>
      <c r="B157" s="73">
        <f t="shared" si="12"/>
        <v>-42</v>
      </c>
      <c r="C157" s="170">
        <f t="shared" si="14"/>
        <v>-42</v>
      </c>
      <c r="D157" s="171">
        <f t="shared" si="13"/>
        <v>36.484720991957012</v>
      </c>
    </row>
    <row r="158" spans="1:4" x14ac:dyDescent="0.6">
      <c r="A158" s="73">
        <v>-41</v>
      </c>
      <c r="B158" s="73">
        <f t="shared" si="12"/>
        <v>-41</v>
      </c>
      <c r="C158" s="170">
        <f t="shared" si="14"/>
        <v>-41</v>
      </c>
      <c r="D158" s="171">
        <f t="shared" si="13"/>
        <v>36.908647086742718</v>
      </c>
    </row>
    <row r="159" spans="1:4" x14ac:dyDescent="0.6">
      <c r="A159" s="73">
        <v>-40</v>
      </c>
      <c r="B159" s="73">
        <f t="shared" si="12"/>
        <v>-40</v>
      </c>
      <c r="C159" s="170">
        <f t="shared" si="14"/>
        <v>-40</v>
      </c>
      <c r="D159" s="171">
        <f t="shared" si="13"/>
        <v>37.319624268342537</v>
      </c>
    </row>
    <row r="160" spans="1:4" x14ac:dyDescent="0.6">
      <c r="A160" s="73">
        <v>-39</v>
      </c>
      <c r="B160" s="73">
        <f t="shared" si="12"/>
        <v>-39</v>
      </c>
      <c r="C160" s="170">
        <f t="shared" si="14"/>
        <v>-39</v>
      </c>
      <c r="D160" s="171">
        <f t="shared" si="13"/>
        <v>37.717831136571263</v>
      </c>
    </row>
    <row r="161" spans="1:4" x14ac:dyDescent="0.6">
      <c r="A161" s="73">
        <v>-38</v>
      </c>
      <c r="B161" s="73">
        <f t="shared" si="12"/>
        <v>-38</v>
      </c>
      <c r="C161" s="170">
        <f t="shared" si="14"/>
        <v>-38</v>
      </c>
      <c r="D161" s="171">
        <f t="shared" si="13"/>
        <v>38.103445865567892</v>
      </c>
    </row>
    <row r="162" spans="1:4" x14ac:dyDescent="0.6">
      <c r="A162" s="73">
        <v>-37</v>
      </c>
      <c r="B162" s="73">
        <f t="shared" si="12"/>
        <v>-37</v>
      </c>
      <c r="C162" s="170">
        <f t="shared" si="14"/>
        <v>-37</v>
      </c>
      <c r="D162" s="171">
        <f t="shared" si="13"/>
        <v>38.47664565329756</v>
      </c>
    </row>
    <row r="163" spans="1:4" x14ac:dyDescent="0.6">
      <c r="A163" s="73">
        <v>-36</v>
      </c>
      <c r="B163" s="73">
        <f t="shared" si="12"/>
        <v>-36</v>
      </c>
      <c r="C163" s="170">
        <f t="shared" si="14"/>
        <v>-36</v>
      </c>
      <c r="D163" s="171">
        <f t="shared" si="13"/>
        <v>38.837606220057722</v>
      </c>
    </row>
    <row r="164" spans="1:4" x14ac:dyDescent="0.6">
      <c r="A164" s="73">
        <v>-35</v>
      </c>
      <c r="B164" s="73">
        <f t="shared" si="12"/>
        <v>-35</v>
      </c>
      <c r="C164" s="170">
        <f t="shared" si="14"/>
        <v>-35</v>
      </c>
      <c r="D164" s="171">
        <f t="shared" si="13"/>
        <v>39.186501352989112</v>
      </c>
    </row>
    <row r="165" spans="1:4" x14ac:dyDescent="0.6">
      <c r="A165" s="73">
        <v>-34</v>
      </c>
      <c r="B165" s="73">
        <f t="shared" si="12"/>
        <v>-34</v>
      </c>
      <c r="C165" s="170">
        <f t="shared" si="14"/>
        <v>-34</v>
      </c>
      <c r="D165" s="171">
        <f t="shared" si="13"/>
        <v>39.523502493627987</v>
      </c>
    </row>
    <row r="166" spans="1:4" x14ac:dyDescent="0.6">
      <c r="A166" s="73">
        <v>-33</v>
      </c>
      <c r="B166" s="73">
        <f t="shared" si="12"/>
        <v>-33</v>
      </c>
      <c r="C166" s="170">
        <f t="shared" si="14"/>
        <v>-33</v>
      </c>
      <c r="D166" s="171">
        <f t="shared" si="13"/>
        <v>39.848778365595152</v>
      </c>
    </row>
    <row r="167" spans="1:4" x14ac:dyDescent="0.6">
      <c r="A167" s="73">
        <v>-32</v>
      </c>
      <c r="B167" s="73">
        <f t="shared" si="12"/>
        <v>-32</v>
      </c>
      <c r="C167" s="170">
        <f t="shared" si="14"/>
        <v>-32</v>
      </c>
      <c r="D167" s="171">
        <f t="shared" si="13"/>
        <v>40.162494639595778</v>
      </c>
    </row>
    <row r="168" spans="1:4" x14ac:dyDescent="0.6">
      <c r="A168" s="73">
        <v>-31</v>
      </c>
      <c r="B168" s="73">
        <f t="shared" si="12"/>
        <v>-31</v>
      </c>
      <c r="C168" s="170">
        <f t="shared" si="14"/>
        <v>-31</v>
      </c>
      <c r="D168" s="171">
        <f t="shared" si="13"/>
        <v>40.464813632996666</v>
      </c>
    </row>
    <row r="169" spans="1:4" x14ac:dyDescent="0.6">
      <c r="A169" s="73">
        <v>-30</v>
      </c>
      <c r="B169" s="73">
        <f t="shared" si="12"/>
        <v>-30</v>
      </c>
      <c r="C169" s="170">
        <f t="shared" si="14"/>
        <v>-30</v>
      </c>
      <c r="D169" s="171">
        <f t="shared" si="13"/>
        <v>40.755894041352114</v>
      </c>
    </row>
    <row r="170" spans="1:4" x14ac:dyDescent="0.6">
      <c r="A170" s="73">
        <v>-29</v>
      </c>
      <c r="B170" s="73">
        <f t="shared" si="12"/>
        <v>-29</v>
      </c>
      <c r="C170" s="170">
        <f t="shared" si="14"/>
        <v>-29</v>
      </c>
      <c r="D170" s="171">
        <f t="shared" si="13"/>
        <v>41.03589069936217</v>
      </c>
    </row>
    <row r="171" spans="1:4" x14ac:dyDescent="0.6">
      <c r="A171" s="73">
        <v>-28</v>
      </c>
      <c r="B171" s="73">
        <f t="shared" si="12"/>
        <v>-28</v>
      </c>
      <c r="C171" s="170">
        <f t="shared" si="14"/>
        <v>-28</v>
      </c>
      <c r="D171" s="171">
        <f t="shared" si="13"/>
        <v>41.304954368865509</v>
      </c>
    </row>
    <row r="172" spans="1:4" x14ac:dyDescent="0.6">
      <c r="A172" s="73">
        <v>-27</v>
      </c>
      <c r="B172" s="73">
        <f t="shared" si="12"/>
        <v>-27</v>
      </c>
      <c r="C172" s="170">
        <f t="shared" si="14"/>
        <v>-27</v>
      </c>
      <c r="D172" s="171">
        <f t="shared" si="13"/>
        <v>41.56323155159096</v>
      </c>
    </row>
    <row r="173" spans="1:4" x14ac:dyDescent="0.6">
      <c r="A173" s="73">
        <v>-26</v>
      </c>
      <c r="B173" s="73">
        <f t="shared" si="12"/>
        <v>-26</v>
      </c>
      <c r="C173" s="170">
        <f t="shared" si="14"/>
        <v>-26</v>
      </c>
      <c r="D173" s="171">
        <f t="shared" si="13"/>
        <v>41.810864324515563</v>
      </c>
    </row>
    <row r="174" spans="1:4" x14ac:dyDescent="0.6">
      <c r="A174" s="73">
        <v>-25</v>
      </c>
      <c r="B174" s="73">
        <f t="shared" si="12"/>
        <v>-25</v>
      </c>
      <c r="C174" s="170">
        <f t="shared" si="14"/>
        <v>-25</v>
      </c>
      <c r="D174" s="171">
        <f t="shared" si="13"/>
        <v>42.047990195800288</v>
      </c>
    </row>
    <row r="175" spans="1:4" x14ac:dyDescent="0.6">
      <c r="A175" s="73">
        <v>-24</v>
      </c>
      <c r="B175" s="73">
        <f t="shared" si="12"/>
        <v>-24</v>
      </c>
      <c r="C175" s="170">
        <f t="shared" si="14"/>
        <v>-24</v>
      </c>
      <c r="D175" s="171">
        <f t="shared" si="13"/>
        <v>42.274741979397419</v>
      </c>
    </row>
    <row r="176" spans="1:4" x14ac:dyDescent="0.6">
      <c r="A176" s="73">
        <v>-23</v>
      </c>
      <c r="B176" s="73">
        <f t="shared" si="12"/>
        <v>-23</v>
      </c>
      <c r="C176" s="170">
        <f t="shared" si="14"/>
        <v>-23</v>
      </c>
      <c r="D176" s="171">
        <f t="shared" si="13"/>
        <v>42.491247686543431</v>
      </c>
    </row>
    <row r="177" spans="1:4" x14ac:dyDescent="0.6">
      <c r="A177" s="73">
        <v>-22</v>
      </c>
      <c r="B177" s="73">
        <f t="shared" si="12"/>
        <v>-22</v>
      </c>
      <c r="C177" s="170">
        <f t="shared" si="14"/>
        <v>-22</v>
      </c>
      <c r="D177" s="171">
        <f t="shared" si="13"/>
        <v>42.697630432468813</v>
      </c>
    </row>
    <row r="178" spans="1:4" x14ac:dyDescent="0.6">
      <c r="A178" s="73">
        <v>-21</v>
      </c>
      <c r="B178" s="73">
        <f t="shared" si="12"/>
        <v>-21</v>
      </c>
      <c r="C178" s="170">
        <f t="shared" si="14"/>
        <v>-21</v>
      </c>
      <c r="D178" s="171">
        <f t="shared" si="13"/>
        <v>42.894008356769319</v>
      </c>
    </row>
    <row r="179" spans="1:4" x14ac:dyDescent="0.6">
      <c r="A179" s="73">
        <v>-20</v>
      </c>
      <c r="B179" s="73">
        <f t="shared" si="12"/>
        <v>-20</v>
      </c>
      <c r="C179" s="170">
        <f t="shared" si="14"/>
        <v>-20</v>
      </c>
      <c r="D179" s="171">
        <f t="shared" si="13"/>
        <v>43.080494555992829</v>
      </c>
    </row>
    <row r="180" spans="1:4" x14ac:dyDescent="0.6">
      <c r="A180" s="73">
        <v>-19</v>
      </c>
      <c r="B180" s="73">
        <f t="shared" si="12"/>
        <v>-19</v>
      </c>
      <c r="C180" s="170">
        <f t="shared" si="14"/>
        <v>-19</v>
      </c>
      <c r="D180" s="171">
        <f t="shared" si="13"/>
        <v>43.257197027100723</v>
      </c>
    </row>
    <row r="181" spans="1:4" x14ac:dyDescent="0.6">
      <c r="A181" s="73">
        <v>-18</v>
      </c>
      <c r="B181" s="73">
        <f t="shared" si="12"/>
        <v>-18</v>
      </c>
      <c r="C181" s="170">
        <f t="shared" si="14"/>
        <v>-18</v>
      </c>
      <c r="D181" s="171">
        <f t="shared" si="13"/>
        <v>43.424218620562812</v>
      </c>
    </row>
    <row r="182" spans="1:4" x14ac:dyDescent="0.6">
      <c r="A182" s="73">
        <v>-17</v>
      </c>
      <c r="B182" s="73">
        <f t="shared" si="12"/>
        <v>-17</v>
      </c>
      <c r="C182" s="170">
        <f t="shared" si="14"/>
        <v>-17</v>
      </c>
      <c r="D182" s="171">
        <f t="shared" si="13"/>
        <v>43.58165700194025</v>
      </c>
    </row>
    <row r="183" spans="1:4" x14ac:dyDescent="0.6">
      <c r="A183" s="73">
        <v>-16</v>
      </c>
      <c r="B183" s="73">
        <f t="shared" si="12"/>
        <v>-16</v>
      </c>
      <c r="C183" s="170">
        <f t="shared" si="14"/>
        <v>-16</v>
      </c>
      <c r="D183" s="171">
        <f t="shared" si="13"/>
        <v>43.729604620901384</v>
      </c>
    </row>
    <row r="184" spans="1:4" x14ac:dyDescent="0.6">
      <c r="A184" s="73">
        <v>-15</v>
      </c>
      <c r="B184" s="73">
        <f t="shared" si="12"/>
        <v>-15</v>
      </c>
      <c r="C184" s="170">
        <f t="shared" si="14"/>
        <v>-15</v>
      </c>
      <c r="D184" s="171">
        <f t="shared" si="13"/>
        <v>43.868148686701076</v>
      </c>
    </row>
    <row r="185" spans="1:4" x14ac:dyDescent="0.6">
      <c r="A185" s="73">
        <v>-14</v>
      </c>
      <c r="B185" s="73">
        <f t="shared" si="12"/>
        <v>-14</v>
      </c>
      <c r="C185" s="170">
        <f t="shared" si="14"/>
        <v>-14</v>
      </c>
      <c r="D185" s="171">
        <f t="shared" si="13"/>
        <v>43.997371149235121</v>
      </c>
    </row>
    <row r="186" spans="1:4" x14ac:dyDescent="0.6">
      <c r="A186" s="73">
        <v>-13</v>
      </c>
      <c r="B186" s="73">
        <f t="shared" si="12"/>
        <v>-13</v>
      </c>
      <c r="C186" s="170">
        <f t="shared" si="14"/>
        <v>-13</v>
      </c>
      <c r="D186" s="171">
        <f t="shared" si="13"/>
        <v>44.117348684857731</v>
      </c>
    </row>
    <row r="187" spans="1:4" x14ac:dyDescent="0.6">
      <c r="A187" s="73">
        <v>-12</v>
      </c>
      <c r="B187" s="73">
        <f t="shared" si="12"/>
        <v>-12</v>
      </c>
      <c r="C187" s="170">
        <f t="shared" si="14"/>
        <v>-12</v>
      </c>
      <c r="D187" s="171">
        <f t="shared" si="13"/>
        <v>44.228152686221875</v>
      </c>
    </row>
    <row r="188" spans="1:4" x14ac:dyDescent="0.6">
      <c r="A188" s="73">
        <v>-11</v>
      </c>
      <c r="B188" s="73">
        <f t="shared" si="12"/>
        <v>-11</v>
      </c>
      <c r="C188" s="170">
        <f t="shared" si="14"/>
        <v>-11</v>
      </c>
      <c r="D188" s="171">
        <f t="shared" si="13"/>
        <v>44.329849255470478</v>
      </c>
    </row>
    <row r="189" spans="1:4" x14ac:dyDescent="0.6">
      <c r="A189" s="73">
        <v>-10</v>
      </c>
      <c r="B189" s="73">
        <f t="shared" si="12"/>
        <v>-10</v>
      </c>
      <c r="C189" s="170">
        <f t="shared" si="14"/>
        <v>-10</v>
      </c>
      <c r="D189" s="171">
        <f t="shared" si="13"/>
        <v>44.422499200169739</v>
      </c>
    </row>
    <row r="190" spans="1:4" x14ac:dyDescent="0.6">
      <c r="A190" s="73">
        <v>-9</v>
      </c>
      <c r="B190" s="73">
        <f t="shared" si="12"/>
        <v>-9</v>
      </c>
      <c r="C190" s="170">
        <f t="shared" si="14"/>
        <v>-9</v>
      </c>
      <c r="D190" s="171">
        <f t="shared" si="13"/>
        <v>44.506158031436463</v>
      </c>
    </row>
    <row r="191" spans="1:4" x14ac:dyDescent="0.6">
      <c r="A191" s="73">
        <v>-8</v>
      </c>
      <c r="B191" s="73">
        <f t="shared" si="12"/>
        <v>-8</v>
      </c>
      <c r="C191" s="170">
        <f t="shared" si="14"/>
        <v>-8</v>
      </c>
      <c r="D191" s="171">
        <f t="shared" si="13"/>
        <v>44.580875963767589</v>
      </c>
    </row>
    <row r="192" spans="1:4" x14ac:dyDescent="0.6">
      <c r="A192" s="73">
        <v>-7</v>
      </c>
      <c r="B192" s="73">
        <f t="shared" si="12"/>
        <v>-7</v>
      </c>
      <c r="C192" s="170">
        <f t="shared" si="14"/>
        <v>-7</v>
      </c>
      <c r="D192" s="171">
        <f t="shared" si="13"/>
        <v>44.646697916133625</v>
      </c>
    </row>
    <row r="193" spans="1:4" x14ac:dyDescent="0.6">
      <c r="A193" s="73">
        <v>-6</v>
      </c>
      <c r="B193" s="73">
        <f t="shared" si="12"/>
        <v>-6</v>
      </c>
      <c r="C193" s="170">
        <f t="shared" si="14"/>
        <v>-6</v>
      </c>
      <c r="D193" s="171">
        <f t="shared" si="13"/>
        <v>44.703663513948385</v>
      </c>
    </row>
    <row r="194" spans="1:4" x14ac:dyDescent="0.6">
      <c r="A194" s="73">
        <v>-5</v>
      </c>
      <c r="B194" s="73">
        <f t="shared" si="12"/>
        <v>-5</v>
      </c>
      <c r="C194" s="170">
        <f t="shared" si="14"/>
        <v>-5</v>
      </c>
      <c r="D194" s="171">
        <f t="shared" si="13"/>
        <v>44.751807091575081</v>
      </c>
    </row>
    <row r="195" spans="1:4" x14ac:dyDescent="0.6">
      <c r="A195" s="73">
        <v>-4</v>
      </c>
      <c r="B195" s="73">
        <f t="shared" si="12"/>
        <v>-4</v>
      </c>
      <c r="C195" s="170">
        <f t="shared" si="14"/>
        <v>-4</v>
      </c>
      <c r="D195" s="171">
        <f t="shared" si="13"/>
        <v>44.791157695074446</v>
      </c>
    </row>
    <row r="196" spans="1:4" x14ac:dyDescent="0.6">
      <c r="A196" s="73">
        <v>-3</v>
      </c>
      <c r="B196" s="73">
        <f t="shared" si="12"/>
        <v>-3</v>
      </c>
      <c r="C196" s="170">
        <f t="shared" si="14"/>
        <v>-3</v>
      </c>
      <c r="D196" s="171">
        <f t="shared" si="13"/>
        <v>44.821739084944085</v>
      </c>
    </row>
    <row r="197" spans="1:4" x14ac:dyDescent="0.6">
      <c r="A197" s="73">
        <v>-2</v>
      </c>
      <c r="B197" s="73">
        <f t="shared" si="12"/>
        <v>-2</v>
      </c>
      <c r="C197" s="170">
        <f t="shared" si="14"/>
        <v>-2</v>
      </c>
      <c r="D197" s="171">
        <f t="shared" si="13"/>
        <v>44.843569738639644</v>
      </c>
    </row>
    <row r="198" spans="1:4" x14ac:dyDescent="0.6">
      <c r="A198" s="73">
        <v>-1</v>
      </c>
      <c r="B198" s="73">
        <f t="shared" si="12"/>
        <v>-1</v>
      </c>
      <c r="C198" s="170">
        <f t="shared" si="14"/>
        <v>-1</v>
      </c>
      <c r="D198" s="171">
        <f t="shared" si="13"/>
        <v>44.856662852708887</v>
      </c>
    </row>
    <row r="199" spans="1:4" x14ac:dyDescent="0.6">
      <c r="A199" s="121">
        <v>-1E-3</v>
      </c>
      <c r="B199" s="73">
        <f t="shared" si="12"/>
        <v>-1E-3</v>
      </c>
      <c r="C199" s="170">
        <f t="shared" si="14"/>
        <v>-1E-3</v>
      </c>
      <c r="D199" s="171">
        <f t="shared" si="13"/>
        <v>44.861026340044845</v>
      </c>
    </row>
    <row r="200" spans="1:4" x14ac:dyDescent="0.6">
      <c r="A200" s="121">
        <v>1E-3</v>
      </c>
      <c r="B200" s="73">
        <f t="shared" si="12"/>
        <v>1E-3</v>
      </c>
      <c r="C200" s="170">
        <f>IF(B200&lt;-180,B200+360,IF(B200&lt;180,B200,-360+B200))</f>
        <v>1E-3</v>
      </c>
      <c r="D200" s="171">
        <f t="shared" si="13"/>
        <v>44.861026340044845</v>
      </c>
    </row>
    <row r="201" spans="1:4" x14ac:dyDescent="0.6">
      <c r="A201" s="73">
        <v>1</v>
      </c>
      <c r="B201" s="73">
        <f t="shared" si="12"/>
        <v>1</v>
      </c>
      <c r="C201" s="170">
        <f t="shared" ref="C201:C264" si="15">IF(B201&lt;-180,B201+360,IF(B201&lt;180,B201,-360+B201))</f>
        <v>1</v>
      </c>
      <c r="D201" s="171">
        <f t="shared" si="13"/>
        <v>44.856662852708887</v>
      </c>
    </row>
    <row r="202" spans="1:4" x14ac:dyDescent="0.6">
      <c r="A202" s="73">
        <v>2</v>
      </c>
      <c r="B202" s="73">
        <f t="shared" si="12"/>
        <v>2</v>
      </c>
      <c r="C202" s="170">
        <f t="shared" si="15"/>
        <v>2</v>
      </c>
      <c r="D202" s="171">
        <f t="shared" si="13"/>
        <v>44.843569738639644</v>
      </c>
    </row>
    <row r="203" spans="1:4" x14ac:dyDescent="0.6">
      <c r="A203" s="73">
        <v>3</v>
      </c>
      <c r="B203" s="73">
        <f t="shared" si="12"/>
        <v>3</v>
      </c>
      <c r="C203" s="170">
        <f t="shared" si="15"/>
        <v>3</v>
      </c>
      <c r="D203" s="171">
        <f t="shared" si="13"/>
        <v>44.821739084944085</v>
      </c>
    </row>
    <row r="204" spans="1:4" x14ac:dyDescent="0.6">
      <c r="A204" s="73">
        <v>4</v>
      </c>
      <c r="B204" s="73">
        <f t="shared" si="12"/>
        <v>4</v>
      </c>
      <c r="C204" s="170">
        <f t="shared" si="15"/>
        <v>4</v>
      </c>
      <c r="D204" s="171">
        <f t="shared" si="13"/>
        <v>44.791157695074446</v>
      </c>
    </row>
    <row r="205" spans="1:4" x14ac:dyDescent="0.6">
      <c r="A205" s="73">
        <v>5</v>
      </c>
      <c r="B205" s="73">
        <f t="shared" si="12"/>
        <v>5</v>
      </c>
      <c r="C205" s="170">
        <f t="shared" si="15"/>
        <v>5</v>
      </c>
      <c r="D205" s="171">
        <f t="shared" si="13"/>
        <v>44.751807091575081</v>
      </c>
    </row>
    <row r="206" spans="1:4" x14ac:dyDescent="0.6">
      <c r="A206" s="73">
        <v>6</v>
      </c>
      <c r="B206" s="73">
        <f t="shared" si="12"/>
        <v>6</v>
      </c>
      <c r="C206" s="170">
        <f t="shared" si="15"/>
        <v>6</v>
      </c>
      <c r="D206" s="171">
        <f t="shared" si="13"/>
        <v>44.703663513948385</v>
      </c>
    </row>
    <row r="207" spans="1:4" x14ac:dyDescent="0.6">
      <c r="A207" s="73">
        <v>7</v>
      </c>
      <c r="B207" s="73">
        <f t="shared" ref="B207:B270" si="16">A207+$B$9</f>
        <v>7</v>
      </c>
      <c r="C207" s="170">
        <f t="shared" si="15"/>
        <v>7</v>
      </c>
      <c r="D207" s="171">
        <f t="shared" ref="D207:D270" si="17">IF((A207&gt;=$B$15)*(A207&lt;=$B$16),DEGREES(ATAN(B$4*SIN(RADIANS($B$8))*COS(RADIANS($A207))/B$12)),0)</f>
        <v>44.646697916133625</v>
      </c>
    </row>
    <row r="208" spans="1:4" x14ac:dyDescent="0.6">
      <c r="A208" s="73">
        <v>8</v>
      </c>
      <c r="B208" s="73">
        <f t="shared" si="16"/>
        <v>8</v>
      </c>
      <c r="C208" s="170">
        <f t="shared" si="15"/>
        <v>8</v>
      </c>
      <c r="D208" s="171">
        <f t="shared" si="17"/>
        <v>44.580875963767589</v>
      </c>
    </row>
    <row r="209" spans="1:4" x14ac:dyDescent="0.6">
      <c r="A209" s="73">
        <v>9</v>
      </c>
      <c r="B209" s="73">
        <f t="shared" si="16"/>
        <v>9</v>
      </c>
      <c r="C209" s="170">
        <f t="shared" si="15"/>
        <v>9</v>
      </c>
      <c r="D209" s="171">
        <f t="shared" si="17"/>
        <v>44.506158031436463</v>
      </c>
    </row>
    <row r="210" spans="1:4" x14ac:dyDescent="0.6">
      <c r="A210" s="73">
        <v>10</v>
      </c>
      <c r="B210" s="73">
        <f t="shared" si="16"/>
        <v>10</v>
      </c>
      <c r="C210" s="170">
        <f t="shared" si="15"/>
        <v>10</v>
      </c>
      <c r="D210" s="171">
        <f t="shared" si="17"/>
        <v>44.422499200169739</v>
      </c>
    </row>
    <row r="211" spans="1:4" x14ac:dyDescent="0.6">
      <c r="A211" s="73">
        <v>11</v>
      </c>
      <c r="B211" s="73">
        <f t="shared" si="16"/>
        <v>11</v>
      </c>
      <c r="C211" s="170">
        <f t="shared" si="15"/>
        <v>11</v>
      </c>
      <c r="D211" s="171">
        <f t="shared" si="17"/>
        <v>44.329849255470478</v>
      </c>
    </row>
    <row r="212" spans="1:4" x14ac:dyDescent="0.6">
      <c r="A212" s="73">
        <v>12</v>
      </c>
      <c r="B212" s="73">
        <f t="shared" si="16"/>
        <v>12</v>
      </c>
      <c r="C212" s="170">
        <f t="shared" si="15"/>
        <v>12</v>
      </c>
      <c r="D212" s="171">
        <f t="shared" si="17"/>
        <v>44.228152686221875</v>
      </c>
    </row>
    <row r="213" spans="1:4" x14ac:dyDescent="0.6">
      <c r="A213" s="73">
        <v>13</v>
      </c>
      <c r="B213" s="73">
        <f t="shared" si="16"/>
        <v>13</v>
      </c>
      <c r="C213" s="170">
        <f t="shared" si="15"/>
        <v>13</v>
      </c>
      <c r="D213" s="171">
        <f t="shared" si="17"/>
        <v>44.117348684857731</v>
      </c>
    </row>
    <row r="214" spans="1:4" x14ac:dyDescent="0.6">
      <c r="A214" s="73">
        <v>14</v>
      </c>
      <c r="B214" s="73">
        <f t="shared" si="16"/>
        <v>14</v>
      </c>
      <c r="C214" s="170">
        <f t="shared" si="15"/>
        <v>14</v>
      </c>
      <c r="D214" s="171">
        <f t="shared" si="17"/>
        <v>43.997371149235121</v>
      </c>
    </row>
    <row r="215" spans="1:4" x14ac:dyDescent="0.6">
      <c r="A215" s="73">
        <v>15</v>
      </c>
      <c r="B215" s="73">
        <f t="shared" si="16"/>
        <v>15</v>
      </c>
      <c r="C215" s="170">
        <f t="shared" si="15"/>
        <v>15</v>
      </c>
      <c r="D215" s="171">
        <f t="shared" si="17"/>
        <v>43.868148686701076</v>
      </c>
    </row>
    <row r="216" spans="1:4" x14ac:dyDescent="0.6">
      <c r="A216" s="73">
        <v>16</v>
      </c>
      <c r="B216" s="73">
        <f t="shared" si="16"/>
        <v>16</v>
      </c>
      <c r="C216" s="170">
        <f t="shared" si="15"/>
        <v>16</v>
      </c>
      <c r="D216" s="171">
        <f t="shared" si="17"/>
        <v>43.729604620901384</v>
      </c>
    </row>
    <row r="217" spans="1:4" x14ac:dyDescent="0.6">
      <c r="A217" s="73">
        <v>17</v>
      </c>
      <c r="B217" s="73">
        <f t="shared" si="16"/>
        <v>17</v>
      </c>
      <c r="C217" s="170">
        <f t="shared" si="15"/>
        <v>17</v>
      </c>
      <c r="D217" s="171">
        <f t="shared" si="17"/>
        <v>43.58165700194025</v>
      </c>
    </row>
    <row r="218" spans="1:4" x14ac:dyDescent="0.6">
      <c r="A218" s="73">
        <v>18</v>
      </c>
      <c r="B218" s="73">
        <f t="shared" si="16"/>
        <v>18</v>
      </c>
      <c r="C218" s="170">
        <f t="shared" si="15"/>
        <v>18</v>
      </c>
      <c r="D218" s="171">
        <f t="shared" si="17"/>
        <v>43.424218620562812</v>
      </c>
    </row>
    <row r="219" spans="1:4" x14ac:dyDescent="0.6">
      <c r="A219" s="73">
        <v>19</v>
      </c>
      <c r="B219" s="73">
        <f t="shared" si="16"/>
        <v>19</v>
      </c>
      <c r="C219" s="170">
        <f t="shared" si="15"/>
        <v>19</v>
      </c>
      <c r="D219" s="171">
        <f t="shared" si="17"/>
        <v>43.257197027100723</v>
      </c>
    </row>
    <row r="220" spans="1:4" x14ac:dyDescent="0.6">
      <c r="A220" s="73">
        <v>20</v>
      </c>
      <c r="B220" s="73">
        <f t="shared" si="16"/>
        <v>20</v>
      </c>
      <c r="C220" s="170">
        <f t="shared" si="15"/>
        <v>20</v>
      </c>
      <c r="D220" s="171">
        <f t="shared" si="17"/>
        <v>43.080494555992829</v>
      </c>
    </row>
    <row r="221" spans="1:4" x14ac:dyDescent="0.6">
      <c r="A221" s="73">
        <v>21</v>
      </c>
      <c r="B221" s="73">
        <f t="shared" si="16"/>
        <v>21</v>
      </c>
      <c r="C221" s="170">
        <f t="shared" si="15"/>
        <v>21</v>
      </c>
      <c r="D221" s="171">
        <f t="shared" si="17"/>
        <v>42.894008356769319</v>
      </c>
    </row>
    <row r="222" spans="1:4" x14ac:dyDescent="0.6">
      <c r="A222" s="73">
        <v>22</v>
      </c>
      <c r="B222" s="73">
        <f t="shared" si="16"/>
        <v>22</v>
      </c>
      <c r="C222" s="170">
        <f t="shared" si="15"/>
        <v>22</v>
      </c>
      <c r="D222" s="171">
        <f t="shared" si="17"/>
        <v>42.697630432468813</v>
      </c>
    </row>
    <row r="223" spans="1:4" x14ac:dyDescent="0.6">
      <c r="A223" s="73">
        <v>23</v>
      </c>
      <c r="B223" s="73">
        <f t="shared" si="16"/>
        <v>23</v>
      </c>
      <c r="C223" s="170">
        <f t="shared" si="15"/>
        <v>23</v>
      </c>
      <c r="D223" s="171">
        <f t="shared" si="17"/>
        <v>42.491247686543431</v>
      </c>
    </row>
    <row r="224" spans="1:4" x14ac:dyDescent="0.6">
      <c r="A224" s="73">
        <v>24</v>
      </c>
      <c r="B224" s="73">
        <f t="shared" si="16"/>
        <v>24</v>
      </c>
      <c r="C224" s="170">
        <f t="shared" si="15"/>
        <v>24</v>
      </c>
      <c r="D224" s="171">
        <f t="shared" si="17"/>
        <v>42.274741979397419</v>
      </c>
    </row>
    <row r="225" spans="1:4" x14ac:dyDescent="0.6">
      <c r="A225" s="73">
        <v>25</v>
      </c>
      <c r="B225" s="73">
        <f t="shared" si="16"/>
        <v>25</v>
      </c>
      <c r="C225" s="170">
        <f t="shared" si="15"/>
        <v>25</v>
      </c>
      <c r="D225" s="171">
        <f t="shared" si="17"/>
        <v>42.047990195800288</v>
      </c>
    </row>
    <row r="226" spans="1:4" x14ac:dyDescent="0.6">
      <c r="A226" s="73">
        <v>26</v>
      </c>
      <c r="B226" s="73">
        <f t="shared" si="16"/>
        <v>26</v>
      </c>
      <c r="C226" s="170">
        <f t="shared" si="15"/>
        <v>26</v>
      </c>
      <c r="D226" s="171">
        <f t="shared" si="17"/>
        <v>41.810864324515563</v>
      </c>
    </row>
    <row r="227" spans="1:4" x14ac:dyDescent="0.6">
      <c r="A227" s="73">
        <v>27</v>
      </c>
      <c r="B227" s="73">
        <f t="shared" si="16"/>
        <v>27</v>
      </c>
      <c r="C227" s="170">
        <f t="shared" si="15"/>
        <v>27</v>
      </c>
      <c r="D227" s="171">
        <f t="shared" si="17"/>
        <v>41.56323155159096</v>
      </c>
    </row>
    <row r="228" spans="1:4" x14ac:dyDescent="0.6">
      <c r="A228" s="73">
        <v>28</v>
      </c>
      <c r="B228" s="73">
        <f t="shared" si="16"/>
        <v>28</v>
      </c>
      <c r="C228" s="170">
        <f t="shared" si="15"/>
        <v>28</v>
      </c>
      <c r="D228" s="171">
        <f t="shared" si="17"/>
        <v>41.304954368865509</v>
      </c>
    </row>
    <row r="229" spans="1:4" x14ac:dyDescent="0.6">
      <c r="A229" s="73">
        <v>29</v>
      </c>
      <c r="B229" s="73">
        <f t="shared" si="16"/>
        <v>29</v>
      </c>
      <c r="C229" s="170">
        <f t="shared" si="15"/>
        <v>29</v>
      </c>
      <c r="D229" s="171">
        <f t="shared" si="17"/>
        <v>41.03589069936217</v>
      </c>
    </row>
    <row r="230" spans="1:4" x14ac:dyDescent="0.6">
      <c r="A230" s="73">
        <v>30</v>
      </c>
      <c r="B230" s="73">
        <f t="shared" si="16"/>
        <v>30</v>
      </c>
      <c r="C230" s="170">
        <f t="shared" si="15"/>
        <v>30</v>
      </c>
      <c r="D230" s="171">
        <f t="shared" si="17"/>
        <v>40.755894041352114</v>
      </c>
    </row>
    <row r="231" spans="1:4" x14ac:dyDescent="0.6">
      <c r="A231" s="73">
        <v>31</v>
      </c>
      <c r="B231" s="73">
        <f t="shared" si="16"/>
        <v>31</v>
      </c>
      <c r="C231" s="170">
        <f t="shared" si="15"/>
        <v>31</v>
      </c>
      <c r="D231" s="171">
        <f t="shared" si="17"/>
        <v>40.464813632996666</v>
      </c>
    </row>
    <row r="232" spans="1:4" x14ac:dyDescent="0.6">
      <c r="A232" s="73">
        <v>32</v>
      </c>
      <c r="B232" s="73">
        <f t="shared" si="16"/>
        <v>32</v>
      </c>
      <c r="C232" s="170">
        <f t="shared" si="15"/>
        <v>32</v>
      </c>
      <c r="D232" s="171">
        <f t="shared" si="17"/>
        <v>40.162494639595778</v>
      </c>
    </row>
    <row r="233" spans="1:4" x14ac:dyDescent="0.6">
      <c r="A233" s="73">
        <v>33</v>
      </c>
      <c r="B233" s="73">
        <f t="shared" si="16"/>
        <v>33</v>
      </c>
      <c r="C233" s="170">
        <f t="shared" si="15"/>
        <v>33</v>
      </c>
      <c r="D233" s="171">
        <f t="shared" si="17"/>
        <v>39.848778365595152</v>
      </c>
    </row>
    <row r="234" spans="1:4" x14ac:dyDescent="0.6">
      <c r="A234" s="73">
        <v>34</v>
      </c>
      <c r="B234" s="73">
        <f t="shared" si="16"/>
        <v>34</v>
      </c>
      <c r="C234" s="170">
        <f t="shared" si="15"/>
        <v>34</v>
      </c>
      <c r="D234" s="171">
        <f t="shared" si="17"/>
        <v>39.523502493627987</v>
      </c>
    </row>
    <row r="235" spans="1:4" x14ac:dyDescent="0.6">
      <c r="A235" s="73">
        <v>35</v>
      </c>
      <c r="B235" s="73">
        <f t="shared" si="16"/>
        <v>35</v>
      </c>
      <c r="C235" s="170">
        <f t="shared" si="15"/>
        <v>35</v>
      </c>
      <c r="D235" s="171">
        <f t="shared" si="17"/>
        <v>39.186501352989112</v>
      </c>
    </row>
    <row r="236" spans="1:4" x14ac:dyDescent="0.6">
      <c r="A236" s="73">
        <v>36</v>
      </c>
      <c r="B236" s="73">
        <f t="shared" si="16"/>
        <v>36</v>
      </c>
      <c r="C236" s="170">
        <f t="shared" si="15"/>
        <v>36</v>
      </c>
      <c r="D236" s="171">
        <f t="shared" si="17"/>
        <v>38.837606220057722</v>
      </c>
    </row>
    <row r="237" spans="1:4" x14ac:dyDescent="0.6">
      <c r="A237" s="73">
        <v>37</v>
      </c>
      <c r="B237" s="73">
        <f t="shared" si="16"/>
        <v>37</v>
      </c>
      <c r="C237" s="170">
        <f t="shared" si="15"/>
        <v>37</v>
      </c>
      <c r="D237" s="171">
        <f t="shared" si="17"/>
        <v>38.47664565329756</v>
      </c>
    </row>
    <row r="238" spans="1:4" x14ac:dyDescent="0.6">
      <c r="A238" s="73">
        <v>38</v>
      </c>
      <c r="B238" s="73">
        <f t="shared" si="16"/>
        <v>38</v>
      </c>
      <c r="C238" s="170">
        <f t="shared" si="15"/>
        <v>38</v>
      </c>
      <c r="D238" s="171">
        <f t="shared" si="17"/>
        <v>38.103445865567892</v>
      </c>
    </row>
    <row r="239" spans="1:4" x14ac:dyDescent="0.6">
      <c r="A239" s="73">
        <v>39</v>
      </c>
      <c r="B239" s="73">
        <f t="shared" si="16"/>
        <v>39</v>
      </c>
      <c r="C239" s="170">
        <f t="shared" si="15"/>
        <v>39</v>
      </c>
      <c r="D239" s="171">
        <f t="shared" si="17"/>
        <v>37.717831136571263</v>
      </c>
    </row>
    <row r="240" spans="1:4" x14ac:dyDescent="0.6">
      <c r="A240" s="73">
        <v>40</v>
      </c>
      <c r="B240" s="73">
        <f t="shared" si="16"/>
        <v>40</v>
      </c>
      <c r="C240" s="170">
        <f t="shared" si="15"/>
        <v>40</v>
      </c>
      <c r="D240" s="171">
        <f t="shared" si="17"/>
        <v>37.319624268342537</v>
      </c>
    </row>
    <row r="241" spans="1:4" x14ac:dyDescent="0.6">
      <c r="A241" s="73">
        <v>41</v>
      </c>
      <c r="B241" s="73">
        <f t="shared" si="16"/>
        <v>41</v>
      </c>
      <c r="C241" s="170">
        <f t="shared" si="15"/>
        <v>41</v>
      </c>
      <c r="D241" s="171">
        <f t="shared" si="17"/>
        <v>36.908647086742718</v>
      </c>
    </row>
    <row r="242" spans="1:4" x14ac:dyDescent="0.6">
      <c r="A242" s="73">
        <v>42</v>
      </c>
      <c r="B242" s="73">
        <f t="shared" si="16"/>
        <v>42</v>
      </c>
      <c r="C242" s="170">
        <f t="shared" si="15"/>
        <v>42</v>
      </c>
      <c r="D242" s="171">
        <f t="shared" si="17"/>
        <v>36.484720991957012</v>
      </c>
    </row>
    <row r="243" spans="1:4" x14ac:dyDescent="0.6">
      <c r="A243" s="73">
        <v>43</v>
      </c>
      <c r="B243" s="73">
        <f t="shared" si="16"/>
        <v>43</v>
      </c>
      <c r="C243" s="170">
        <f t="shared" si="15"/>
        <v>43</v>
      </c>
      <c r="D243" s="171">
        <f t="shared" si="17"/>
        <v>36.047667561004261</v>
      </c>
    </row>
    <row r="244" spans="1:4" x14ac:dyDescent="0.6">
      <c r="A244" s="73">
        <v>44</v>
      </c>
      <c r="B244" s="73">
        <f t="shared" si="16"/>
        <v>44</v>
      </c>
      <c r="C244" s="170">
        <f t="shared" si="15"/>
        <v>44</v>
      </c>
      <c r="D244" s="171">
        <f t="shared" si="17"/>
        <v>35.597309205238119</v>
      </c>
    </row>
    <row r="245" spans="1:4" x14ac:dyDescent="0.6">
      <c r="A245" s="73">
        <v>45</v>
      </c>
      <c r="B245" s="73">
        <f t="shared" si="16"/>
        <v>45</v>
      </c>
      <c r="C245" s="170">
        <f t="shared" si="15"/>
        <v>45</v>
      </c>
      <c r="D245" s="171">
        <f t="shared" si="17"/>
        <v>35.133469885753883</v>
      </c>
    </row>
    <row r="246" spans="1:4" x14ac:dyDescent="0.6">
      <c r="A246" s="73">
        <v>46</v>
      </c>
      <c r="B246" s="73">
        <f t="shared" si="16"/>
        <v>46</v>
      </c>
      <c r="C246" s="170">
        <f t="shared" si="15"/>
        <v>46</v>
      </c>
      <c r="D246" s="171">
        <f t="shared" si="17"/>
        <v>34.655975889501043</v>
      </c>
    </row>
    <row r="247" spans="1:4" x14ac:dyDescent="0.6">
      <c r="A247" s="73">
        <v>47</v>
      </c>
      <c r="B247" s="73">
        <f t="shared" si="16"/>
        <v>47</v>
      </c>
      <c r="C247" s="170">
        <f t="shared" si="15"/>
        <v>47</v>
      </c>
      <c r="D247" s="171">
        <f t="shared" si="17"/>
        <v>34.164656668733947</v>
      </c>
    </row>
    <row r="248" spans="1:4" x14ac:dyDescent="0.6">
      <c r="A248" s="73">
        <v>48</v>
      </c>
      <c r="B248" s="73">
        <f t="shared" si="16"/>
        <v>48</v>
      </c>
      <c r="C248" s="170">
        <f t="shared" si="15"/>
        <v>48</v>
      </c>
      <c r="D248" s="171">
        <f t="shared" si="17"/>
        <v>33.659345746202995</v>
      </c>
    </row>
    <row r="249" spans="1:4" x14ac:dyDescent="0.6">
      <c r="A249" s="73">
        <v>49</v>
      </c>
      <c r="B249" s="73">
        <f t="shared" si="16"/>
        <v>49</v>
      </c>
      <c r="C249" s="170">
        <f t="shared" si="15"/>
        <v>49</v>
      </c>
      <c r="D249" s="171">
        <f t="shared" si="17"/>
        <v>33.139881688189284</v>
      </c>
    </row>
    <row r="250" spans="1:4" x14ac:dyDescent="0.6">
      <c r="A250" s="73">
        <v>50</v>
      </c>
      <c r="B250" s="73">
        <f t="shared" si="16"/>
        <v>50</v>
      </c>
      <c r="C250" s="170">
        <f t="shared" si="15"/>
        <v>50</v>
      </c>
      <c r="D250" s="171">
        <f t="shared" si="17"/>
        <v>32.606109147107581</v>
      </c>
    </row>
    <row r="251" spans="1:4" x14ac:dyDescent="0.6">
      <c r="A251" s="73">
        <v>51</v>
      </c>
      <c r="B251" s="73">
        <f t="shared" si="16"/>
        <v>51</v>
      </c>
      <c r="C251" s="170">
        <f t="shared" si="15"/>
        <v>51</v>
      </c>
      <c r="D251" s="171">
        <f t="shared" si="17"/>
        <v>32.057879974937187</v>
      </c>
    </row>
    <row r="252" spans="1:4" x14ac:dyDescent="0.6">
      <c r="A252" s="73">
        <v>52</v>
      </c>
      <c r="B252" s="73">
        <f t="shared" si="16"/>
        <v>52</v>
      </c>
      <c r="C252" s="170">
        <f t="shared" si="15"/>
        <v>52</v>
      </c>
      <c r="D252" s="171">
        <f t="shared" si="17"/>
        <v>31.49505440818119</v>
      </c>
    </row>
    <row r="253" spans="1:4" x14ac:dyDescent="0.6">
      <c r="A253" s="73">
        <v>53</v>
      </c>
      <c r="B253" s="73">
        <f t="shared" si="16"/>
        <v>53</v>
      </c>
      <c r="C253" s="170">
        <f t="shared" si="15"/>
        <v>53</v>
      </c>
      <c r="D253" s="171">
        <f t="shared" si="17"/>
        <v>30.917502324390956</v>
      </c>
    </row>
    <row r="254" spans="1:4" x14ac:dyDescent="0.6">
      <c r="A254" s="73">
        <v>54</v>
      </c>
      <c r="B254" s="73">
        <f t="shared" si="16"/>
        <v>54</v>
      </c>
      <c r="C254" s="170">
        <f t="shared" si="15"/>
        <v>54</v>
      </c>
      <c r="D254" s="171">
        <f t="shared" si="17"/>
        <v>30.325104569519919</v>
      </c>
    </row>
    <row r="255" spans="1:4" x14ac:dyDescent="0.6">
      <c r="A255" s="73">
        <v>55</v>
      </c>
      <c r="B255" s="73">
        <f t="shared" si="16"/>
        <v>55</v>
      </c>
      <c r="C255" s="170">
        <f t="shared" si="15"/>
        <v>55</v>
      </c>
      <c r="D255" s="171">
        <f t="shared" si="17"/>
        <v>29.717754354481084</v>
      </c>
    </row>
    <row r="256" spans="1:4" x14ac:dyDescent="0.6">
      <c r="A256" s="73">
        <v>56</v>
      </c>
      <c r="B256" s="73">
        <f t="shared" si="16"/>
        <v>56</v>
      </c>
      <c r="C256" s="170">
        <f t="shared" si="15"/>
        <v>56</v>
      </c>
      <c r="D256" s="171">
        <f t="shared" si="17"/>
        <v>29.095358718271793</v>
      </c>
    </row>
    <row r="257" spans="1:4" x14ac:dyDescent="0.6">
      <c r="A257" s="73">
        <v>57</v>
      </c>
      <c r="B257" s="73">
        <f t="shared" si="16"/>
        <v>57</v>
      </c>
      <c r="C257" s="170">
        <f t="shared" si="15"/>
        <v>57</v>
      </c>
      <c r="D257" s="171">
        <f t="shared" si="17"/>
        <v>28.457840053894749</v>
      </c>
    </row>
    <row r="258" spans="1:4" x14ac:dyDescent="0.6">
      <c r="A258" s="73">
        <v>58</v>
      </c>
      <c r="B258" s="73">
        <f t="shared" si="16"/>
        <v>58</v>
      </c>
      <c r="C258" s="170">
        <f t="shared" si="15"/>
        <v>58</v>
      </c>
      <c r="D258" s="171">
        <f t="shared" si="17"/>
        <v>27.805137692045275</v>
      </c>
    </row>
    <row r="259" spans="1:4" x14ac:dyDescent="0.6">
      <c r="A259" s="73">
        <v>59</v>
      </c>
      <c r="B259" s="73">
        <f t="shared" si="16"/>
        <v>59</v>
      </c>
      <c r="C259" s="170">
        <f t="shared" si="15"/>
        <v>59</v>
      </c>
      <c r="D259" s="171">
        <f t="shared" si="17"/>
        <v>27.137209536155051</v>
      </c>
    </row>
    <row r="260" spans="1:4" x14ac:dyDescent="0.6">
      <c r="A260" s="73">
        <v>60</v>
      </c>
      <c r="B260" s="73">
        <f t="shared" si="16"/>
        <v>60</v>
      </c>
      <c r="C260" s="170">
        <f t="shared" si="15"/>
        <v>60</v>
      </c>
      <c r="D260" s="171">
        <f t="shared" si="17"/>
        <v>26.454033740887517</v>
      </c>
    </row>
    <row r="261" spans="1:4" x14ac:dyDescent="0.6">
      <c r="A261" s="73">
        <v>61</v>
      </c>
      <c r="B261" s="73">
        <f t="shared" si="16"/>
        <v>61</v>
      </c>
      <c r="C261" s="170">
        <f t="shared" si="15"/>
        <v>61</v>
      </c>
      <c r="D261" s="171">
        <f t="shared" si="17"/>
        <v>25.755610424581498</v>
      </c>
    </row>
    <row r="262" spans="1:4" x14ac:dyDescent="0.6">
      <c r="A262" s="73">
        <v>62</v>
      </c>
      <c r="B262" s="73">
        <f t="shared" si="16"/>
        <v>62</v>
      </c>
      <c r="C262" s="170">
        <f t="shared" si="15"/>
        <v>62</v>
      </c>
      <c r="D262" s="171">
        <f t="shared" si="17"/>
        <v>25.041963404453281</v>
      </c>
    </row>
    <row r="263" spans="1:4" x14ac:dyDescent="0.6">
      <c r="A263" s="73">
        <v>63</v>
      </c>
      <c r="B263" s="73">
        <f t="shared" si="16"/>
        <v>63</v>
      </c>
      <c r="C263" s="170">
        <f t="shared" si="15"/>
        <v>63</v>
      </c>
      <c r="D263" s="171">
        <f t="shared" si="17"/>
        <v>24.313141941613427</v>
      </c>
    </row>
    <row r="264" spans="1:4" x14ac:dyDescent="0.6">
      <c r="A264" s="73">
        <v>64</v>
      </c>
      <c r="B264" s="73">
        <f t="shared" si="16"/>
        <v>64</v>
      </c>
      <c r="C264" s="170">
        <f t="shared" si="15"/>
        <v>64</v>
      </c>
      <c r="D264" s="171">
        <f t="shared" si="17"/>
        <v>23.569222481161926</v>
      </c>
    </row>
    <row r="265" spans="1:4" x14ac:dyDescent="0.6">
      <c r="A265" s="73">
        <v>65</v>
      </c>
      <c r="B265" s="73">
        <f t="shared" si="16"/>
        <v>65</v>
      </c>
      <c r="C265" s="170">
        <f t="shared" ref="C265:C320" si="18">IF(B265&lt;-180,B265+360,IF(B265&lt;180,B265,-360+B265))</f>
        <v>65</v>
      </c>
      <c r="D265" s="171">
        <f t="shared" si="17"/>
        <v>22.810310370825714</v>
      </c>
    </row>
    <row r="266" spans="1:4" x14ac:dyDescent="0.6">
      <c r="A266" s="73">
        <v>66</v>
      </c>
      <c r="B266" s="73">
        <f t="shared" si="16"/>
        <v>66</v>
      </c>
      <c r="C266" s="170">
        <f t="shared" si="18"/>
        <v>66</v>
      </c>
      <c r="D266" s="171">
        <f t="shared" si="17"/>
        <v>22.036541539837192</v>
      </c>
    </row>
    <row r="267" spans="1:4" x14ac:dyDescent="0.6">
      <c r="A267" s="73">
        <v>67</v>
      </c>
      <c r="B267" s="73">
        <f t="shared" si="16"/>
        <v>67</v>
      </c>
      <c r="C267" s="170">
        <f t="shared" si="18"/>
        <v>67</v>
      </c>
      <c r="D267" s="171">
        <f t="shared" si="17"/>
        <v>21.248084118066295</v>
      </c>
    </row>
    <row r="268" spans="1:4" x14ac:dyDescent="0.6">
      <c r="A268" s="73">
        <v>68</v>
      </c>
      <c r="B268" s="73">
        <f t="shared" si="16"/>
        <v>68</v>
      </c>
      <c r="C268" s="170">
        <f t="shared" si="18"/>
        <v>68</v>
      </c>
      <c r="D268" s="171">
        <f t="shared" si="17"/>
        <v>20.445139973864705</v>
      </c>
    </row>
    <row r="269" spans="1:4" x14ac:dyDescent="0.6">
      <c r="A269" s="73">
        <v>69</v>
      </c>
      <c r="B269" s="73">
        <f t="shared" si="16"/>
        <v>69</v>
      </c>
      <c r="C269" s="170">
        <f t="shared" si="18"/>
        <v>69</v>
      </c>
      <c r="D269" s="171">
        <f t="shared" si="17"/>
        <v>19.627946147715612</v>
      </c>
    </row>
    <row r="270" spans="1:4" x14ac:dyDescent="0.6">
      <c r="A270" s="73">
        <v>70</v>
      </c>
      <c r="B270" s="73">
        <f t="shared" si="16"/>
        <v>70</v>
      </c>
      <c r="C270" s="170">
        <f t="shared" si="18"/>
        <v>70</v>
      </c>
      <c r="D270" s="171">
        <f t="shared" si="17"/>
        <v>18.796776157667669</v>
      </c>
    </row>
    <row r="271" spans="1:4" x14ac:dyDescent="0.6">
      <c r="A271" s="73">
        <v>71</v>
      </c>
      <c r="B271" s="73">
        <f t="shared" ref="B271:B320" si="19">A271+$B$9</f>
        <v>71</v>
      </c>
      <c r="C271" s="170">
        <f t="shared" si="18"/>
        <v>71</v>
      </c>
      <c r="D271" s="171">
        <f t="shared" ref="D271:D320" si="20">IF((A271&gt;=$B$15)*(A271&lt;=$B$16),DEGREES(ATAN(B$4*SIN(RADIANS($B$8))*COS(RADIANS($A271))/B$12)),0)</f>
        <v>17.951941151731166</v>
      </c>
    </row>
    <row r="272" spans="1:4" x14ac:dyDescent="0.6">
      <c r="A272" s="73">
        <v>72</v>
      </c>
      <c r="B272" s="73">
        <f t="shared" si="19"/>
        <v>72</v>
      </c>
      <c r="C272" s="170">
        <f t="shared" si="18"/>
        <v>72</v>
      </c>
      <c r="D272" s="171">
        <f t="shared" si="20"/>
        <v>17.093790881991865</v>
      </c>
    </row>
    <row r="273" spans="1:4" x14ac:dyDescent="0.6">
      <c r="A273" s="73">
        <v>73</v>
      </c>
      <c r="B273" s="73">
        <f t="shared" si="19"/>
        <v>73</v>
      </c>
      <c r="C273" s="170">
        <f t="shared" si="18"/>
        <v>73</v>
      </c>
      <c r="D273" s="171">
        <f t="shared" si="20"/>
        <v>16.222714475217327</v>
      </c>
    </row>
    <row r="274" spans="1:4" x14ac:dyDescent="0.6">
      <c r="A274" s="73">
        <v>74</v>
      </c>
      <c r="B274" s="73">
        <f t="shared" si="19"/>
        <v>74</v>
      </c>
      <c r="C274" s="170">
        <f t="shared" si="18"/>
        <v>74</v>
      </c>
      <c r="D274" s="171">
        <f t="shared" si="20"/>
        <v>15.339140975248164</v>
      </c>
    </row>
    <row r="275" spans="1:4" x14ac:dyDescent="0.6">
      <c r="A275" s="73">
        <v>75</v>
      </c>
      <c r="B275" s="73">
        <f t="shared" si="19"/>
        <v>75</v>
      </c>
      <c r="C275" s="170">
        <f t="shared" si="18"/>
        <v>75</v>
      </c>
      <c r="D275" s="171">
        <f t="shared" si="20"/>
        <v>0</v>
      </c>
    </row>
    <row r="276" spans="1:4" x14ac:dyDescent="0.6">
      <c r="A276" s="73">
        <v>76</v>
      </c>
      <c r="B276" s="73">
        <f t="shared" si="19"/>
        <v>76</v>
      </c>
      <c r="C276" s="170">
        <f t="shared" si="18"/>
        <v>76</v>
      </c>
      <c r="D276" s="171">
        <f t="shared" si="20"/>
        <v>0</v>
      </c>
    </row>
    <row r="277" spans="1:4" x14ac:dyDescent="0.6">
      <c r="A277" s="73">
        <v>77</v>
      </c>
      <c r="B277" s="73">
        <f t="shared" si="19"/>
        <v>77</v>
      </c>
      <c r="C277" s="170">
        <f t="shared" si="18"/>
        <v>77</v>
      </c>
      <c r="D277" s="171">
        <f t="shared" si="20"/>
        <v>0</v>
      </c>
    </row>
    <row r="278" spans="1:4" x14ac:dyDescent="0.6">
      <c r="A278" s="73">
        <v>78</v>
      </c>
      <c r="B278" s="73">
        <f t="shared" si="19"/>
        <v>78</v>
      </c>
      <c r="C278" s="170">
        <f t="shared" si="18"/>
        <v>78</v>
      </c>
      <c r="D278" s="171">
        <f t="shared" si="20"/>
        <v>0</v>
      </c>
    </row>
    <row r="279" spans="1:4" x14ac:dyDescent="0.6">
      <c r="A279" s="73">
        <v>79</v>
      </c>
      <c r="B279" s="73">
        <f t="shared" si="19"/>
        <v>79</v>
      </c>
      <c r="C279" s="170">
        <f t="shared" si="18"/>
        <v>79</v>
      </c>
      <c r="D279" s="171">
        <f t="shared" si="20"/>
        <v>0</v>
      </c>
    </row>
    <row r="280" spans="1:4" x14ac:dyDescent="0.6">
      <c r="A280" s="73">
        <v>80</v>
      </c>
      <c r="B280" s="73">
        <f t="shared" si="19"/>
        <v>80</v>
      </c>
      <c r="C280" s="170">
        <f t="shared" si="18"/>
        <v>80</v>
      </c>
      <c r="D280" s="171">
        <f t="shared" si="20"/>
        <v>0</v>
      </c>
    </row>
    <row r="281" spans="1:4" x14ac:dyDescent="0.6">
      <c r="A281" s="73">
        <v>81</v>
      </c>
      <c r="B281" s="73">
        <f t="shared" si="19"/>
        <v>81</v>
      </c>
      <c r="C281" s="170">
        <f t="shared" si="18"/>
        <v>81</v>
      </c>
      <c r="D281" s="171">
        <f t="shared" si="20"/>
        <v>0</v>
      </c>
    </row>
    <row r="282" spans="1:4" x14ac:dyDescent="0.6">
      <c r="A282" s="73">
        <v>82</v>
      </c>
      <c r="B282" s="73">
        <f t="shared" si="19"/>
        <v>82</v>
      </c>
      <c r="C282" s="170">
        <f t="shared" si="18"/>
        <v>82</v>
      </c>
      <c r="D282" s="171">
        <f t="shared" si="20"/>
        <v>0</v>
      </c>
    </row>
    <row r="283" spans="1:4" x14ac:dyDescent="0.6">
      <c r="A283" s="73">
        <v>83</v>
      </c>
      <c r="B283" s="73">
        <f t="shared" si="19"/>
        <v>83</v>
      </c>
      <c r="C283" s="170">
        <f t="shared" si="18"/>
        <v>83</v>
      </c>
      <c r="D283" s="171">
        <f t="shared" si="20"/>
        <v>0</v>
      </c>
    </row>
    <row r="284" spans="1:4" x14ac:dyDescent="0.6">
      <c r="A284" s="73">
        <v>84</v>
      </c>
      <c r="B284" s="73">
        <f t="shared" si="19"/>
        <v>84</v>
      </c>
      <c r="C284" s="170">
        <f t="shared" si="18"/>
        <v>84</v>
      </c>
      <c r="D284" s="171">
        <f t="shared" si="20"/>
        <v>0</v>
      </c>
    </row>
    <row r="285" spans="1:4" x14ac:dyDescent="0.6">
      <c r="A285" s="73">
        <v>85</v>
      </c>
      <c r="B285" s="73">
        <f t="shared" si="19"/>
        <v>85</v>
      </c>
      <c r="C285" s="170">
        <f t="shared" si="18"/>
        <v>85</v>
      </c>
      <c r="D285" s="171">
        <f t="shared" si="20"/>
        <v>0</v>
      </c>
    </row>
    <row r="286" spans="1:4" x14ac:dyDescent="0.6">
      <c r="A286" s="73">
        <v>86</v>
      </c>
      <c r="B286" s="73">
        <f t="shared" si="19"/>
        <v>86</v>
      </c>
      <c r="C286" s="170">
        <f t="shared" si="18"/>
        <v>86</v>
      </c>
      <c r="D286" s="171">
        <f t="shared" si="20"/>
        <v>0</v>
      </c>
    </row>
    <row r="287" spans="1:4" x14ac:dyDescent="0.6">
      <c r="A287" s="73">
        <v>87</v>
      </c>
      <c r="B287" s="73">
        <f t="shared" si="19"/>
        <v>87</v>
      </c>
      <c r="C287" s="170">
        <f t="shared" si="18"/>
        <v>87</v>
      </c>
      <c r="D287" s="171">
        <f t="shared" si="20"/>
        <v>0</v>
      </c>
    </row>
    <row r="288" spans="1:4" x14ac:dyDescent="0.6">
      <c r="A288" s="73">
        <v>88</v>
      </c>
      <c r="B288" s="73">
        <f t="shared" si="19"/>
        <v>88</v>
      </c>
      <c r="C288" s="170">
        <f t="shared" si="18"/>
        <v>88</v>
      </c>
      <c r="D288" s="171">
        <f t="shared" si="20"/>
        <v>0</v>
      </c>
    </row>
    <row r="289" spans="1:4" x14ac:dyDescent="0.6">
      <c r="A289" s="73">
        <v>89</v>
      </c>
      <c r="B289" s="73">
        <f t="shared" si="19"/>
        <v>89</v>
      </c>
      <c r="C289" s="170">
        <f t="shared" si="18"/>
        <v>89</v>
      </c>
      <c r="D289" s="171">
        <f t="shared" si="20"/>
        <v>0</v>
      </c>
    </row>
    <row r="290" spans="1:4" x14ac:dyDescent="0.6">
      <c r="A290" s="73">
        <v>90</v>
      </c>
      <c r="B290" s="73">
        <f t="shared" si="19"/>
        <v>90</v>
      </c>
      <c r="C290" s="170">
        <f t="shared" si="18"/>
        <v>90</v>
      </c>
      <c r="D290" s="171">
        <f t="shared" si="20"/>
        <v>0</v>
      </c>
    </row>
    <row r="291" spans="1:4" x14ac:dyDescent="0.6">
      <c r="A291" s="73">
        <v>91</v>
      </c>
      <c r="B291" s="73">
        <f t="shared" si="19"/>
        <v>91</v>
      </c>
      <c r="C291" s="170">
        <f t="shared" si="18"/>
        <v>91</v>
      </c>
      <c r="D291" s="171">
        <f t="shared" si="20"/>
        <v>0</v>
      </c>
    </row>
    <row r="292" spans="1:4" x14ac:dyDescent="0.6">
      <c r="A292" s="73">
        <v>92</v>
      </c>
      <c r="B292" s="73">
        <f t="shared" si="19"/>
        <v>92</v>
      </c>
      <c r="C292" s="170">
        <f t="shared" si="18"/>
        <v>92</v>
      </c>
      <c r="D292" s="171">
        <f t="shared" si="20"/>
        <v>0</v>
      </c>
    </row>
    <row r="293" spans="1:4" x14ac:dyDescent="0.6">
      <c r="A293" s="73">
        <v>93</v>
      </c>
      <c r="B293" s="73">
        <f t="shared" si="19"/>
        <v>93</v>
      </c>
      <c r="C293" s="170">
        <f t="shared" si="18"/>
        <v>93</v>
      </c>
      <c r="D293" s="171">
        <f t="shared" si="20"/>
        <v>0</v>
      </c>
    </row>
    <row r="294" spans="1:4" x14ac:dyDescent="0.6">
      <c r="A294" s="73">
        <v>94</v>
      </c>
      <c r="B294" s="73">
        <f t="shared" si="19"/>
        <v>94</v>
      </c>
      <c r="C294" s="170">
        <f t="shared" si="18"/>
        <v>94</v>
      </c>
      <c r="D294" s="171">
        <f t="shared" si="20"/>
        <v>0</v>
      </c>
    </row>
    <row r="295" spans="1:4" x14ac:dyDescent="0.6">
      <c r="A295" s="73">
        <v>95</v>
      </c>
      <c r="B295" s="73">
        <f t="shared" si="19"/>
        <v>95</v>
      </c>
      <c r="C295" s="170">
        <f t="shared" si="18"/>
        <v>95</v>
      </c>
      <c r="D295" s="171">
        <f t="shared" si="20"/>
        <v>0</v>
      </c>
    </row>
    <row r="296" spans="1:4" x14ac:dyDescent="0.6">
      <c r="A296" s="73">
        <v>96</v>
      </c>
      <c r="B296" s="73">
        <f t="shared" si="19"/>
        <v>96</v>
      </c>
      <c r="C296" s="170">
        <f t="shared" si="18"/>
        <v>96</v>
      </c>
      <c r="D296" s="171">
        <f t="shared" si="20"/>
        <v>0</v>
      </c>
    </row>
    <row r="297" spans="1:4" x14ac:dyDescent="0.6">
      <c r="A297" s="73">
        <v>97</v>
      </c>
      <c r="B297" s="73">
        <f t="shared" si="19"/>
        <v>97</v>
      </c>
      <c r="C297" s="170">
        <f t="shared" si="18"/>
        <v>97</v>
      </c>
      <c r="D297" s="171">
        <f t="shared" si="20"/>
        <v>0</v>
      </c>
    </row>
    <row r="298" spans="1:4" x14ac:dyDescent="0.6">
      <c r="A298" s="73">
        <v>98</v>
      </c>
      <c r="B298" s="73">
        <f t="shared" si="19"/>
        <v>98</v>
      </c>
      <c r="C298" s="170">
        <f t="shared" si="18"/>
        <v>98</v>
      </c>
      <c r="D298" s="171">
        <f t="shared" si="20"/>
        <v>0</v>
      </c>
    </row>
    <row r="299" spans="1:4" x14ac:dyDescent="0.6">
      <c r="A299" s="73">
        <v>99</v>
      </c>
      <c r="B299" s="73">
        <f t="shared" si="19"/>
        <v>99</v>
      </c>
      <c r="C299" s="170">
        <f t="shared" si="18"/>
        <v>99</v>
      </c>
      <c r="D299" s="171">
        <f t="shared" si="20"/>
        <v>0</v>
      </c>
    </row>
    <row r="300" spans="1:4" x14ac:dyDescent="0.6">
      <c r="A300" s="73">
        <v>100</v>
      </c>
      <c r="B300" s="73">
        <f t="shared" si="19"/>
        <v>100</v>
      </c>
      <c r="C300" s="170">
        <f t="shared" si="18"/>
        <v>100</v>
      </c>
      <c r="D300" s="171">
        <f t="shared" si="20"/>
        <v>0</v>
      </c>
    </row>
    <row r="301" spans="1:4" x14ac:dyDescent="0.6">
      <c r="A301" s="73">
        <v>101</v>
      </c>
      <c r="B301" s="73">
        <f t="shared" si="19"/>
        <v>101</v>
      </c>
      <c r="C301" s="170">
        <f t="shared" si="18"/>
        <v>101</v>
      </c>
      <c r="D301" s="171">
        <f t="shared" si="20"/>
        <v>0</v>
      </c>
    </row>
    <row r="302" spans="1:4" x14ac:dyDescent="0.6">
      <c r="A302" s="73">
        <v>102</v>
      </c>
      <c r="B302" s="73">
        <f t="shared" si="19"/>
        <v>102</v>
      </c>
      <c r="C302" s="170">
        <f t="shared" si="18"/>
        <v>102</v>
      </c>
      <c r="D302" s="171">
        <f t="shared" si="20"/>
        <v>0</v>
      </c>
    </row>
    <row r="303" spans="1:4" x14ac:dyDescent="0.6">
      <c r="A303" s="73">
        <v>103</v>
      </c>
      <c r="B303" s="73">
        <f t="shared" si="19"/>
        <v>103</v>
      </c>
      <c r="C303" s="170">
        <f t="shared" si="18"/>
        <v>103</v>
      </c>
      <c r="D303" s="171">
        <f t="shared" si="20"/>
        <v>0</v>
      </c>
    </row>
    <row r="304" spans="1:4" x14ac:dyDescent="0.6">
      <c r="A304" s="73">
        <v>104</v>
      </c>
      <c r="B304" s="73">
        <f t="shared" si="19"/>
        <v>104</v>
      </c>
      <c r="C304" s="170">
        <f t="shared" si="18"/>
        <v>104</v>
      </c>
      <c r="D304" s="171">
        <f t="shared" si="20"/>
        <v>0</v>
      </c>
    </row>
    <row r="305" spans="1:4" x14ac:dyDescent="0.6">
      <c r="A305" s="73">
        <v>105</v>
      </c>
      <c r="B305" s="73">
        <f t="shared" si="19"/>
        <v>105</v>
      </c>
      <c r="C305" s="170">
        <f t="shared" si="18"/>
        <v>105</v>
      </c>
      <c r="D305" s="171">
        <f t="shared" si="20"/>
        <v>0</v>
      </c>
    </row>
    <row r="306" spans="1:4" x14ac:dyDescent="0.6">
      <c r="A306" s="73">
        <v>106</v>
      </c>
      <c r="B306" s="73">
        <f t="shared" si="19"/>
        <v>106</v>
      </c>
      <c r="C306" s="170">
        <f t="shared" si="18"/>
        <v>106</v>
      </c>
      <c r="D306" s="171">
        <f t="shared" si="20"/>
        <v>0</v>
      </c>
    </row>
    <row r="307" spans="1:4" x14ac:dyDescent="0.6">
      <c r="A307" s="73">
        <v>107</v>
      </c>
      <c r="B307" s="73">
        <f t="shared" si="19"/>
        <v>107</v>
      </c>
      <c r="C307" s="170">
        <f t="shared" si="18"/>
        <v>107</v>
      </c>
      <c r="D307" s="171">
        <f t="shared" si="20"/>
        <v>0</v>
      </c>
    </row>
    <row r="308" spans="1:4" x14ac:dyDescent="0.6">
      <c r="A308" s="73">
        <v>108</v>
      </c>
      <c r="B308" s="73">
        <f t="shared" si="19"/>
        <v>108</v>
      </c>
      <c r="C308" s="170">
        <f t="shared" si="18"/>
        <v>108</v>
      </c>
      <c r="D308" s="171">
        <f t="shared" si="20"/>
        <v>0</v>
      </c>
    </row>
    <row r="309" spans="1:4" x14ac:dyDescent="0.6">
      <c r="A309" s="73">
        <v>109</v>
      </c>
      <c r="B309" s="73">
        <f t="shared" si="19"/>
        <v>109</v>
      </c>
      <c r="C309" s="170">
        <f t="shared" si="18"/>
        <v>109</v>
      </c>
      <c r="D309" s="171">
        <f t="shared" si="20"/>
        <v>0</v>
      </c>
    </row>
    <row r="310" spans="1:4" x14ac:dyDescent="0.6">
      <c r="A310" s="73">
        <v>110</v>
      </c>
      <c r="B310" s="73">
        <f t="shared" si="19"/>
        <v>110</v>
      </c>
      <c r="C310" s="170">
        <f t="shared" si="18"/>
        <v>110</v>
      </c>
      <c r="D310" s="171">
        <f t="shared" si="20"/>
        <v>0</v>
      </c>
    </row>
    <row r="311" spans="1:4" x14ac:dyDescent="0.6">
      <c r="A311" s="73">
        <v>111</v>
      </c>
      <c r="B311" s="73">
        <f t="shared" si="19"/>
        <v>111</v>
      </c>
      <c r="C311" s="170">
        <f t="shared" si="18"/>
        <v>111</v>
      </c>
      <c r="D311" s="171">
        <f t="shared" si="20"/>
        <v>0</v>
      </c>
    </row>
    <row r="312" spans="1:4" x14ac:dyDescent="0.6">
      <c r="A312" s="73">
        <v>112</v>
      </c>
      <c r="B312" s="73">
        <f t="shared" si="19"/>
        <v>112</v>
      </c>
      <c r="C312" s="170">
        <f t="shared" si="18"/>
        <v>112</v>
      </c>
      <c r="D312" s="171">
        <f t="shared" si="20"/>
        <v>0</v>
      </c>
    </row>
    <row r="313" spans="1:4" x14ac:dyDescent="0.6">
      <c r="A313" s="73">
        <v>113</v>
      </c>
      <c r="B313" s="73">
        <f t="shared" si="19"/>
        <v>113</v>
      </c>
      <c r="C313" s="170">
        <f t="shared" si="18"/>
        <v>113</v>
      </c>
      <c r="D313" s="171">
        <f t="shared" si="20"/>
        <v>0</v>
      </c>
    </row>
    <row r="314" spans="1:4" x14ac:dyDescent="0.6">
      <c r="A314" s="73">
        <v>114</v>
      </c>
      <c r="B314" s="73">
        <f t="shared" si="19"/>
        <v>114</v>
      </c>
      <c r="C314" s="170">
        <f t="shared" si="18"/>
        <v>114</v>
      </c>
      <c r="D314" s="171">
        <f t="shared" si="20"/>
        <v>0</v>
      </c>
    </row>
    <row r="315" spans="1:4" x14ac:dyDescent="0.6">
      <c r="A315" s="73">
        <v>115</v>
      </c>
      <c r="B315" s="73">
        <f t="shared" si="19"/>
        <v>115</v>
      </c>
      <c r="C315" s="170">
        <f t="shared" si="18"/>
        <v>115</v>
      </c>
      <c r="D315" s="171">
        <f t="shared" si="20"/>
        <v>0</v>
      </c>
    </row>
    <row r="316" spans="1:4" x14ac:dyDescent="0.6">
      <c r="A316" s="73">
        <v>116</v>
      </c>
      <c r="B316" s="73">
        <f t="shared" si="19"/>
        <v>116</v>
      </c>
      <c r="C316" s="170">
        <f t="shared" si="18"/>
        <v>116</v>
      </c>
      <c r="D316" s="171">
        <f t="shared" si="20"/>
        <v>0</v>
      </c>
    </row>
    <row r="317" spans="1:4" x14ac:dyDescent="0.6">
      <c r="A317" s="73">
        <v>117</v>
      </c>
      <c r="B317" s="73">
        <f t="shared" si="19"/>
        <v>117</v>
      </c>
      <c r="C317" s="170">
        <f t="shared" si="18"/>
        <v>117</v>
      </c>
      <c r="D317" s="171">
        <f t="shared" si="20"/>
        <v>0</v>
      </c>
    </row>
    <row r="318" spans="1:4" x14ac:dyDescent="0.6">
      <c r="A318" s="73">
        <v>118</v>
      </c>
      <c r="B318" s="73">
        <f t="shared" si="19"/>
        <v>118</v>
      </c>
      <c r="C318" s="170">
        <f t="shared" si="18"/>
        <v>118</v>
      </c>
      <c r="D318" s="171">
        <f t="shared" si="20"/>
        <v>0</v>
      </c>
    </row>
    <row r="319" spans="1:4" x14ac:dyDescent="0.6">
      <c r="A319" s="73">
        <v>119</v>
      </c>
      <c r="B319" s="73">
        <f t="shared" si="19"/>
        <v>119</v>
      </c>
      <c r="C319" s="170">
        <f t="shared" si="18"/>
        <v>119</v>
      </c>
      <c r="D319" s="171">
        <f t="shared" si="20"/>
        <v>0</v>
      </c>
    </row>
    <row r="320" spans="1:4" x14ac:dyDescent="0.6">
      <c r="A320" s="73">
        <v>120</v>
      </c>
      <c r="B320" s="73">
        <f t="shared" si="19"/>
        <v>120</v>
      </c>
      <c r="C320" s="170">
        <f t="shared" si="18"/>
        <v>120</v>
      </c>
      <c r="D320" s="171">
        <f t="shared" si="20"/>
        <v>0</v>
      </c>
    </row>
    <row r="321" spans="1:4" x14ac:dyDescent="0.6">
      <c r="A321" s="73">
        <v>121</v>
      </c>
      <c r="B321" s="73">
        <f t="shared" ref="B321:B380" si="21">A321+$B$9</f>
        <v>121</v>
      </c>
      <c r="C321" s="170">
        <f t="shared" ref="C321:C380" si="22">IF(B321&lt;-180,B321+360,IF(B321&lt;180,B321,-360+B321))</f>
        <v>121</v>
      </c>
      <c r="D321" s="171">
        <f t="shared" ref="D321:D380" si="23">IF((A321&gt;=$B$15)*(A321&lt;=$B$16),DEGREES(ATAN(B$4*SIN(RADIANS($B$8))*COS(RADIANS($A321))/B$12)),0)</f>
        <v>0</v>
      </c>
    </row>
    <row r="322" spans="1:4" x14ac:dyDescent="0.6">
      <c r="A322" s="73">
        <v>122</v>
      </c>
      <c r="B322" s="73">
        <f t="shared" si="21"/>
        <v>122</v>
      </c>
      <c r="C322" s="170">
        <f t="shared" si="22"/>
        <v>122</v>
      </c>
      <c r="D322" s="171">
        <f t="shared" si="23"/>
        <v>0</v>
      </c>
    </row>
    <row r="323" spans="1:4" x14ac:dyDescent="0.6">
      <c r="A323" s="73">
        <v>123</v>
      </c>
      <c r="B323" s="73">
        <f t="shared" si="21"/>
        <v>123</v>
      </c>
      <c r="C323" s="170">
        <f t="shared" si="22"/>
        <v>123</v>
      </c>
      <c r="D323" s="171">
        <f t="shared" si="23"/>
        <v>0</v>
      </c>
    </row>
    <row r="324" spans="1:4" x14ac:dyDescent="0.6">
      <c r="A324" s="73">
        <v>124</v>
      </c>
      <c r="B324" s="73">
        <f t="shared" si="21"/>
        <v>124</v>
      </c>
      <c r="C324" s="170">
        <f t="shared" si="22"/>
        <v>124</v>
      </c>
      <c r="D324" s="171">
        <f t="shared" si="23"/>
        <v>0</v>
      </c>
    </row>
    <row r="325" spans="1:4" x14ac:dyDescent="0.6">
      <c r="A325" s="73">
        <v>125</v>
      </c>
      <c r="B325" s="73">
        <f t="shared" si="21"/>
        <v>125</v>
      </c>
      <c r="C325" s="170">
        <f t="shared" si="22"/>
        <v>125</v>
      </c>
      <c r="D325" s="171">
        <f t="shared" si="23"/>
        <v>0</v>
      </c>
    </row>
    <row r="326" spans="1:4" x14ac:dyDescent="0.6">
      <c r="A326" s="73">
        <v>126</v>
      </c>
      <c r="B326" s="73">
        <f t="shared" si="21"/>
        <v>126</v>
      </c>
      <c r="C326" s="170">
        <f t="shared" si="22"/>
        <v>126</v>
      </c>
      <c r="D326" s="171">
        <f t="shared" si="23"/>
        <v>0</v>
      </c>
    </row>
    <row r="327" spans="1:4" x14ac:dyDescent="0.6">
      <c r="A327" s="73">
        <v>127</v>
      </c>
      <c r="B327" s="73">
        <f t="shared" si="21"/>
        <v>127</v>
      </c>
      <c r="C327" s="170">
        <f t="shared" si="22"/>
        <v>127</v>
      </c>
      <c r="D327" s="171">
        <f t="shared" si="23"/>
        <v>0</v>
      </c>
    </row>
    <row r="328" spans="1:4" x14ac:dyDescent="0.6">
      <c r="A328" s="73">
        <v>128</v>
      </c>
      <c r="B328" s="73">
        <f t="shared" si="21"/>
        <v>128</v>
      </c>
      <c r="C328" s="170">
        <f t="shared" si="22"/>
        <v>128</v>
      </c>
      <c r="D328" s="171">
        <f t="shared" si="23"/>
        <v>0</v>
      </c>
    </row>
    <row r="329" spans="1:4" x14ac:dyDescent="0.6">
      <c r="A329" s="73">
        <v>129</v>
      </c>
      <c r="B329" s="73">
        <f t="shared" si="21"/>
        <v>129</v>
      </c>
      <c r="C329" s="170">
        <f t="shared" si="22"/>
        <v>129</v>
      </c>
      <c r="D329" s="171">
        <f t="shared" si="23"/>
        <v>0</v>
      </c>
    </row>
    <row r="330" spans="1:4" x14ac:dyDescent="0.6">
      <c r="A330" s="73">
        <v>130</v>
      </c>
      <c r="B330" s="73">
        <f t="shared" si="21"/>
        <v>130</v>
      </c>
      <c r="C330" s="170">
        <f t="shared" si="22"/>
        <v>130</v>
      </c>
      <c r="D330" s="171">
        <f t="shared" si="23"/>
        <v>0</v>
      </c>
    </row>
    <row r="331" spans="1:4" x14ac:dyDescent="0.6">
      <c r="A331" s="73">
        <v>131</v>
      </c>
      <c r="B331" s="73">
        <f t="shared" si="21"/>
        <v>131</v>
      </c>
      <c r="C331" s="170">
        <f t="shared" si="22"/>
        <v>131</v>
      </c>
      <c r="D331" s="171">
        <f t="shared" si="23"/>
        <v>0</v>
      </c>
    </row>
    <row r="332" spans="1:4" x14ac:dyDescent="0.6">
      <c r="A332" s="73">
        <v>132</v>
      </c>
      <c r="B332" s="73">
        <f t="shared" si="21"/>
        <v>132</v>
      </c>
      <c r="C332" s="170">
        <f t="shared" si="22"/>
        <v>132</v>
      </c>
      <c r="D332" s="171">
        <f t="shared" si="23"/>
        <v>0</v>
      </c>
    </row>
    <row r="333" spans="1:4" x14ac:dyDescent="0.6">
      <c r="A333" s="73">
        <v>133</v>
      </c>
      <c r="B333" s="73">
        <f t="shared" si="21"/>
        <v>133</v>
      </c>
      <c r="C333" s="170">
        <f t="shared" si="22"/>
        <v>133</v>
      </c>
      <c r="D333" s="171">
        <f t="shared" si="23"/>
        <v>0</v>
      </c>
    </row>
    <row r="334" spans="1:4" x14ac:dyDescent="0.6">
      <c r="A334" s="73">
        <v>134</v>
      </c>
      <c r="B334" s="73">
        <f t="shared" si="21"/>
        <v>134</v>
      </c>
      <c r="C334" s="170">
        <f t="shared" si="22"/>
        <v>134</v>
      </c>
      <c r="D334" s="171">
        <f t="shared" si="23"/>
        <v>0</v>
      </c>
    </row>
    <row r="335" spans="1:4" x14ac:dyDescent="0.6">
      <c r="A335" s="73">
        <v>135</v>
      </c>
      <c r="B335" s="73">
        <f t="shared" si="21"/>
        <v>135</v>
      </c>
      <c r="C335" s="170">
        <f t="shared" si="22"/>
        <v>135</v>
      </c>
      <c r="D335" s="171">
        <f t="shared" si="23"/>
        <v>0</v>
      </c>
    </row>
    <row r="336" spans="1:4" x14ac:dyDescent="0.6">
      <c r="A336" s="73">
        <v>136</v>
      </c>
      <c r="B336" s="73">
        <f t="shared" si="21"/>
        <v>136</v>
      </c>
      <c r="C336" s="170">
        <f t="shared" si="22"/>
        <v>136</v>
      </c>
      <c r="D336" s="171">
        <f t="shared" si="23"/>
        <v>0</v>
      </c>
    </row>
    <row r="337" spans="1:4" x14ac:dyDescent="0.6">
      <c r="A337" s="73">
        <v>137</v>
      </c>
      <c r="B337" s="73">
        <f t="shared" si="21"/>
        <v>137</v>
      </c>
      <c r="C337" s="170">
        <f t="shared" si="22"/>
        <v>137</v>
      </c>
      <c r="D337" s="171">
        <f t="shared" si="23"/>
        <v>0</v>
      </c>
    </row>
    <row r="338" spans="1:4" x14ac:dyDescent="0.6">
      <c r="A338" s="73">
        <v>138</v>
      </c>
      <c r="B338" s="73">
        <f t="shared" si="21"/>
        <v>138</v>
      </c>
      <c r="C338" s="170">
        <f t="shared" si="22"/>
        <v>138</v>
      </c>
      <c r="D338" s="171">
        <f t="shared" si="23"/>
        <v>0</v>
      </c>
    </row>
    <row r="339" spans="1:4" x14ac:dyDescent="0.6">
      <c r="A339" s="73">
        <v>139</v>
      </c>
      <c r="B339" s="73">
        <f t="shared" si="21"/>
        <v>139</v>
      </c>
      <c r="C339" s="170">
        <f t="shared" si="22"/>
        <v>139</v>
      </c>
      <c r="D339" s="171">
        <f t="shared" si="23"/>
        <v>0</v>
      </c>
    </row>
    <row r="340" spans="1:4" x14ac:dyDescent="0.6">
      <c r="A340" s="73">
        <v>140</v>
      </c>
      <c r="B340" s="73">
        <f t="shared" si="21"/>
        <v>140</v>
      </c>
      <c r="C340" s="170">
        <f t="shared" si="22"/>
        <v>140</v>
      </c>
      <c r="D340" s="171">
        <f t="shared" si="23"/>
        <v>0</v>
      </c>
    </row>
    <row r="341" spans="1:4" x14ac:dyDescent="0.6">
      <c r="A341" s="73">
        <v>141</v>
      </c>
      <c r="B341" s="73">
        <f t="shared" si="21"/>
        <v>141</v>
      </c>
      <c r="C341" s="170">
        <f t="shared" si="22"/>
        <v>141</v>
      </c>
      <c r="D341" s="171">
        <f t="shared" si="23"/>
        <v>0</v>
      </c>
    </row>
    <row r="342" spans="1:4" x14ac:dyDescent="0.6">
      <c r="A342" s="73">
        <v>142</v>
      </c>
      <c r="B342" s="73">
        <f t="shared" si="21"/>
        <v>142</v>
      </c>
      <c r="C342" s="170">
        <f t="shared" si="22"/>
        <v>142</v>
      </c>
      <c r="D342" s="171">
        <f t="shared" si="23"/>
        <v>0</v>
      </c>
    </row>
    <row r="343" spans="1:4" x14ac:dyDescent="0.6">
      <c r="A343" s="73">
        <v>143</v>
      </c>
      <c r="B343" s="73">
        <f t="shared" si="21"/>
        <v>143</v>
      </c>
      <c r="C343" s="170">
        <f t="shared" si="22"/>
        <v>143</v>
      </c>
      <c r="D343" s="171">
        <f t="shared" si="23"/>
        <v>0</v>
      </c>
    </row>
    <row r="344" spans="1:4" x14ac:dyDescent="0.6">
      <c r="A344" s="73">
        <v>144</v>
      </c>
      <c r="B344" s="73">
        <f t="shared" si="21"/>
        <v>144</v>
      </c>
      <c r="C344" s="170">
        <f t="shared" si="22"/>
        <v>144</v>
      </c>
      <c r="D344" s="171">
        <f t="shared" si="23"/>
        <v>0</v>
      </c>
    </row>
    <row r="345" spans="1:4" x14ac:dyDescent="0.6">
      <c r="A345" s="73">
        <v>145</v>
      </c>
      <c r="B345" s="73">
        <f t="shared" si="21"/>
        <v>145</v>
      </c>
      <c r="C345" s="170">
        <f t="shared" si="22"/>
        <v>145</v>
      </c>
      <c r="D345" s="171">
        <f t="shared" si="23"/>
        <v>0</v>
      </c>
    </row>
    <row r="346" spans="1:4" x14ac:dyDescent="0.6">
      <c r="A346" s="73">
        <v>146</v>
      </c>
      <c r="B346" s="73">
        <f t="shared" si="21"/>
        <v>146</v>
      </c>
      <c r="C346" s="170">
        <f t="shared" si="22"/>
        <v>146</v>
      </c>
      <c r="D346" s="171">
        <f t="shared" si="23"/>
        <v>0</v>
      </c>
    </row>
    <row r="347" spans="1:4" x14ac:dyDescent="0.6">
      <c r="A347" s="73">
        <v>147</v>
      </c>
      <c r="B347" s="73">
        <f t="shared" si="21"/>
        <v>147</v>
      </c>
      <c r="C347" s="170">
        <f t="shared" si="22"/>
        <v>147</v>
      </c>
      <c r="D347" s="171">
        <f t="shared" si="23"/>
        <v>0</v>
      </c>
    </row>
    <row r="348" spans="1:4" x14ac:dyDescent="0.6">
      <c r="A348" s="73">
        <v>148</v>
      </c>
      <c r="B348" s="73">
        <f t="shared" si="21"/>
        <v>148</v>
      </c>
      <c r="C348" s="170">
        <f t="shared" si="22"/>
        <v>148</v>
      </c>
      <c r="D348" s="171">
        <f t="shared" si="23"/>
        <v>0</v>
      </c>
    </row>
    <row r="349" spans="1:4" x14ac:dyDescent="0.6">
      <c r="A349" s="73">
        <v>149</v>
      </c>
      <c r="B349" s="73">
        <f t="shared" si="21"/>
        <v>149</v>
      </c>
      <c r="C349" s="170">
        <f t="shared" si="22"/>
        <v>149</v>
      </c>
      <c r="D349" s="171">
        <f t="shared" si="23"/>
        <v>0</v>
      </c>
    </row>
    <row r="350" spans="1:4" x14ac:dyDescent="0.6">
      <c r="A350" s="73">
        <v>150</v>
      </c>
      <c r="B350" s="73">
        <f t="shared" si="21"/>
        <v>150</v>
      </c>
      <c r="C350" s="170">
        <f t="shared" si="22"/>
        <v>150</v>
      </c>
      <c r="D350" s="171">
        <f t="shared" si="23"/>
        <v>0</v>
      </c>
    </row>
    <row r="351" spans="1:4" x14ac:dyDescent="0.6">
      <c r="A351" s="73">
        <v>151</v>
      </c>
      <c r="B351" s="73">
        <f t="shared" si="21"/>
        <v>151</v>
      </c>
      <c r="C351" s="170">
        <f t="shared" si="22"/>
        <v>151</v>
      </c>
      <c r="D351" s="171">
        <f t="shared" si="23"/>
        <v>0</v>
      </c>
    </row>
    <row r="352" spans="1:4" x14ac:dyDescent="0.6">
      <c r="A352" s="73">
        <v>152</v>
      </c>
      <c r="B352" s="73">
        <f t="shared" si="21"/>
        <v>152</v>
      </c>
      <c r="C352" s="170">
        <f t="shared" si="22"/>
        <v>152</v>
      </c>
      <c r="D352" s="171">
        <f t="shared" si="23"/>
        <v>0</v>
      </c>
    </row>
    <row r="353" spans="1:4" x14ac:dyDescent="0.6">
      <c r="A353" s="73">
        <v>153</v>
      </c>
      <c r="B353" s="73">
        <f t="shared" si="21"/>
        <v>153</v>
      </c>
      <c r="C353" s="170">
        <f t="shared" si="22"/>
        <v>153</v>
      </c>
      <c r="D353" s="171">
        <f t="shared" si="23"/>
        <v>0</v>
      </c>
    </row>
    <row r="354" spans="1:4" x14ac:dyDescent="0.6">
      <c r="A354" s="73">
        <v>154</v>
      </c>
      <c r="B354" s="73">
        <f t="shared" si="21"/>
        <v>154</v>
      </c>
      <c r="C354" s="170">
        <f t="shared" si="22"/>
        <v>154</v>
      </c>
      <c r="D354" s="171">
        <f t="shared" si="23"/>
        <v>0</v>
      </c>
    </row>
    <row r="355" spans="1:4" x14ac:dyDescent="0.6">
      <c r="A355" s="73">
        <v>155</v>
      </c>
      <c r="B355" s="73">
        <f t="shared" si="21"/>
        <v>155</v>
      </c>
      <c r="C355" s="170">
        <f t="shared" si="22"/>
        <v>155</v>
      </c>
      <c r="D355" s="171">
        <f t="shared" si="23"/>
        <v>0</v>
      </c>
    </row>
    <row r="356" spans="1:4" x14ac:dyDescent="0.6">
      <c r="A356" s="73">
        <v>156</v>
      </c>
      <c r="B356" s="73">
        <f t="shared" si="21"/>
        <v>156</v>
      </c>
      <c r="C356" s="170">
        <f t="shared" si="22"/>
        <v>156</v>
      </c>
      <c r="D356" s="171">
        <f t="shared" si="23"/>
        <v>0</v>
      </c>
    </row>
    <row r="357" spans="1:4" x14ac:dyDescent="0.6">
      <c r="A357" s="73">
        <v>157</v>
      </c>
      <c r="B357" s="73">
        <f t="shared" si="21"/>
        <v>157</v>
      </c>
      <c r="C357" s="170">
        <f t="shared" si="22"/>
        <v>157</v>
      </c>
      <c r="D357" s="171">
        <f t="shared" si="23"/>
        <v>0</v>
      </c>
    </row>
    <row r="358" spans="1:4" x14ac:dyDescent="0.6">
      <c r="A358" s="73">
        <v>158</v>
      </c>
      <c r="B358" s="73">
        <f t="shared" si="21"/>
        <v>158</v>
      </c>
      <c r="C358" s="170">
        <f t="shared" si="22"/>
        <v>158</v>
      </c>
      <c r="D358" s="171">
        <f t="shared" si="23"/>
        <v>0</v>
      </c>
    </row>
    <row r="359" spans="1:4" x14ac:dyDescent="0.6">
      <c r="A359" s="73">
        <v>159</v>
      </c>
      <c r="B359" s="73">
        <f t="shared" si="21"/>
        <v>159</v>
      </c>
      <c r="C359" s="170">
        <f t="shared" si="22"/>
        <v>159</v>
      </c>
      <c r="D359" s="171">
        <f t="shared" si="23"/>
        <v>0</v>
      </c>
    </row>
    <row r="360" spans="1:4" x14ac:dyDescent="0.6">
      <c r="A360" s="73">
        <v>160</v>
      </c>
      <c r="B360" s="73">
        <f t="shared" si="21"/>
        <v>160</v>
      </c>
      <c r="C360" s="170">
        <f t="shared" si="22"/>
        <v>160</v>
      </c>
      <c r="D360" s="171">
        <f t="shared" si="23"/>
        <v>0</v>
      </c>
    </row>
    <row r="361" spans="1:4" x14ac:dyDescent="0.6">
      <c r="A361" s="73">
        <v>161</v>
      </c>
      <c r="B361" s="73">
        <f t="shared" si="21"/>
        <v>161</v>
      </c>
      <c r="C361" s="170">
        <f t="shared" si="22"/>
        <v>161</v>
      </c>
      <c r="D361" s="171">
        <f t="shared" si="23"/>
        <v>0</v>
      </c>
    </row>
    <row r="362" spans="1:4" x14ac:dyDescent="0.6">
      <c r="A362" s="73">
        <v>162</v>
      </c>
      <c r="B362" s="73">
        <f t="shared" si="21"/>
        <v>162</v>
      </c>
      <c r="C362" s="170">
        <f t="shared" si="22"/>
        <v>162</v>
      </c>
      <c r="D362" s="171">
        <f t="shared" si="23"/>
        <v>0</v>
      </c>
    </row>
    <row r="363" spans="1:4" x14ac:dyDescent="0.6">
      <c r="A363" s="73">
        <v>163</v>
      </c>
      <c r="B363" s="73">
        <f t="shared" si="21"/>
        <v>163</v>
      </c>
      <c r="C363" s="170">
        <f t="shared" si="22"/>
        <v>163</v>
      </c>
      <c r="D363" s="171">
        <f t="shared" si="23"/>
        <v>0</v>
      </c>
    </row>
    <row r="364" spans="1:4" x14ac:dyDescent="0.6">
      <c r="A364" s="73">
        <v>164</v>
      </c>
      <c r="B364" s="73">
        <f t="shared" si="21"/>
        <v>164</v>
      </c>
      <c r="C364" s="170">
        <f t="shared" si="22"/>
        <v>164</v>
      </c>
      <c r="D364" s="171">
        <f t="shared" si="23"/>
        <v>0</v>
      </c>
    </row>
    <row r="365" spans="1:4" x14ac:dyDescent="0.6">
      <c r="A365" s="73">
        <v>165</v>
      </c>
      <c r="B365" s="73">
        <f t="shared" si="21"/>
        <v>165</v>
      </c>
      <c r="C365" s="170">
        <f t="shared" si="22"/>
        <v>165</v>
      </c>
      <c r="D365" s="171">
        <f t="shared" si="23"/>
        <v>0</v>
      </c>
    </row>
    <row r="366" spans="1:4" x14ac:dyDescent="0.6">
      <c r="A366" s="73">
        <v>166</v>
      </c>
      <c r="B366" s="73">
        <f t="shared" si="21"/>
        <v>166</v>
      </c>
      <c r="C366" s="170">
        <f t="shared" si="22"/>
        <v>166</v>
      </c>
      <c r="D366" s="171">
        <f t="shared" si="23"/>
        <v>0</v>
      </c>
    </row>
    <row r="367" spans="1:4" x14ac:dyDescent="0.6">
      <c r="A367" s="73">
        <v>167</v>
      </c>
      <c r="B367" s="73">
        <f t="shared" si="21"/>
        <v>167</v>
      </c>
      <c r="C367" s="170">
        <f t="shared" si="22"/>
        <v>167</v>
      </c>
      <c r="D367" s="171">
        <f t="shared" si="23"/>
        <v>0</v>
      </c>
    </row>
    <row r="368" spans="1:4" x14ac:dyDescent="0.6">
      <c r="A368" s="73">
        <v>168</v>
      </c>
      <c r="B368" s="73">
        <f t="shared" si="21"/>
        <v>168</v>
      </c>
      <c r="C368" s="170">
        <f t="shared" si="22"/>
        <v>168</v>
      </c>
      <c r="D368" s="171">
        <f t="shared" si="23"/>
        <v>0</v>
      </c>
    </row>
    <row r="369" spans="1:4" x14ac:dyDescent="0.6">
      <c r="A369" s="73">
        <v>169</v>
      </c>
      <c r="B369" s="73">
        <f t="shared" si="21"/>
        <v>169</v>
      </c>
      <c r="C369" s="170">
        <f t="shared" si="22"/>
        <v>169</v>
      </c>
      <c r="D369" s="171">
        <f t="shared" si="23"/>
        <v>0</v>
      </c>
    </row>
    <row r="370" spans="1:4" x14ac:dyDescent="0.6">
      <c r="A370" s="73">
        <v>170</v>
      </c>
      <c r="B370" s="73">
        <f t="shared" si="21"/>
        <v>170</v>
      </c>
      <c r="C370" s="170">
        <f t="shared" si="22"/>
        <v>170</v>
      </c>
      <c r="D370" s="171">
        <f t="shared" si="23"/>
        <v>0</v>
      </c>
    </row>
    <row r="371" spans="1:4" x14ac:dyDescent="0.6">
      <c r="A371" s="73">
        <v>171</v>
      </c>
      <c r="B371" s="73">
        <f t="shared" si="21"/>
        <v>171</v>
      </c>
      <c r="C371" s="170">
        <f t="shared" si="22"/>
        <v>171</v>
      </c>
      <c r="D371" s="171">
        <f t="shared" si="23"/>
        <v>0</v>
      </c>
    </row>
    <row r="372" spans="1:4" x14ac:dyDescent="0.6">
      <c r="A372" s="73">
        <v>172</v>
      </c>
      <c r="B372" s="73">
        <f t="shared" si="21"/>
        <v>172</v>
      </c>
      <c r="C372" s="170">
        <f t="shared" si="22"/>
        <v>172</v>
      </c>
      <c r="D372" s="171">
        <f t="shared" si="23"/>
        <v>0</v>
      </c>
    </row>
    <row r="373" spans="1:4" x14ac:dyDescent="0.6">
      <c r="A373" s="73">
        <v>173</v>
      </c>
      <c r="B373" s="73">
        <f t="shared" si="21"/>
        <v>173</v>
      </c>
      <c r="C373" s="170">
        <f t="shared" si="22"/>
        <v>173</v>
      </c>
      <c r="D373" s="171">
        <f t="shared" si="23"/>
        <v>0</v>
      </c>
    </row>
    <row r="374" spans="1:4" x14ac:dyDescent="0.6">
      <c r="A374" s="73">
        <v>174</v>
      </c>
      <c r="B374" s="73">
        <f t="shared" si="21"/>
        <v>174</v>
      </c>
      <c r="C374" s="170">
        <f t="shared" si="22"/>
        <v>174</v>
      </c>
      <c r="D374" s="171">
        <f t="shared" si="23"/>
        <v>0</v>
      </c>
    </row>
    <row r="375" spans="1:4" x14ac:dyDescent="0.6">
      <c r="A375" s="73">
        <v>175</v>
      </c>
      <c r="B375" s="73">
        <f t="shared" si="21"/>
        <v>175</v>
      </c>
      <c r="C375" s="170">
        <f t="shared" si="22"/>
        <v>175</v>
      </c>
      <c r="D375" s="171">
        <f t="shared" si="23"/>
        <v>0</v>
      </c>
    </row>
    <row r="376" spans="1:4" x14ac:dyDescent="0.6">
      <c r="A376" s="73">
        <v>176</v>
      </c>
      <c r="B376" s="73">
        <f t="shared" si="21"/>
        <v>176</v>
      </c>
      <c r="C376" s="170">
        <f t="shared" si="22"/>
        <v>176</v>
      </c>
      <c r="D376" s="171">
        <f t="shared" si="23"/>
        <v>0</v>
      </c>
    </row>
    <row r="377" spans="1:4" x14ac:dyDescent="0.6">
      <c r="A377" s="73">
        <v>177</v>
      </c>
      <c r="B377" s="73">
        <f t="shared" si="21"/>
        <v>177</v>
      </c>
      <c r="C377" s="170">
        <f t="shared" si="22"/>
        <v>177</v>
      </c>
      <c r="D377" s="171">
        <f t="shared" si="23"/>
        <v>0</v>
      </c>
    </row>
    <row r="378" spans="1:4" x14ac:dyDescent="0.6">
      <c r="A378" s="73">
        <v>178</v>
      </c>
      <c r="B378" s="73">
        <f t="shared" si="21"/>
        <v>178</v>
      </c>
      <c r="C378" s="170">
        <f t="shared" si="22"/>
        <v>178</v>
      </c>
      <c r="D378" s="171">
        <f t="shared" si="23"/>
        <v>0</v>
      </c>
    </row>
    <row r="379" spans="1:4" x14ac:dyDescent="0.6">
      <c r="A379" s="73">
        <v>179</v>
      </c>
      <c r="B379" s="73">
        <f t="shared" si="21"/>
        <v>179</v>
      </c>
      <c r="C379" s="170">
        <f t="shared" si="22"/>
        <v>179</v>
      </c>
      <c r="D379" s="171">
        <f t="shared" si="23"/>
        <v>0</v>
      </c>
    </row>
    <row r="380" spans="1:4" x14ac:dyDescent="0.6">
      <c r="A380" s="73">
        <v>180</v>
      </c>
      <c r="B380" s="73">
        <f t="shared" si="21"/>
        <v>180</v>
      </c>
      <c r="C380" s="170">
        <f t="shared" si="22"/>
        <v>-180</v>
      </c>
      <c r="D380" s="171">
        <f t="shared" si="23"/>
        <v>0</v>
      </c>
    </row>
    <row r="393" ht="11.25" customHeight="1" x14ac:dyDescent="0.6"/>
    <row r="394" hidden="1" x14ac:dyDescent="0.6"/>
    <row r="395" hidden="1" x14ac:dyDescent="0.6"/>
    <row r="396" hidden="1" x14ac:dyDescent="0.6"/>
    <row r="397" hidden="1" x14ac:dyDescent="0.6"/>
    <row r="398" hidden="1" x14ac:dyDescent="0.6"/>
    <row r="399" hidden="1" x14ac:dyDescent="0.6"/>
    <row r="400" hidden="1" x14ac:dyDescent="0.6"/>
    <row r="401" hidden="1" x14ac:dyDescent="0.6"/>
    <row r="402" hidden="1" x14ac:dyDescent="0.6"/>
    <row r="403" hidden="1" x14ac:dyDescent="0.6"/>
    <row r="404" hidden="1" x14ac:dyDescent="0.6"/>
    <row r="405" hidden="1" x14ac:dyDescent="0.6"/>
    <row r="406" hidden="1" x14ac:dyDescent="0.6"/>
    <row r="407" hidden="1" x14ac:dyDescent="0.6"/>
    <row r="408" hidden="1" x14ac:dyDescent="0.6"/>
    <row r="409" hidden="1" x14ac:dyDescent="0.6"/>
    <row r="410" hidden="1" x14ac:dyDescent="0.6"/>
    <row r="411" hidden="1" x14ac:dyDescent="0.6"/>
    <row r="412" hidden="1" x14ac:dyDescent="0.6"/>
    <row r="413" hidden="1" x14ac:dyDescent="0.6"/>
    <row r="414" hidden="1" x14ac:dyDescent="0.6"/>
    <row r="415" hidden="1" x14ac:dyDescent="0.6"/>
    <row r="416" hidden="1" x14ac:dyDescent="0.6"/>
    <row r="417" hidden="1" x14ac:dyDescent="0.6"/>
    <row r="418" hidden="1" x14ac:dyDescent="0.6"/>
    <row r="419" hidden="1" x14ac:dyDescent="0.6"/>
    <row r="420" hidden="1" x14ac:dyDescent="0.6"/>
    <row r="421" hidden="1" x14ac:dyDescent="0.6"/>
    <row r="422" hidden="1" x14ac:dyDescent="0.6"/>
    <row r="423" hidden="1" x14ac:dyDescent="0.6"/>
    <row r="424" hidden="1" x14ac:dyDescent="0.6"/>
    <row r="425" hidden="1" x14ac:dyDescent="0.6"/>
    <row r="426" hidden="1" x14ac:dyDescent="0.6"/>
    <row r="427" hidden="1" x14ac:dyDescent="0.6"/>
    <row r="428" hidden="1" x14ac:dyDescent="0.6"/>
    <row r="429" hidden="1" x14ac:dyDescent="0.6"/>
  </sheetData>
  <pageMargins left="0.75" right="0.75" top="1" bottom="1" header="0" footer="0"/>
  <pageSetup paperSize="9" orientation="portrait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33"/>
  <sheetViews>
    <sheetView zoomScale="70" zoomScaleNormal="70" workbookViewId="0">
      <selection activeCell="B6" sqref="B6"/>
    </sheetView>
  </sheetViews>
  <sheetFormatPr baseColWidth="10" defaultColWidth="11.40625" defaultRowHeight="13" x14ac:dyDescent="0.6"/>
  <cols>
    <col min="1" max="1" width="32.86328125" style="73" customWidth="1"/>
    <col min="2" max="2" width="9.86328125" style="59" customWidth="1"/>
    <col min="3" max="3" width="13.86328125" style="164" customWidth="1"/>
    <col min="4" max="4" width="10.86328125" style="164" customWidth="1"/>
    <col min="5" max="5" width="11.86328125" style="59" bestFit="1" customWidth="1"/>
    <col min="6" max="6" width="12.7265625" style="59" customWidth="1"/>
    <col min="7" max="7" width="11.40625" style="59"/>
    <col min="8" max="8" width="16" style="59" customWidth="1"/>
    <col min="9" max="9" width="8.40625" style="59" customWidth="1"/>
    <col min="10" max="11" width="10.1328125" style="59" customWidth="1"/>
    <col min="12" max="16384" width="11.40625" style="59"/>
  </cols>
  <sheetData>
    <row r="1" spans="1:11" x14ac:dyDescent="0.6">
      <c r="A1" s="98" t="s">
        <v>114</v>
      </c>
      <c r="B1" s="97"/>
    </row>
    <row r="2" spans="1:11" x14ac:dyDescent="0.6">
      <c r="A2" s="98"/>
      <c r="B2" s="97"/>
    </row>
    <row r="3" spans="1:11" x14ac:dyDescent="0.6">
      <c r="A3" s="156" t="s">
        <v>109</v>
      </c>
      <c r="B3" s="195">
        <v>17.5</v>
      </c>
    </row>
    <row r="4" spans="1:11" x14ac:dyDescent="0.6">
      <c r="A4" s="156" t="s">
        <v>103</v>
      </c>
      <c r="B4" s="195">
        <v>1</v>
      </c>
      <c r="C4" s="165"/>
      <c r="D4" s="165"/>
    </row>
    <row r="5" spans="1:11" x14ac:dyDescent="0.6">
      <c r="A5" s="156" t="s">
        <v>104</v>
      </c>
      <c r="B5" s="195">
        <v>2</v>
      </c>
      <c r="C5" s="165"/>
      <c r="D5" s="165"/>
    </row>
    <row r="6" spans="1:11" x14ac:dyDescent="0.6">
      <c r="A6" s="59"/>
    </row>
    <row r="7" spans="1:11" x14ac:dyDescent="0.6">
      <c r="A7" s="352" t="s">
        <v>101</v>
      </c>
      <c r="B7" s="152">
        <f>Gdm!B7</f>
        <v>40.450000000000003</v>
      </c>
      <c r="F7" s="150"/>
      <c r="G7" s="84"/>
      <c r="I7" s="97"/>
      <c r="J7" s="155"/>
      <c r="K7" s="154"/>
    </row>
    <row r="8" spans="1:11" x14ac:dyDescent="0.6">
      <c r="A8" s="353" t="s">
        <v>224</v>
      </c>
      <c r="B8" s="152">
        <f>Gdm!B8</f>
        <v>65</v>
      </c>
      <c r="F8" s="151"/>
      <c r="G8" s="150"/>
      <c r="H8" s="149"/>
      <c r="I8" s="148"/>
      <c r="J8" s="148"/>
      <c r="K8" s="148"/>
    </row>
    <row r="9" spans="1:11" x14ac:dyDescent="0.6">
      <c r="A9" s="353" t="s">
        <v>225</v>
      </c>
      <c r="B9" s="152">
        <f>Gdm!B9</f>
        <v>0</v>
      </c>
      <c r="F9" s="150"/>
      <c r="G9" s="150"/>
      <c r="H9" s="148"/>
      <c r="I9" s="64"/>
      <c r="J9" s="64"/>
      <c r="K9" s="64"/>
    </row>
    <row r="10" spans="1:11" x14ac:dyDescent="0.6">
      <c r="F10" s="150"/>
      <c r="G10" s="150"/>
      <c r="H10" s="148"/>
      <c r="I10" s="64"/>
      <c r="J10" s="64"/>
      <c r="K10" s="64"/>
    </row>
    <row r="11" spans="1:11" x14ac:dyDescent="0.6">
      <c r="A11" s="223" t="s">
        <v>220</v>
      </c>
      <c r="B11" s="153">
        <f>B4*SIN(RADIANS(B8))</f>
        <v>0.90630778703664994</v>
      </c>
      <c r="F11" s="150"/>
      <c r="G11" s="150"/>
      <c r="H11" s="148"/>
      <c r="I11" s="64"/>
      <c r="J11" s="64"/>
      <c r="K11" s="64"/>
    </row>
    <row r="12" spans="1:11" x14ac:dyDescent="0.6">
      <c r="A12" s="223" t="s">
        <v>221</v>
      </c>
      <c r="B12" s="153">
        <f>B5-B4*SIN(RADIANS(B8))</f>
        <v>1.09369221296335</v>
      </c>
      <c r="F12" s="151"/>
      <c r="G12" s="150"/>
      <c r="H12" s="149"/>
      <c r="I12" s="148"/>
      <c r="J12" s="148"/>
      <c r="K12" s="148"/>
    </row>
    <row r="13" spans="1:11" x14ac:dyDescent="0.6">
      <c r="A13" s="350" t="s">
        <v>222</v>
      </c>
      <c r="B13" s="153">
        <f>B4*COS(RADIANS(B8))</f>
        <v>0.42261826174069944</v>
      </c>
      <c r="F13" s="151"/>
      <c r="G13" s="150"/>
      <c r="H13" s="149"/>
      <c r="I13" s="148"/>
      <c r="J13" s="148"/>
      <c r="K13" s="148"/>
    </row>
    <row r="14" spans="1:11" x14ac:dyDescent="0.6">
      <c r="A14" s="223" t="s">
        <v>223</v>
      </c>
      <c r="F14" s="151"/>
      <c r="G14" s="150"/>
      <c r="H14" s="149"/>
      <c r="I14" s="148"/>
      <c r="J14" s="148"/>
      <c r="K14" s="148"/>
    </row>
    <row r="15" spans="1:11" x14ac:dyDescent="0.6">
      <c r="A15" s="146" t="s">
        <v>100</v>
      </c>
      <c r="B15" s="145">
        <f>-DEGREES(ATAN(B3*0.5/B13))</f>
        <v>-87.234806864819546</v>
      </c>
      <c r="F15" s="151"/>
      <c r="G15" s="150"/>
      <c r="H15" s="149"/>
      <c r="I15" s="148"/>
      <c r="J15" s="148"/>
      <c r="K15" s="148"/>
    </row>
    <row r="16" spans="1:11" x14ac:dyDescent="0.6">
      <c r="A16" s="146" t="s">
        <v>99</v>
      </c>
      <c r="B16" s="145">
        <f>DEGREES(ATAN(B3*0.5/B13))</f>
        <v>87.234806864819546</v>
      </c>
      <c r="C16" s="165"/>
      <c r="D16" s="168"/>
      <c r="F16" s="147"/>
      <c r="G16" s="74"/>
    </row>
    <row r="20" spans="1:15" ht="18" x14ac:dyDescent="0.95">
      <c r="A20" s="144" t="s">
        <v>98</v>
      </c>
      <c r="B20" s="118" t="s">
        <v>97</v>
      </c>
      <c r="C20" s="169" t="s">
        <v>119</v>
      </c>
      <c r="D20" s="169" t="s">
        <v>120</v>
      </c>
      <c r="E20" s="94"/>
      <c r="M20" s="96"/>
      <c r="N20" s="95"/>
      <c r="O20" s="94"/>
    </row>
    <row r="21" spans="1:15" ht="13.5" customHeight="1" x14ac:dyDescent="0.6">
      <c r="A21" s="73">
        <v>-179.99</v>
      </c>
      <c r="B21" s="73">
        <f t="shared" ref="B21:B84" si="0">A21+$B$9</f>
        <v>-179.99</v>
      </c>
      <c r="C21" s="170">
        <f t="shared" ref="C21:C84" si="1">IF(B21&lt;-180,B21+360,IF(B21&lt;180,B21,-360+B21))</f>
        <v>-179.99</v>
      </c>
      <c r="D21" s="171">
        <f t="shared" ref="D21:D84" si="2">IF((A21&gt;=$B$15)*(A21&lt;=$B$16),DEGREES(ATAN($B$12*COS(RADIANS($A21))/$B$13)),90)</f>
        <v>90</v>
      </c>
      <c r="E21" s="60"/>
      <c r="M21" s="60"/>
      <c r="N21" s="60"/>
      <c r="O21" s="60"/>
    </row>
    <row r="22" spans="1:15" ht="13.5" customHeight="1" x14ac:dyDescent="0.6">
      <c r="A22" s="73">
        <v>-179</v>
      </c>
      <c r="B22" s="73">
        <f t="shared" si="0"/>
        <v>-179</v>
      </c>
      <c r="C22" s="170">
        <f t="shared" si="1"/>
        <v>-179</v>
      </c>
      <c r="D22" s="171">
        <f t="shared" si="2"/>
        <v>90</v>
      </c>
      <c r="E22" s="60"/>
      <c r="M22" s="60"/>
      <c r="N22" s="60"/>
      <c r="O22" s="60"/>
    </row>
    <row r="23" spans="1:15" ht="13.5" customHeight="1" x14ac:dyDescent="0.6">
      <c r="A23" s="73">
        <v>-178</v>
      </c>
      <c r="B23" s="73">
        <f t="shared" si="0"/>
        <v>-178</v>
      </c>
      <c r="C23" s="170">
        <f t="shared" si="1"/>
        <v>-178</v>
      </c>
      <c r="D23" s="171">
        <f t="shared" si="2"/>
        <v>90</v>
      </c>
      <c r="E23" s="60"/>
      <c r="M23" s="60"/>
      <c r="N23" s="60"/>
      <c r="O23" s="60"/>
    </row>
    <row r="24" spans="1:15" ht="13.5" customHeight="1" x14ac:dyDescent="0.6">
      <c r="A24" s="73">
        <v>-177.006666666667</v>
      </c>
      <c r="B24" s="73">
        <f t="shared" si="0"/>
        <v>-177.006666666667</v>
      </c>
      <c r="C24" s="170">
        <f t="shared" si="1"/>
        <v>-177.006666666667</v>
      </c>
      <c r="D24" s="171">
        <f t="shared" si="2"/>
        <v>90</v>
      </c>
      <c r="E24" s="60"/>
      <c r="M24" s="60"/>
      <c r="N24" s="60"/>
      <c r="O24" s="60"/>
    </row>
    <row r="25" spans="1:15" ht="13.5" customHeight="1" x14ac:dyDescent="0.6">
      <c r="A25" s="73">
        <v>-176.011666666667</v>
      </c>
      <c r="B25" s="73">
        <f t="shared" si="0"/>
        <v>-176.011666666667</v>
      </c>
      <c r="C25" s="170">
        <f t="shared" si="1"/>
        <v>-176.011666666667</v>
      </c>
      <c r="D25" s="171">
        <f t="shared" si="2"/>
        <v>90</v>
      </c>
      <c r="E25" s="60"/>
      <c r="M25" s="60"/>
      <c r="N25" s="60"/>
      <c r="O25" s="60"/>
    </row>
    <row r="26" spans="1:15" ht="13.5" customHeight="1" x14ac:dyDescent="0.6">
      <c r="A26" s="73">
        <v>-175.01666666666699</v>
      </c>
      <c r="B26" s="73">
        <f t="shared" si="0"/>
        <v>-175.01666666666699</v>
      </c>
      <c r="C26" s="170">
        <f t="shared" si="1"/>
        <v>-175.01666666666699</v>
      </c>
      <c r="D26" s="171">
        <f t="shared" si="2"/>
        <v>90</v>
      </c>
      <c r="E26" s="60"/>
      <c r="M26" s="60"/>
      <c r="N26" s="60"/>
      <c r="O26" s="60"/>
    </row>
    <row r="27" spans="1:15" ht="13.5" customHeight="1" x14ac:dyDescent="0.6">
      <c r="A27" s="73">
        <v>-174.02166666666699</v>
      </c>
      <c r="B27" s="73">
        <f t="shared" si="0"/>
        <v>-174.02166666666699</v>
      </c>
      <c r="C27" s="170">
        <f t="shared" si="1"/>
        <v>-174.02166666666699</v>
      </c>
      <c r="D27" s="171">
        <f t="shared" si="2"/>
        <v>90</v>
      </c>
      <c r="E27" s="60"/>
      <c r="M27" s="60"/>
      <c r="N27" s="60"/>
      <c r="O27" s="60"/>
    </row>
    <row r="28" spans="1:15" ht="13.5" customHeight="1" x14ac:dyDescent="0.6">
      <c r="A28" s="73">
        <v>-173.02666666666701</v>
      </c>
      <c r="B28" s="73">
        <f t="shared" si="0"/>
        <v>-173.02666666666701</v>
      </c>
      <c r="C28" s="170">
        <f t="shared" si="1"/>
        <v>-173.02666666666701</v>
      </c>
      <c r="D28" s="171">
        <f t="shared" si="2"/>
        <v>90</v>
      </c>
      <c r="E28" s="60"/>
      <c r="M28" s="60"/>
      <c r="N28" s="60"/>
      <c r="O28" s="60"/>
    </row>
    <row r="29" spans="1:15" ht="13.5" customHeight="1" x14ac:dyDescent="0.6">
      <c r="A29" s="73">
        <v>-172.03166666666701</v>
      </c>
      <c r="B29" s="73">
        <f t="shared" si="0"/>
        <v>-172.03166666666701</v>
      </c>
      <c r="C29" s="170">
        <f t="shared" si="1"/>
        <v>-172.03166666666701</v>
      </c>
      <c r="D29" s="171">
        <f t="shared" si="2"/>
        <v>90</v>
      </c>
      <c r="E29" s="60"/>
      <c r="M29" s="60"/>
      <c r="N29" s="60"/>
      <c r="O29" s="60"/>
    </row>
    <row r="30" spans="1:15" ht="13.5" customHeight="1" x14ac:dyDescent="0.6">
      <c r="A30" s="73">
        <v>-171.036666666667</v>
      </c>
      <c r="B30" s="73">
        <f t="shared" si="0"/>
        <v>-171.036666666667</v>
      </c>
      <c r="C30" s="170">
        <f t="shared" si="1"/>
        <v>-171.036666666667</v>
      </c>
      <c r="D30" s="171">
        <f t="shared" si="2"/>
        <v>90</v>
      </c>
      <c r="E30" s="60"/>
      <c r="M30" s="60"/>
      <c r="N30" s="60"/>
      <c r="O30" s="60"/>
    </row>
    <row r="31" spans="1:15" ht="13.5" customHeight="1" x14ac:dyDescent="0.6">
      <c r="A31" s="73">
        <v>-170.041666666667</v>
      </c>
      <c r="B31" s="73">
        <f t="shared" si="0"/>
        <v>-170.041666666667</v>
      </c>
      <c r="C31" s="170">
        <f t="shared" si="1"/>
        <v>-170.041666666667</v>
      </c>
      <c r="D31" s="171">
        <f t="shared" si="2"/>
        <v>90</v>
      </c>
      <c r="E31" s="60"/>
      <c r="M31" s="60"/>
      <c r="N31" s="60"/>
      <c r="O31" s="60"/>
    </row>
    <row r="32" spans="1:15" ht="13.5" customHeight="1" x14ac:dyDescent="0.6">
      <c r="A32" s="73">
        <v>-169.04666666666699</v>
      </c>
      <c r="B32" s="73">
        <f t="shared" si="0"/>
        <v>-169.04666666666699</v>
      </c>
      <c r="C32" s="170">
        <f t="shared" si="1"/>
        <v>-169.04666666666699</v>
      </c>
      <c r="D32" s="171">
        <f t="shared" si="2"/>
        <v>90</v>
      </c>
      <c r="E32" s="60"/>
      <c r="M32" s="60"/>
      <c r="N32" s="60"/>
      <c r="O32" s="60"/>
    </row>
    <row r="33" spans="1:15" ht="13.5" customHeight="1" x14ac:dyDescent="0.6">
      <c r="A33" s="73">
        <v>-168.05166666666699</v>
      </c>
      <c r="B33" s="73">
        <f t="shared" si="0"/>
        <v>-168.05166666666699</v>
      </c>
      <c r="C33" s="170">
        <f t="shared" si="1"/>
        <v>-168.05166666666699</v>
      </c>
      <c r="D33" s="171">
        <f t="shared" si="2"/>
        <v>90</v>
      </c>
      <c r="E33" s="60"/>
      <c r="M33" s="60"/>
      <c r="N33" s="60"/>
      <c r="O33" s="60"/>
    </row>
    <row r="34" spans="1:15" ht="13.5" customHeight="1" x14ac:dyDescent="0.6">
      <c r="A34" s="73">
        <v>-167.05666666666701</v>
      </c>
      <c r="B34" s="73">
        <f t="shared" si="0"/>
        <v>-167.05666666666701</v>
      </c>
      <c r="C34" s="170">
        <f t="shared" si="1"/>
        <v>-167.05666666666701</v>
      </c>
      <c r="D34" s="171">
        <f t="shared" si="2"/>
        <v>90</v>
      </c>
      <c r="E34" s="60"/>
      <c r="M34" s="60"/>
      <c r="N34" s="60"/>
      <c r="O34" s="60"/>
    </row>
    <row r="35" spans="1:15" ht="13.5" customHeight="1" x14ac:dyDescent="0.6">
      <c r="A35" s="73">
        <v>-166.06166666666701</v>
      </c>
      <c r="B35" s="73">
        <f t="shared" si="0"/>
        <v>-166.06166666666701</v>
      </c>
      <c r="C35" s="170">
        <f t="shared" si="1"/>
        <v>-166.06166666666701</v>
      </c>
      <c r="D35" s="171">
        <f t="shared" si="2"/>
        <v>90</v>
      </c>
      <c r="E35" s="60"/>
      <c r="M35" s="60"/>
      <c r="N35" s="60"/>
      <c r="O35" s="60"/>
    </row>
    <row r="36" spans="1:15" ht="13.5" customHeight="1" x14ac:dyDescent="0.6">
      <c r="A36" s="73">
        <v>-165.066666666667</v>
      </c>
      <c r="B36" s="73">
        <f t="shared" si="0"/>
        <v>-165.066666666667</v>
      </c>
      <c r="C36" s="170">
        <f t="shared" si="1"/>
        <v>-165.066666666667</v>
      </c>
      <c r="D36" s="171">
        <f t="shared" si="2"/>
        <v>90</v>
      </c>
      <c r="E36" s="60"/>
      <c r="M36" s="60"/>
      <c r="N36" s="60"/>
      <c r="O36" s="60"/>
    </row>
    <row r="37" spans="1:15" ht="13.5" customHeight="1" x14ac:dyDescent="0.6">
      <c r="A37" s="73">
        <v>-164.071666666667</v>
      </c>
      <c r="B37" s="73">
        <f t="shared" si="0"/>
        <v>-164.071666666667</v>
      </c>
      <c r="C37" s="170">
        <f t="shared" si="1"/>
        <v>-164.071666666667</v>
      </c>
      <c r="D37" s="171">
        <f t="shared" si="2"/>
        <v>90</v>
      </c>
      <c r="E37" s="60"/>
      <c r="M37" s="60"/>
      <c r="N37" s="60"/>
      <c r="O37" s="60"/>
    </row>
    <row r="38" spans="1:15" ht="13.5" customHeight="1" x14ac:dyDescent="0.6">
      <c r="A38" s="73">
        <v>-163.07666666666699</v>
      </c>
      <c r="B38" s="73">
        <f t="shared" si="0"/>
        <v>-163.07666666666699</v>
      </c>
      <c r="C38" s="170">
        <f t="shared" si="1"/>
        <v>-163.07666666666699</v>
      </c>
      <c r="D38" s="171">
        <f t="shared" si="2"/>
        <v>90</v>
      </c>
      <c r="E38" s="60"/>
      <c r="M38" s="60"/>
      <c r="N38" s="60"/>
      <c r="O38" s="60"/>
    </row>
    <row r="39" spans="1:15" ht="13.5" customHeight="1" x14ac:dyDescent="0.6">
      <c r="A39" s="73">
        <v>-162.08166666666699</v>
      </c>
      <c r="B39" s="73">
        <f t="shared" si="0"/>
        <v>-162.08166666666699</v>
      </c>
      <c r="C39" s="170">
        <f t="shared" si="1"/>
        <v>-162.08166666666699</v>
      </c>
      <c r="D39" s="171">
        <f t="shared" si="2"/>
        <v>90</v>
      </c>
      <c r="E39" s="60"/>
      <c r="M39" s="60"/>
      <c r="N39" s="60"/>
      <c r="O39" s="60"/>
    </row>
    <row r="40" spans="1:15" ht="13.5" customHeight="1" x14ac:dyDescent="0.6">
      <c r="A40" s="73">
        <v>-161.08666666666701</v>
      </c>
      <c r="B40" s="73">
        <f t="shared" si="0"/>
        <v>-161.08666666666701</v>
      </c>
      <c r="C40" s="170">
        <f t="shared" si="1"/>
        <v>-161.08666666666701</v>
      </c>
      <c r="D40" s="171">
        <f t="shared" si="2"/>
        <v>90</v>
      </c>
      <c r="E40" s="60"/>
      <c r="M40" s="60"/>
      <c r="N40" s="60"/>
      <c r="O40" s="60"/>
    </row>
    <row r="41" spans="1:15" ht="13.5" customHeight="1" x14ac:dyDescent="0.6">
      <c r="A41" s="73">
        <v>-160.09166666666701</v>
      </c>
      <c r="B41" s="73">
        <f t="shared" si="0"/>
        <v>-160.09166666666701</v>
      </c>
      <c r="C41" s="170">
        <f t="shared" si="1"/>
        <v>-160.09166666666701</v>
      </c>
      <c r="D41" s="171">
        <f t="shared" si="2"/>
        <v>90</v>
      </c>
      <c r="E41" s="60"/>
      <c r="M41" s="60"/>
      <c r="N41" s="60"/>
      <c r="O41" s="60"/>
    </row>
    <row r="42" spans="1:15" ht="13.5" customHeight="1" x14ac:dyDescent="0.6">
      <c r="A42" s="73">
        <v>-159.09666666666701</v>
      </c>
      <c r="B42" s="73">
        <f t="shared" si="0"/>
        <v>-159.09666666666701</v>
      </c>
      <c r="C42" s="170">
        <f t="shared" si="1"/>
        <v>-159.09666666666701</v>
      </c>
      <c r="D42" s="171">
        <f t="shared" si="2"/>
        <v>90</v>
      </c>
      <c r="E42" s="60"/>
      <c r="M42" s="60"/>
      <c r="N42" s="60"/>
      <c r="O42" s="60"/>
    </row>
    <row r="43" spans="1:15" ht="13.5" customHeight="1" x14ac:dyDescent="0.6">
      <c r="A43" s="73">
        <v>-158.101666666667</v>
      </c>
      <c r="B43" s="73">
        <f t="shared" si="0"/>
        <v>-158.101666666667</v>
      </c>
      <c r="C43" s="170">
        <f t="shared" si="1"/>
        <v>-158.101666666667</v>
      </c>
      <c r="D43" s="171">
        <f t="shared" si="2"/>
        <v>90</v>
      </c>
      <c r="E43" s="60"/>
      <c r="M43" s="60"/>
      <c r="N43" s="60"/>
      <c r="O43" s="60"/>
    </row>
    <row r="44" spans="1:15" ht="13.5" customHeight="1" x14ac:dyDescent="0.6">
      <c r="A44" s="73">
        <v>-157.106666666667</v>
      </c>
      <c r="B44" s="73">
        <f t="shared" si="0"/>
        <v>-157.106666666667</v>
      </c>
      <c r="C44" s="170">
        <f t="shared" si="1"/>
        <v>-157.106666666667</v>
      </c>
      <c r="D44" s="171">
        <f t="shared" si="2"/>
        <v>90</v>
      </c>
      <c r="E44" s="60"/>
      <c r="M44" s="60"/>
      <c r="N44" s="60"/>
      <c r="O44" s="60"/>
    </row>
    <row r="45" spans="1:15" ht="13.5" customHeight="1" x14ac:dyDescent="0.6">
      <c r="A45" s="73">
        <v>-156.11166666666699</v>
      </c>
      <c r="B45" s="73">
        <f t="shared" si="0"/>
        <v>-156.11166666666699</v>
      </c>
      <c r="C45" s="170">
        <f t="shared" si="1"/>
        <v>-156.11166666666699</v>
      </c>
      <c r="D45" s="171">
        <f t="shared" si="2"/>
        <v>90</v>
      </c>
      <c r="E45" s="60"/>
      <c r="M45" s="60"/>
      <c r="N45" s="60"/>
      <c r="O45" s="60"/>
    </row>
    <row r="46" spans="1:15" ht="13.5" customHeight="1" x14ac:dyDescent="0.6">
      <c r="A46" s="73">
        <v>-155.11666666666699</v>
      </c>
      <c r="B46" s="73">
        <f t="shared" si="0"/>
        <v>-155.11666666666699</v>
      </c>
      <c r="C46" s="170">
        <f t="shared" si="1"/>
        <v>-155.11666666666699</v>
      </c>
      <c r="D46" s="171">
        <f t="shared" si="2"/>
        <v>90</v>
      </c>
      <c r="E46" s="60"/>
      <c r="M46" s="60"/>
      <c r="N46" s="60"/>
      <c r="O46" s="60"/>
    </row>
    <row r="47" spans="1:15" ht="13.5" customHeight="1" x14ac:dyDescent="0.6">
      <c r="A47" s="73">
        <v>-154.12166666666701</v>
      </c>
      <c r="B47" s="73">
        <f t="shared" si="0"/>
        <v>-154.12166666666701</v>
      </c>
      <c r="C47" s="170">
        <f t="shared" si="1"/>
        <v>-154.12166666666701</v>
      </c>
      <c r="D47" s="171">
        <f t="shared" si="2"/>
        <v>90</v>
      </c>
      <c r="E47" s="60"/>
      <c r="M47" s="60"/>
      <c r="N47" s="60"/>
      <c r="O47" s="60"/>
    </row>
    <row r="48" spans="1:15" ht="13.5" customHeight="1" x14ac:dyDescent="0.6">
      <c r="A48" s="73">
        <v>-153.12666666666701</v>
      </c>
      <c r="B48" s="73">
        <f t="shared" si="0"/>
        <v>-153.12666666666701</v>
      </c>
      <c r="C48" s="170">
        <f t="shared" si="1"/>
        <v>-153.12666666666701</v>
      </c>
      <c r="D48" s="171">
        <f t="shared" si="2"/>
        <v>90</v>
      </c>
      <c r="E48" s="60"/>
      <c r="M48" s="60"/>
      <c r="N48" s="60"/>
      <c r="O48" s="60"/>
    </row>
    <row r="49" spans="1:15" ht="13.5" customHeight="1" x14ac:dyDescent="0.6">
      <c r="A49" s="73">
        <v>-152.131666666667</v>
      </c>
      <c r="B49" s="73">
        <f t="shared" si="0"/>
        <v>-152.131666666667</v>
      </c>
      <c r="C49" s="170">
        <f t="shared" si="1"/>
        <v>-152.131666666667</v>
      </c>
      <c r="D49" s="171">
        <f t="shared" si="2"/>
        <v>90</v>
      </c>
      <c r="E49" s="60"/>
      <c r="M49" s="60"/>
      <c r="N49" s="60"/>
      <c r="O49" s="60"/>
    </row>
    <row r="50" spans="1:15" ht="13.5" customHeight="1" x14ac:dyDescent="0.6">
      <c r="A50" s="73">
        <v>-151.136666666667</v>
      </c>
      <c r="B50" s="73">
        <f t="shared" si="0"/>
        <v>-151.136666666667</v>
      </c>
      <c r="C50" s="170">
        <f t="shared" si="1"/>
        <v>-151.136666666667</v>
      </c>
      <c r="D50" s="171">
        <f t="shared" si="2"/>
        <v>90</v>
      </c>
      <c r="E50" s="60"/>
      <c r="M50" s="60"/>
      <c r="N50" s="60"/>
      <c r="O50" s="60"/>
    </row>
    <row r="51" spans="1:15" ht="13.5" customHeight="1" x14ac:dyDescent="0.6">
      <c r="A51" s="73">
        <v>-150.14166666666699</v>
      </c>
      <c r="B51" s="73">
        <f t="shared" si="0"/>
        <v>-150.14166666666699</v>
      </c>
      <c r="C51" s="170">
        <f t="shared" si="1"/>
        <v>-150.14166666666699</v>
      </c>
      <c r="D51" s="171">
        <f t="shared" si="2"/>
        <v>90</v>
      </c>
      <c r="E51" s="60"/>
      <c r="M51" s="60"/>
      <c r="N51" s="60"/>
      <c r="O51" s="60"/>
    </row>
    <row r="52" spans="1:15" ht="13.5" customHeight="1" x14ac:dyDescent="0.6">
      <c r="A52" s="73">
        <v>-149.14666666666699</v>
      </c>
      <c r="B52" s="73">
        <f t="shared" si="0"/>
        <v>-149.14666666666699</v>
      </c>
      <c r="C52" s="170">
        <f t="shared" si="1"/>
        <v>-149.14666666666699</v>
      </c>
      <c r="D52" s="171">
        <f t="shared" si="2"/>
        <v>90</v>
      </c>
      <c r="E52" s="60"/>
      <c r="M52" s="60"/>
      <c r="N52" s="60"/>
      <c r="O52" s="60"/>
    </row>
    <row r="53" spans="1:15" ht="13.5" customHeight="1" x14ac:dyDescent="0.6">
      <c r="A53" s="73">
        <v>-148.15166666666701</v>
      </c>
      <c r="B53" s="73">
        <f t="shared" si="0"/>
        <v>-148.15166666666701</v>
      </c>
      <c r="C53" s="170">
        <f t="shared" si="1"/>
        <v>-148.15166666666701</v>
      </c>
      <c r="D53" s="171">
        <f t="shared" si="2"/>
        <v>90</v>
      </c>
      <c r="E53" s="60"/>
      <c r="M53" s="60"/>
      <c r="N53" s="60"/>
      <c r="O53" s="60"/>
    </row>
    <row r="54" spans="1:15" ht="13.5" customHeight="1" x14ac:dyDescent="0.6">
      <c r="A54" s="73">
        <v>-147.15666666666601</v>
      </c>
      <c r="B54" s="73">
        <f t="shared" si="0"/>
        <v>-147.15666666666601</v>
      </c>
      <c r="C54" s="170">
        <f t="shared" si="1"/>
        <v>-147.15666666666601</v>
      </c>
      <c r="D54" s="171">
        <f t="shared" si="2"/>
        <v>90</v>
      </c>
      <c r="E54" s="60"/>
      <c r="M54" s="60"/>
      <c r="N54" s="60"/>
      <c r="O54" s="60"/>
    </row>
    <row r="55" spans="1:15" ht="13.5" customHeight="1" x14ac:dyDescent="0.6">
      <c r="A55" s="73">
        <v>-146.16166666666601</v>
      </c>
      <c r="B55" s="73">
        <f t="shared" si="0"/>
        <v>-146.16166666666601</v>
      </c>
      <c r="C55" s="170">
        <f t="shared" si="1"/>
        <v>-146.16166666666601</v>
      </c>
      <c r="D55" s="171">
        <f t="shared" si="2"/>
        <v>90</v>
      </c>
      <c r="E55" s="60"/>
      <c r="M55" s="60"/>
      <c r="N55" s="60"/>
      <c r="O55" s="60"/>
    </row>
    <row r="56" spans="1:15" ht="13.5" customHeight="1" x14ac:dyDescent="0.6">
      <c r="A56" s="73">
        <v>-145.166666666666</v>
      </c>
      <c r="B56" s="73">
        <f t="shared" si="0"/>
        <v>-145.166666666666</v>
      </c>
      <c r="C56" s="170">
        <f t="shared" si="1"/>
        <v>-145.166666666666</v>
      </c>
      <c r="D56" s="171">
        <f t="shared" si="2"/>
        <v>90</v>
      </c>
      <c r="E56" s="60"/>
      <c r="M56" s="60"/>
      <c r="N56" s="60"/>
      <c r="O56" s="60"/>
    </row>
    <row r="57" spans="1:15" ht="13.5" customHeight="1" x14ac:dyDescent="0.6">
      <c r="A57" s="73">
        <v>-144.171666666666</v>
      </c>
      <c r="B57" s="73">
        <f t="shared" si="0"/>
        <v>-144.171666666666</v>
      </c>
      <c r="C57" s="170">
        <f t="shared" si="1"/>
        <v>-144.171666666666</v>
      </c>
      <c r="D57" s="171">
        <f t="shared" si="2"/>
        <v>90</v>
      </c>
      <c r="E57" s="60"/>
      <c r="M57" s="60"/>
      <c r="N57" s="60"/>
      <c r="O57" s="60"/>
    </row>
    <row r="58" spans="1:15" ht="13.5" customHeight="1" x14ac:dyDescent="0.6">
      <c r="A58" s="73">
        <v>-143.17666666666599</v>
      </c>
      <c r="B58" s="73">
        <f t="shared" si="0"/>
        <v>-143.17666666666599</v>
      </c>
      <c r="C58" s="170">
        <f t="shared" si="1"/>
        <v>-143.17666666666599</v>
      </c>
      <c r="D58" s="171">
        <f t="shared" si="2"/>
        <v>90</v>
      </c>
      <c r="E58" s="60"/>
      <c r="M58" s="60"/>
      <c r="N58" s="60"/>
      <c r="O58" s="60"/>
    </row>
    <row r="59" spans="1:15" ht="13.5" customHeight="1" x14ac:dyDescent="0.6">
      <c r="A59" s="73">
        <v>-142.18166666666599</v>
      </c>
      <c r="B59" s="73">
        <f t="shared" si="0"/>
        <v>-142.18166666666599</v>
      </c>
      <c r="C59" s="170">
        <f t="shared" si="1"/>
        <v>-142.18166666666599</v>
      </c>
      <c r="D59" s="171">
        <f t="shared" si="2"/>
        <v>90</v>
      </c>
      <c r="E59" s="60"/>
      <c r="M59" s="60"/>
      <c r="N59" s="60"/>
      <c r="O59" s="60"/>
    </row>
    <row r="60" spans="1:15" ht="13.5" customHeight="1" x14ac:dyDescent="0.6">
      <c r="A60" s="73">
        <v>-141.18666666666601</v>
      </c>
      <c r="B60" s="73">
        <f t="shared" si="0"/>
        <v>-141.18666666666601</v>
      </c>
      <c r="C60" s="170">
        <f t="shared" si="1"/>
        <v>-141.18666666666601</v>
      </c>
      <c r="D60" s="171">
        <f t="shared" si="2"/>
        <v>90</v>
      </c>
      <c r="E60" s="60"/>
      <c r="M60" s="60"/>
      <c r="N60" s="60"/>
      <c r="O60" s="60"/>
    </row>
    <row r="61" spans="1:15" ht="13.5" customHeight="1" x14ac:dyDescent="0.6">
      <c r="A61" s="73">
        <v>-140.19166666666601</v>
      </c>
      <c r="B61" s="73">
        <f t="shared" si="0"/>
        <v>-140.19166666666601</v>
      </c>
      <c r="C61" s="170">
        <f t="shared" si="1"/>
        <v>-140.19166666666601</v>
      </c>
      <c r="D61" s="171">
        <f t="shared" si="2"/>
        <v>90</v>
      </c>
      <c r="E61" s="60"/>
      <c r="M61" s="60"/>
      <c r="N61" s="60"/>
      <c r="O61" s="60"/>
    </row>
    <row r="62" spans="1:15" ht="13.5" customHeight="1" x14ac:dyDescent="0.6">
      <c r="A62" s="73">
        <v>-139.196666666666</v>
      </c>
      <c r="B62" s="73">
        <f t="shared" si="0"/>
        <v>-139.196666666666</v>
      </c>
      <c r="C62" s="170">
        <f t="shared" si="1"/>
        <v>-139.196666666666</v>
      </c>
      <c r="D62" s="171">
        <f t="shared" si="2"/>
        <v>90</v>
      </c>
      <c r="E62" s="60"/>
      <c r="M62" s="60"/>
      <c r="N62" s="60"/>
      <c r="O62" s="60"/>
    </row>
    <row r="63" spans="1:15" ht="13.5" customHeight="1" x14ac:dyDescent="0.6">
      <c r="A63" s="73">
        <v>-138.201666666666</v>
      </c>
      <c r="B63" s="73">
        <f t="shared" si="0"/>
        <v>-138.201666666666</v>
      </c>
      <c r="C63" s="170">
        <f t="shared" si="1"/>
        <v>-138.201666666666</v>
      </c>
      <c r="D63" s="171">
        <f t="shared" si="2"/>
        <v>90</v>
      </c>
      <c r="E63" s="60"/>
      <c r="M63" s="60"/>
      <c r="N63" s="60"/>
      <c r="O63" s="60"/>
    </row>
    <row r="64" spans="1:15" ht="13.5" customHeight="1" x14ac:dyDescent="0.6">
      <c r="A64" s="73">
        <v>-137.206666666666</v>
      </c>
      <c r="B64" s="73">
        <f t="shared" si="0"/>
        <v>-137.206666666666</v>
      </c>
      <c r="C64" s="170">
        <f t="shared" si="1"/>
        <v>-137.206666666666</v>
      </c>
      <c r="D64" s="171">
        <f t="shared" si="2"/>
        <v>90</v>
      </c>
      <c r="E64" s="60"/>
      <c r="M64" s="60"/>
      <c r="N64" s="60"/>
      <c r="O64" s="60"/>
    </row>
    <row r="65" spans="1:15" ht="13.5" customHeight="1" x14ac:dyDescent="0.6">
      <c r="A65" s="73">
        <v>-136.21166666666599</v>
      </c>
      <c r="B65" s="73">
        <f t="shared" si="0"/>
        <v>-136.21166666666599</v>
      </c>
      <c r="C65" s="170">
        <f t="shared" si="1"/>
        <v>-136.21166666666599</v>
      </c>
      <c r="D65" s="171">
        <f t="shared" si="2"/>
        <v>90</v>
      </c>
      <c r="E65" s="60"/>
      <c r="M65" s="60"/>
      <c r="N65" s="60"/>
      <c r="O65" s="60"/>
    </row>
    <row r="66" spans="1:15" ht="13.5" customHeight="1" x14ac:dyDescent="0.6">
      <c r="A66" s="73">
        <v>-135.21666666666599</v>
      </c>
      <c r="B66" s="73">
        <f t="shared" si="0"/>
        <v>-135.21666666666599</v>
      </c>
      <c r="C66" s="170">
        <f t="shared" si="1"/>
        <v>-135.21666666666599</v>
      </c>
      <c r="D66" s="171">
        <f t="shared" si="2"/>
        <v>90</v>
      </c>
      <c r="E66" s="60"/>
      <c r="M66" s="60"/>
      <c r="N66" s="60"/>
      <c r="O66" s="60"/>
    </row>
    <row r="67" spans="1:15" ht="13.5" customHeight="1" x14ac:dyDescent="0.6">
      <c r="A67" s="73">
        <v>-134.22166666666601</v>
      </c>
      <c r="B67" s="73">
        <f t="shared" si="0"/>
        <v>-134.22166666666601</v>
      </c>
      <c r="C67" s="170">
        <f t="shared" si="1"/>
        <v>-134.22166666666601</v>
      </c>
      <c r="D67" s="171">
        <f t="shared" si="2"/>
        <v>90</v>
      </c>
      <c r="E67" s="60"/>
      <c r="M67" s="60"/>
      <c r="N67" s="60"/>
      <c r="O67" s="60"/>
    </row>
    <row r="68" spans="1:15" ht="13.5" customHeight="1" x14ac:dyDescent="0.6">
      <c r="A68" s="73">
        <v>-133.22666666666601</v>
      </c>
      <c r="B68" s="73">
        <f t="shared" si="0"/>
        <v>-133.22666666666601</v>
      </c>
      <c r="C68" s="170">
        <f t="shared" si="1"/>
        <v>-133.22666666666601</v>
      </c>
      <c r="D68" s="171">
        <f t="shared" si="2"/>
        <v>90</v>
      </c>
      <c r="E68" s="60"/>
      <c r="M68" s="60"/>
      <c r="N68" s="60"/>
      <c r="O68" s="60"/>
    </row>
    <row r="69" spans="1:15" ht="13.5" customHeight="1" x14ac:dyDescent="0.6">
      <c r="A69" s="73">
        <v>-132.231666666666</v>
      </c>
      <c r="B69" s="73">
        <f t="shared" si="0"/>
        <v>-132.231666666666</v>
      </c>
      <c r="C69" s="170">
        <f t="shared" si="1"/>
        <v>-132.231666666666</v>
      </c>
      <c r="D69" s="171">
        <f t="shared" si="2"/>
        <v>90</v>
      </c>
      <c r="E69" s="60"/>
      <c r="M69" s="60"/>
      <c r="N69" s="60"/>
      <c r="O69" s="60"/>
    </row>
    <row r="70" spans="1:15" ht="13.5" customHeight="1" x14ac:dyDescent="0.6">
      <c r="A70" s="73">
        <v>-131.236666666666</v>
      </c>
      <c r="B70" s="73">
        <f t="shared" si="0"/>
        <v>-131.236666666666</v>
      </c>
      <c r="C70" s="170">
        <f t="shared" si="1"/>
        <v>-131.236666666666</v>
      </c>
      <c r="D70" s="171">
        <f t="shared" si="2"/>
        <v>90</v>
      </c>
      <c r="E70" s="60"/>
      <c r="M70" s="60"/>
      <c r="N70" s="60"/>
      <c r="O70" s="60"/>
    </row>
    <row r="71" spans="1:15" ht="13.5" customHeight="1" x14ac:dyDescent="0.6">
      <c r="A71" s="73">
        <v>-130.24166666666599</v>
      </c>
      <c r="B71" s="73">
        <f t="shared" si="0"/>
        <v>-130.24166666666599</v>
      </c>
      <c r="C71" s="170">
        <f t="shared" si="1"/>
        <v>-130.24166666666599</v>
      </c>
      <c r="D71" s="171">
        <f t="shared" si="2"/>
        <v>90</v>
      </c>
      <c r="E71" s="60"/>
      <c r="M71" s="60"/>
      <c r="N71" s="60"/>
      <c r="O71" s="60"/>
    </row>
    <row r="72" spans="1:15" ht="13.5" customHeight="1" x14ac:dyDescent="0.6">
      <c r="A72" s="73">
        <v>-129.24666666666599</v>
      </c>
      <c r="B72" s="73">
        <f t="shared" si="0"/>
        <v>-129.24666666666599</v>
      </c>
      <c r="C72" s="170">
        <f t="shared" si="1"/>
        <v>-129.24666666666599</v>
      </c>
      <c r="D72" s="171">
        <f t="shared" si="2"/>
        <v>90</v>
      </c>
      <c r="E72" s="60"/>
      <c r="M72" s="60"/>
      <c r="N72" s="60"/>
      <c r="O72" s="60"/>
    </row>
    <row r="73" spans="1:15" ht="13.5" customHeight="1" x14ac:dyDescent="0.6">
      <c r="A73" s="73">
        <v>-128.25166666666601</v>
      </c>
      <c r="B73" s="73">
        <f t="shared" si="0"/>
        <v>-128.25166666666601</v>
      </c>
      <c r="C73" s="170">
        <f t="shared" si="1"/>
        <v>-128.25166666666601</v>
      </c>
      <c r="D73" s="171">
        <f t="shared" si="2"/>
        <v>90</v>
      </c>
      <c r="E73" s="60"/>
      <c r="M73" s="60"/>
      <c r="N73" s="60"/>
      <c r="O73" s="60"/>
    </row>
    <row r="74" spans="1:15" ht="13.5" customHeight="1" x14ac:dyDescent="0.6">
      <c r="A74" s="73">
        <v>-127.25666666666601</v>
      </c>
      <c r="B74" s="73">
        <f t="shared" si="0"/>
        <v>-127.25666666666601</v>
      </c>
      <c r="C74" s="170">
        <f t="shared" si="1"/>
        <v>-127.25666666666601</v>
      </c>
      <c r="D74" s="171">
        <f t="shared" si="2"/>
        <v>90</v>
      </c>
      <c r="E74" s="60"/>
      <c r="M74" s="60"/>
      <c r="N74" s="60"/>
      <c r="O74" s="60"/>
    </row>
    <row r="75" spans="1:15" ht="13.5" customHeight="1" x14ac:dyDescent="0.6">
      <c r="A75" s="73">
        <v>-126.261666666666</v>
      </c>
      <c r="B75" s="73">
        <f t="shared" si="0"/>
        <v>-126.261666666666</v>
      </c>
      <c r="C75" s="170">
        <f t="shared" si="1"/>
        <v>-126.261666666666</v>
      </c>
      <c r="D75" s="171">
        <f t="shared" si="2"/>
        <v>90</v>
      </c>
      <c r="E75" s="60"/>
      <c r="M75" s="60"/>
      <c r="N75" s="60"/>
      <c r="O75" s="60"/>
    </row>
    <row r="76" spans="1:15" ht="13.5" customHeight="1" x14ac:dyDescent="0.6">
      <c r="A76" s="73">
        <v>-125.266666666666</v>
      </c>
      <c r="B76" s="73">
        <f t="shared" si="0"/>
        <v>-125.266666666666</v>
      </c>
      <c r="C76" s="170">
        <f t="shared" si="1"/>
        <v>-125.266666666666</v>
      </c>
      <c r="D76" s="171">
        <f t="shared" si="2"/>
        <v>90</v>
      </c>
      <c r="E76" s="60"/>
      <c r="M76" s="60"/>
      <c r="N76" s="60"/>
      <c r="O76" s="60"/>
    </row>
    <row r="77" spans="1:15" ht="13.5" customHeight="1" x14ac:dyDescent="0.6">
      <c r="A77" s="73">
        <v>-124.27166666666599</v>
      </c>
      <c r="B77" s="73">
        <f t="shared" si="0"/>
        <v>-124.27166666666599</v>
      </c>
      <c r="C77" s="170">
        <f t="shared" si="1"/>
        <v>-124.27166666666599</v>
      </c>
      <c r="D77" s="171">
        <f t="shared" si="2"/>
        <v>90</v>
      </c>
      <c r="E77" s="60"/>
      <c r="M77" s="60"/>
      <c r="N77" s="60"/>
      <c r="O77" s="60"/>
    </row>
    <row r="78" spans="1:15" ht="13.5" customHeight="1" x14ac:dyDescent="0.6">
      <c r="A78" s="73">
        <v>-123.276666666666</v>
      </c>
      <c r="B78" s="73">
        <f t="shared" si="0"/>
        <v>-123.276666666666</v>
      </c>
      <c r="C78" s="170">
        <f t="shared" si="1"/>
        <v>-123.276666666666</v>
      </c>
      <c r="D78" s="171">
        <f t="shared" si="2"/>
        <v>90</v>
      </c>
      <c r="E78" s="60"/>
      <c r="M78" s="60"/>
      <c r="N78" s="60"/>
      <c r="O78" s="60"/>
    </row>
    <row r="79" spans="1:15" ht="13.5" customHeight="1" x14ac:dyDescent="0.6">
      <c r="A79" s="73">
        <v>-122.281666666666</v>
      </c>
      <c r="B79" s="73">
        <f t="shared" si="0"/>
        <v>-122.281666666666</v>
      </c>
      <c r="C79" s="170">
        <f t="shared" si="1"/>
        <v>-122.281666666666</v>
      </c>
      <c r="D79" s="171">
        <f t="shared" si="2"/>
        <v>90</v>
      </c>
      <c r="E79" s="60"/>
      <c r="M79" s="60"/>
      <c r="N79" s="60"/>
      <c r="O79" s="60"/>
    </row>
    <row r="80" spans="1:15" ht="13.5" customHeight="1" x14ac:dyDescent="0.6">
      <c r="A80" s="73">
        <v>-121.28666666666599</v>
      </c>
      <c r="B80" s="73">
        <f t="shared" si="0"/>
        <v>-121.28666666666599</v>
      </c>
      <c r="C80" s="170">
        <f t="shared" si="1"/>
        <v>-121.28666666666599</v>
      </c>
      <c r="D80" s="171">
        <f t="shared" si="2"/>
        <v>90</v>
      </c>
      <c r="E80" s="60"/>
      <c r="M80" s="60"/>
      <c r="N80" s="60"/>
      <c r="O80" s="60"/>
    </row>
    <row r="81" spans="1:15" ht="13.5" customHeight="1" x14ac:dyDescent="0.6">
      <c r="A81" s="73">
        <v>-120.291666666666</v>
      </c>
      <c r="B81" s="73">
        <f t="shared" si="0"/>
        <v>-120.291666666666</v>
      </c>
      <c r="C81" s="170">
        <f t="shared" si="1"/>
        <v>-120.291666666666</v>
      </c>
      <c r="D81" s="171">
        <f t="shared" si="2"/>
        <v>90</v>
      </c>
      <c r="E81" s="60"/>
      <c r="M81" s="60"/>
      <c r="N81" s="60"/>
      <c r="O81" s="60"/>
    </row>
    <row r="82" spans="1:15" ht="13.5" customHeight="1" x14ac:dyDescent="0.6">
      <c r="A82" s="73">
        <v>-119.296666666666</v>
      </c>
      <c r="B82" s="73">
        <f t="shared" si="0"/>
        <v>-119.296666666666</v>
      </c>
      <c r="C82" s="170">
        <f t="shared" si="1"/>
        <v>-119.296666666666</v>
      </c>
      <c r="D82" s="171">
        <f t="shared" si="2"/>
        <v>90</v>
      </c>
      <c r="E82" s="60"/>
      <c r="M82" s="60"/>
      <c r="N82" s="60"/>
      <c r="O82" s="60"/>
    </row>
    <row r="83" spans="1:15" ht="13.5" customHeight="1" x14ac:dyDescent="0.6">
      <c r="A83" s="73">
        <v>-118.30166666666599</v>
      </c>
      <c r="B83" s="73">
        <f t="shared" si="0"/>
        <v>-118.30166666666599</v>
      </c>
      <c r="C83" s="170">
        <f t="shared" si="1"/>
        <v>-118.30166666666599</v>
      </c>
      <c r="D83" s="171">
        <f t="shared" si="2"/>
        <v>90</v>
      </c>
      <c r="E83" s="60"/>
      <c r="M83" s="60"/>
      <c r="N83" s="60"/>
      <c r="O83" s="60"/>
    </row>
    <row r="84" spans="1:15" ht="13.5" customHeight="1" x14ac:dyDescent="0.6">
      <c r="A84" s="73">
        <v>-117.306666666666</v>
      </c>
      <c r="B84" s="73">
        <f t="shared" si="0"/>
        <v>-117.306666666666</v>
      </c>
      <c r="C84" s="170">
        <f t="shared" si="1"/>
        <v>-117.306666666666</v>
      </c>
      <c r="D84" s="171">
        <f t="shared" si="2"/>
        <v>90</v>
      </c>
      <c r="E84" s="60"/>
      <c r="M84" s="60"/>
      <c r="N84" s="60"/>
      <c r="O84" s="60"/>
    </row>
    <row r="85" spans="1:15" ht="13.5" customHeight="1" x14ac:dyDescent="0.6">
      <c r="A85" s="73">
        <v>-116.311666666666</v>
      </c>
      <c r="B85" s="73">
        <f t="shared" ref="B85:B92" si="3">A85+$B$9</f>
        <v>-116.311666666666</v>
      </c>
      <c r="C85" s="170">
        <f t="shared" ref="C85:C92" si="4">IF(B85&lt;-180,B85+360,IF(B85&lt;180,B85,-360+B85))</f>
        <v>-116.311666666666</v>
      </c>
      <c r="D85" s="171">
        <f t="shared" ref="D85:D92" si="5">IF((A85&gt;=$B$15)*(A85&lt;=$B$16),DEGREES(ATAN($B$12*COS(RADIANS($A85))/$B$13)),90)</f>
        <v>90</v>
      </c>
      <c r="E85" s="60"/>
      <c r="M85" s="60"/>
      <c r="N85" s="60"/>
      <c r="O85" s="60"/>
    </row>
    <row r="86" spans="1:15" ht="13.5" customHeight="1" x14ac:dyDescent="0.6">
      <c r="A86" s="73">
        <v>-115.31666666666599</v>
      </c>
      <c r="B86" s="73">
        <f t="shared" si="3"/>
        <v>-115.31666666666599</v>
      </c>
      <c r="C86" s="170">
        <f t="shared" si="4"/>
        <v>-115.31666666666599</v>
      </c>
      <c r="D86" s="171">
        <f t="shared" si="5"/>
        <v>90</v>
      </c>
      <c r="E86" s="60"/>
      <c r="M86" s="60"/>
      <c r="N86" s="60"/>
      <c r="O86" s="60"/>
    </row>
    <row r="87" spans="1:15" ht="13.5" customHeight="1" x14ac:dyDescent="0.6">
      <c r="A87" s="73">
        <v>-114.321666666666</v>
      </c>
      <c r="B87" s="73">
        <f t="shared" si="3"/>
        <v>-114.321666666666</v>
      </c>
      <c r="C87" s="170">
        <f t="shared" si="4"/>
        <v>-114.321666666666</v>
      </c>
      <c r="D87" s="171">
        <f t="shared" si="5"/>
        <v>90</v>
      </c>
      <c r="E87" s="60"/>
      <c r="M87" s="60"/>
      <c r="N87" s="60"/>
      <c r="O87" s="60"/>
    </row>
    <row r="88" spans="1:15" ht="13.5" customHeight="1" x14ac:dyDescent="0.6">
      <c r="A88" s="73">
        <v>-113.326666666666</v>
      </c>
      <c r="B88" s="73">
        <f t="shared" si="3"/>
        <v>-113.326666666666</v>
      </c>
      <c r="C88" s="170">
        <f t="shared" si="4"/>
        <v>-113.326666666666</v>
      </c>
      <c r="D88" s="171">
        <f t="shared" si="5"/>
        <v>90</v>
      </c>
      <c r="E88" s="60"/>
      <c r="M88" s="60"/>
      <c r="N88" s="60"/>
      <c r="O88" s="60"/>
    </row>
    <row r="89" spans="1:15" ht="13.5" customHeight="1" x14ac:dyDescent="0.6">
      <c r="A89" s="73">
        <v>-112.331666666666</v>
      </c>
      <c r="B89" s="73">
        <f t="shared" si="3"/>
        <v>-112.331666666666</v>
      </c>
      <c r="C89" s="170">
        <f t="shared" si="4"/>
        <v>-112.331666666666</v>
      </c>
      <c r="D89" s="171">
        <f t="shared" si="5"/>
        <v>90</v>
      </c>
      <c r="E89" s="60"/>
      <c r="M89" s="60"/>
      <c r="N89" s="60"/>
      <c r="O89" s="60"/>
    </row>
    <row r="90" spans="1:15" ht="13.5" customHeight="1" x14ac:dyDescent="0.6">
      <c r="A90" s="73">
        <v>-111.33666666666601</v>
      </c>
      <c r="B90" s="73">
        <f t="shared" si="3"/>
        <v>-111.33666666666601</v>
      </c>
      <c r="C90" s="170">
        <f t="shared" si="4"/>
        <v>-111.33666666666601</v>
      </c>
      <c r="D90" s="171">
        <f t="shared" si="5"/>
        <v>90</v>
      </c>
      <c r="E90" s="60"/>
      <c r="M90" s="60"/>
      <c r="N90" s="60"/>
      <c r="O90" s="60"/>
    </row>
    <row r="91" spans="1:15" ht="13.5" customHeight="1" x14ac:dyDescent="0.6">
      <c r="A91" s="73">
        <v>-110.341666666666</v>
      </c>
      <c r="B91" s="73">
        <f t="shared" si="3"/>
        <v>-110.341666666666</v>
      </c>
      <c r="C91" s="170">
        <f t="shared" si="4"/>
        <v>-110.341666666666</v>
      </c>
      <c r="D91" s="171">
        <f t="shared" si="5"/>
        <v>90</v>
      </c>
      <c r="E91" s="60"/>
      <c r="M91" s="60"/>
      <c r="N91" s="60"/>
      <c r="O91" s="60"/>
    </row>
    <row r="92" spans="1:15" ht="13.5" customHeight="1" x14ac:dyDescent="0.6">
      <c r="A92" s="73">
        <v>-109.346666666666</v>
      </c>
      <c r="B92" s="73">
        <f t="shared" si="3"/>
        <v>-109.346666666666</v>
      </c>
      <c r="C92" s="170">
        <f t="shared" si="4"/>
        <v>-109.346666666666</v>
      </c>
      <c r="D92" s="171">
        <f t="shared" si="5"/>
        <v>90</v>
      </c>
      <c r="E92" s="60"/>
      <c r="M92" s="60"/>
      <c r="N92" s="60"/>
      <c r="O92" s="60"/>
    </row>
    <row r="93" spans="1:15" x14ac:dyDescent="0.6">
      <c r="A93" s="73">
        <v>-119</v>
      </c>
      <c r="B93" s="73">
        <f t="shared" ref="B93:B155" si="6">A93+$B$9</f>
        <v>-119</v>
      </c>
      <c r="C93" s="170">
        <f t="shared" ref="C93:C156" si="7">IF(B93&lt;-180,B93+360,IF(B93&lt;180,B93,-360+B93))</f>
        <v>-119</v>
      </c>
      <c r="D93" s="171">
        <f t="shared" ref="D93:D155" si="8">IF((A93&gt;=$B$15)*(A93&lt;=$B$16),DEGREES(ATAN($B$12*COS(RADIANS($A93))/$B$13)),90)</f>
        <v>90</v>
      </c>
      <c r="E93" s="60"/>
      <c r="M93" s="60"/>
      <c r="N93" s="60"/>
      <c r="O93" s="60"/>
    </row>
    <row r="94" spans="1:15" x14ac:dyDescent="0.6">
      <c r="A94" s="73">
        <v>-118</v>
      </c>
      <c r="B94" s="73">
        <f t="shared" si="6"/>
        <v>-118</v>
      </c>
      <c r="C94" s="170">
        <f t="shared" si="7"/>
        <v>-118</v>
      </c>
      <c r="D94" s="171">
        <f t="shared" si="8"/>
        <v>90</v>
      </c>
      <c r="E94" s="60"/>
      <c r="M94" s="60"/>
      <c r="N94" s="60"/>
      <c r="O94" s="60"/>
    </row>
    <row r="95" spans="1:15" x14ac:dyDescent="0.6">
      <c r="A95" s="73">
        <v>-117</v>
      </c>
      <c r="B95" s="73">
        <f t="shared" si="6"/>
        <v>-117</v>
      </c>
      <c r="C95" s="170">
        <f t="shared" si="7"/>
        <v>-117</v>
      </c>
      <c r="D95" s="171">
        <f t="shared" si="8"/>
        <v>90</v>
      </c>
      <c r="E95" s="60"/>
      <c r="M95" s="60"/>
      <c r="N95" s="60"/>
      <c r="O95" s="60"/>
    </row>
    <row r="96" spans="1:15" x14ac:dyDescent="0.6">
      <c r="A96" s="73">
        <v>-116</v>
      </c>
      <c r="B96" s="73">
        <f t="shared" si="6"/>
        <v>-116</v>
      </c>
      <c r="C96" s="170">
        <f t="shared" si="7"/>
        <v>-116</v>
      </c>
      <c r="D96" s="171">
        <f t="shared" si="8"/>
        <v>90</v>
      </c>
      <c r="E96" s="60"/>
      <c r="M96" s="60"/>
      <c r="N96" s="60"/>
      <c r="O96" s="60"/>
    </row>
    <row r="97" spans="1:15" x14ac:dyDescent="0.6">
      <c r="A97" s="73">
        <v>-115</v>
      </c>
      <c r="B97" s="73">
        <f t="shared" si="6"/>
        <v>-115</v>
      </c>
      <c r="C97" s="170">
        <f t="shared" si="7"/>
        <v>-115</v>
      </c>
      <c r="D97" s="171">
        <f t="shared" si="8"/>
        <v>90</v>
      </c>
      <c r="E97" s="60"/>
      <c r="M97" s="60"/>
      <c r="N97" s="60"/>
      <c r="O97" s="60"/>
    </row>
    <row r="98" spans="1:15" x14ac:dyDescent="0.6">
      <c r="A98" s="73">
        <v>-114</v>
      </c>
      <c r="B98" s="73">
        <f t="shared" si="6"/>
        <v>-114</v>
      </c>
      <c r="C98" s="170">
        <f t="shared" si="7"/>
        <v>-114</v>
      </c>
      <c r="D98" s="171">
        <f t="shared" si="8"/>
        <v>90</v>
      </c>
      <c r="E98" s="60"/>
      <c r="M98" s="60"/>
      <c r="N98" s="60"/>
      <c r="O98" s="60"/>
    </row>
    <row r="99" spans="1:15" x14ac:dyDescent="0.6">
      <c r="A99" s="73">
        <v>-113</v>
      </c>
      <c r="B99" s="73">
        <f t="shared" si="6"/>
        <v>-113</v>
      </c>
      <c r="C99" s="170">
        <f t="shared" si="7"/>
        <v>-113</v>
      </c>
      <c r="D99" s="171">
        <f t="shared" si="8"/>
        <v>90</v>
      </c>
      <c r="E99" s="60"/>
      <c r="M99" s="60"/>
      <c r="N99" s="60"/>
      <c r="O99" s="60"/>
    </row>
    <row r="100" spans="1:15" x14ac:dyDescent="0.6">
      <c r="A100" s="73">
        <v>-112</v>
      </c>
      <c r="B100" s="73">
        <f t="shared" si="6"/>
        <v>-112</v>
      </c>
      <c r="C100" s="170">
        <f t="shared" si="7"/>
        <v>-112</v>
      </c>
      <c r="D100" s="171">
        <f t="shared" si="8"/>
        <v>90</v>
      </c>
      <c r="E100" s="60"/>
      <c r="M100" s="60"/>
      <c r="N100" s="60"/>
      <c r="O100" s="60"/>
    </row>
    <row r="101" spans="1:15" x14ac:dyDescent="0.6">
      <c r="A101" s="73">
        <v>-111</v>
      </c>
      <c r="B101" s="73">
        <f t="shared" si="6"/>
        <v>-111</v>
      </c>
      <c r="C101" s="170">
        <f t="shared" si="7"/>
        <v>-111</v>
      </c>
      <c r="D101" s="171">
        <f t="shared" si="8"/>
        <v>90</v>
      </c>
      <c r="E101" s="60"/>
      <c r="M101" s="60"/>
      <c r="N101" s="60"/>
      <c r="O101" s="60"/>
    </row>
    <row r="102" spans="1:15" x14ac:dyDescent="0.6">
      <c r="A102" s="73">
        <v>-110</v>
      </c>
      <c r="B102" s="73">
        <f t="shared" si="6"/>
        <v>-110</v>
      </c>
      <c r="C102" s="170">
        <f t="shared" si="7"/>
        <v>-110</v>
      </c>
      <c r="D102" s="171">
        <f t="shared" si="8"/>
        <v>90</v>
      </c>
      <c r="E102" s="60"/>
      <c r="M102" s="60"/>
      <c r="N102" s="60"/>
      <c r="O102" s="60"/>
    </row>
    <row r="103" spans="1:15" x14ac:dyDescent="0.6">
      <c r="A103" s="73">
        <v>-109</v>
      </c>
      <c r="B103" s="73">
        <f t="shared" si="6"/>
        <v>-109</v>
      </c>
      <c r="C103" s="170">
        <f t="shared" si="7"/>
        <v>-109</v>
      </c>
      <c r="D103" s="171">
        <f t="shared" si="8"/>
        <v>90</v>
      </c>
      <c r="E103" s="60"/>
      <c r="M103" s="60"/>
      <c r="N103" s="60"/>
      <c r="O103" s="60"/>
    </row>
    <row r="104" spans="1:15" x14ac:dyDescent="0.6">
      <c r="A104" s="73">
        <v>-108</v>
      </c>
      <c r="B104" s="73">
        <f t="shared" si="6"/>
        <v>-108</v>
      </c>
      <c r="C104" s="170">
        <f t="shared" si="7"/>
        <v>-108</v>
      </c>
      <c r="D104" s="171">
        <f t="shared" si="8"/>
        <v>90</v>
      </c>
      <c r="E104" s="60"/>
      <c r="M104" s="60"/>
      <c r="N104" s="60"/>
      <c r="O104" s="60"/>
    </row>
    <row r="105" spans="1:15" x14ac:dyDescent="0.6">
      <c r="A105" s="73">
        <v>-107</v>
      </c>
      <c r="B105" s="73">
        <f t="shared" si="6"/>
        <v>-107</v>
      </c>
      <c r="C105" s="170">
        <f t="shared" si="7"/>
        <v>-107</v>
      </c>
      <c r="D105" s="171">
        <f t="shared" si="8"/>
        <v>90</v>
      </c>
      <c r="E105" s="60"/>
      <c r="M105" s="60"/>
      <c r="N105" s="60"/>
      <c r="O105" s="60"/>
    </row>
    <row r="106" spans="1:15" x14ac:dyDescent="0.6">
      <c r="A106" s="73">
        <v>-106</v>
      </c>
      <c r="B106" s="73">
        <f t="shared" si="6"/>
        <v>-106</v>
      </c>
      <c r="C106" s="170">
        <f t="shared" si="7"/>
        <v>-106</v>
      </c>
      <c r="D106" s="171">
        <f t="shared" si="8"/>
        <v>90</v>
      </c>
      <c r="E106" s="60"/>
      <c r="M106" s="60"/>
      <c r="N106" s="60"/>
      <c r="O106" s="60"/>
    </row>
    <row r="107" spans="1:15" x14ac:dyDescent="0.6">
      <c r="A107" s="73">
        <v>-105</v>
      </c>
      <c r="B107" s="73">
        <f t="shared" si="6"/>
        <v>-105</v>
      </c>
      <c r="C107" s="170">
        <f t="shared" si="7"/>
        <v>-105</v>
      </c>
      <c r="D107" s="171">
        <f t="shared" si="8"/>
        <v>90</v>
      </c>
      <c r="E107" s="60"/>
      <c r="M107" s="60"/>
      <c r="N107" s="60"/>
      <c r="O107" s="60"/>
    </row>
    <row r="108" spans="1:15" x14ac:dyDescent="0.6">
      <c r="A108" s="73">
        <v>-104</v>
      </c>
      <c r="B108" s="73">
        <f t="shared" si="6"/>
        <v>-104</v>
      </c>
      <c r="C108" s="170">
        <f t="shared" si="7"/>
        <v>-104</v>
      </c>
      <c r="D108" s="171">
        <f t="shared" si="8"/>
        <v>90</v>
      </c>
      <c r="E108" s="60"/>
      <c r="M108" s="60"/>
      <c r="N108" s="60"/>
      <c r="O108" s="60"/>
    </row>
    <row r="109" spans="1:15" x14ac:dyDescent="0.6">
      <c r="A109" s="73">
        <v>-103</v>
      </c>
      <c r="B109" s="73">
        <f t="shared" si="6"/>
        <v>-103</v>
      </c>
      <c r="C109" s="170">
        <f t="shared" si="7"/>
        <v>-103</v>
      </c>
      <c r="D109" s="171">
        <f t="shared" si="8"/>
        <v>90</v>
      </c>
      <c r="E109" s="60"/>
      <c r="M109" s="60"/>
      <c r="N109" s="60"/>
      <c r="O109" s="60"/>
    </row>
    <row r="110" spans="1:15" x14ac:dyDescent="0.6">
      <c r="A110" s="73">
        <v>-102</v>
      </c>
      <c r="B110" s="73">
        <f t="shared" si="6"/>
        <v>-102</v>
      </c>
      <c r="C110" s="170">
        <f t="shared" si="7"/>
        <v>-102</v>
      </c>
      <c r="D110" s="171">
        <f t="shared" si="8"/>
        <v>90</v>
      </c>
      <c r="E110" s="60"/>
      <c r="M110" s="60"/>
      <c r="N110" s="60"/>
      <c r="O110" s="60"/>
    </row>
    <row r="111" spans="1:15" x14ac:dyDescent="0.6">
      <c r="A111" s="73">
        <v>-101</v>
      </c>
      <c r="B111" s="73">
        <f t="shared" si="6"/>
        <v>-101</v>
      </c>
      <c r="C111" s="170">
        <f t="shared" si="7"/>
        <v>-101</v>
      </c>
      <c r="D111" s="171">
        <f t="shared" si="8"/>
        <v>90</v>
      </c>
      <c r="E111" s="60"/>
      <c r="M111" s="60"/>
      <c r="N111" s="60"/>
      <c r="O111" s="60"/>
    </row>
    <row r="112" spans="1:15" x14ac:dyDescent="0.6">
      <c r="A112" s="73">
        <v>-100</v>
      </c>
      <c r="B112" s="73">
        <f t="shared" si="6"/>
        <v>-100</v>
      </c>
      <c r="C112" s="170">
        <f t="shared" si="7"/>
        <v>-100</v>
      </c>
      <c r="D112" s="171">
        <f t="shared" si="8"/>
        <v>90</v>
      </c>
      <c r="E112" s="60"/>
      <c r="M112" s="60"/>
      <c r="N112" s="60"/>
      <c r="O112" s="60"/>
    </row>
    <row r="113" spans="1:15" x14ac:dyDescent="0.6">
      <c r="A113" s="73">
        <v>-99</v>
      </c>
      <c r="B113" s="73">
        <f t="shared" si="6"/>
        <v>-99</v>
      </c>
      <c r="C113" s="170">
        <f t="shared" si="7"/>
        <v>-99</v>
      </c>
      <c r="D113" s="171">
        <f t="shared" si="8"/>
        <v>90</v>
      </c>
      <c r="E113" s="60"/>
      <c r="M113" s="60"/>
      <c r="N113" s="60"/>
      <c r="O113" s="60"/>
    </row>
    <row r="114" spans="1:15" x14ac:dyDescent="0.6">
      <c r="A114" s="73">
        <v>-98</v>
      </c>
      <c r="B114" s="73">
        <f t="shared" si="6"/>
        <v>-98</v>
      </c>
      <c r="C114" s="170">
        <f t="shared" si="7"/>
        <v>-98</v>
      </c>
      <c r="D114" s="171">
        <f t="shared" si="8"/>
        <v>90</v>
      </c>
      <c r="E114" s="60"/>
      <c r="M114" s="60"/>
      <c r="N114" s="60"/>
      <c r="O114" s="60"/>
    </row>
    <row r="115" spans="1:15" x14ac:dyDescent="0.6">
      <c r="A115" s="73">
        <v>-97</v>
      </c>
      <c r="B115" s="73">
        <f t="shared" si="6"/>
        <v>-97</v>
      </c>
      <c r="C115" s="170">
        <f t="shared" si="7"/>
        <v>-97</v>
      </c>
      <c r="D115" s="171">
        <f t="shared" si="8"/>
        <v>90</v>
      </c>
      <c r="E115" s="60"/>
      <c r="M115" s="60"/>
      <c r="N115" s="60"/>
      <c r="O115" s="60"/>
    </row>
    <row r="116" spans="1:15" x14ac:dyDescent="0.6">
      <c r="A116" s="73">
        <v>-96</v>
      </c>
      <c r="B116" s="73">
        <f t="shared" si="6"/>
        <v>-96</v>
      </c>
      <c r="C116" s="170">
        <f t="shared" si="7"/>
        <v>-96</v>
      </c>
      <c r="D116" s="171">
        <f t="shared" si="8"/>
        <v>90</v>
      </c>
      <c r="E116" s="60"/>
      <c r="M116" s="60"/>
      <c r="N116" s="60"/>
      <c r="O116" s="60"/>
    </row>
    <row r="117" spans="1:15" x14ac:dyDescent="0.6">
      <c r="A117" s="73">
        <v>-95</v>
      </c>
      <c r="B117" s="73">
        <f t="shared" si="6"/>
        <v>-95</v>
      </c>
      <c r="C117" s="170">
        <f t="shared" si="7"/>
        <v>-95</v>
      </c>
      <c r="D117" s="171">
        <f t="shared" si="8"/>
        <v>90</v>
      </c>
      <c r="E117" s="60"/>
    </row>
    <row r="118" spans="1:15" x14ac:dyDescent="0.6">
      <c r="A118" s="73">
        <v>-94</v>
      </c>
      <c r="B118" s="73">
        <f t="shared" si="6"/>
        <v>-94</v>
      </c>
      <c r="C118" s="170">
        <f t="shared" si="7"/>
        <v>-94</v>
      </c>
      <c r="D118" s="171">
        <f t="shared" si="8"/>
        <v>90</v>
      </c>
      <c r="E118" s="60"/>
    </row>
    <row r="119" spans="1:15" x14ac:dyDescent="0.6">
      <c r="A119" s="73">
        <v>-93</v>
      </c>
      <c r="B119" s="73">
        <f t="shared" si="6"/>
        <v>-93</v>
      </c>
      <c r="C119" s="170">
        <f t="shared" si="7"/>
        <v>-93</v>
      </c>
      <c r="D119" s="171">
        <f t="shared" si="8"/>
        <v>90</v>
      </c>
      <c r="E119" s="60"/>
    </row>
    <row r="120" spans="1:15" x14ac:dyDescent="0.6">
      <c r="A120" s="73">
        <v>-92</v>
      </c>
      <c r="B120" s="73">
        <f t="shared" si="6"/>
        <v>-92</v>
      </c>
      <c r="C120" s="170">
        <f t="shared" si="7"/>
        <v>-92</v>
      </c>
      <c r="D120" s="171">
        <f t="shared" si="8"/>
        <v>90</v>
      </c>
      <c r="E120" s="60"/>
    </row>
    <row r="121" spans="1:15" x14ac:dyDescent="0.6">
      <c r="A121" s="73">
        <v>-91</v>
      </c>
      <c r="B121" s="73">
        <f t="shared" si="6"/>
        <v>-91</v>
      </c>
      <c r="C121" s="170">
        <f t="shared" si="7"/>
        <v>-91</v>
      </c>
      <c r="D121" s="171">
        <f t="shared" si="8"/>
        <v>90</v>
      </c>
      <c r="E121" s="60"/>
    </row>
    <row r="122" spans="1:15" x14ac:dyDescent="0.6">
      <c r="A122" s="73">
        <v>-90</v>
      </c>
      <c r="B122" s="73">
        <f t="shared" si="6"/>
        <v>-90</v>
      </c>
      <c r="C122" s="170">
        <f t="shared" si="7"/>
        <v>-90</v>
      </c>
      <c r="D122" s="171">
        <f t="shared" si="8"/>
        <v>90</v>
      </c>
      <c r="E122" s="60"/>
    </row>
    <row r="123" spans="1:15" x14ac:dyDescent="0.6">
      <c r="A123" s="73">
        <v>-89</v>
      </c>
      <c r="B123" s="73">
        <f t="shared" si="6"/>
        <v>-89</v>
      </c>
      <c r="C123" s="170">
        <f t="shared" si="7"/>
        <v>-89</v>
      </c>
      <c r="D123" s="171">
        <f t="shared" si="8"/>
        <v>90</v>
      </c>
      <c r="E123" s="60"/>
    </row>
    <row r="124" spans="1:15" x14ac:dyDescent="0.6">
      <c r="A124" s="73">
        <v>-88</v>
      </c>
      <c r="B124" s="73">
        <f t="shared" si="6"/>
        <v>-88</v>
      </c>
      <c r="C124" s="170">
        <f t="shared" si="7"/>
        <v>-88</v>
      </c>
      <c r="D124" s="171">
        <f t="shared" si="8"/>
        <v>90</v>
      </c>
      <c r="E124" s="60"/>
    </row>
    <row r="125" spans="1:15" x14ac:dyDescent="0.6">
      <c r="A125" s="73">
        <v>-87</v>
      </c>
      <c r="B125" s="73">
        <f t="shared" si="6"/>
        <v>-87</v>
      </c>
      <c r="C125" s="170">
        <f t="shared" si="7"/>
        <v>-87</v>
      </c>
      <c r="D125" s="171">
        <f t="shared" si="8"/>
        <v>7.7132066245649495</v>
      </c>
      <c r="E125" s="60"/>
    </row>
    <row r="126" spans="1:15" x14ac:dyDescent="0.6">
      <c r="A126" s="73">
        <v>-86</v>
      </c>
      <c r="B126" s="73">
        <f t="shared" si="6"/>
        <v>-86</v>
      </c>
      <c r="C126" s="170">
        <f t="shared" si="7"/>
        <v>-86</v>
      </c>
      <c r="D126" s="171">
        <f t="shared" si="8"/>
        <v>10.23296951963915</v>
      </c>
      <c r="E126" s="60"/>
    </row>
    <row r="127" spans="1:15" x14ac:dyDescent="0.6">
      <c r="A127" s="73">
        <v>-85</v>
      </c>
      <c r="B127" s="73">
        <f t="shared" si="6"/>
        <v>-85</v>
      </c>
      <c r="C127" s="170">
        <f t="shared" si="7"/>
        <v>-85</v>
      </c>
      <c r="D127" s="171">
        <f t="shared" si="8"/>
        <v>12.710375238637932</v>
      </c>
      <c r="E127" s="60"/>
    </row>
    <row r="128" spans="1:15" x14ac:dyDescent="0.6">
      <c r="A128" s="73">
        <v>-84</v>
      </c>
      <c r="B128" s="73">
        <f t="shared" si="6"/>
        <v>-84</v>
      </c>
      <c r="C128" s="170">
        <f t="shared" si="7"/>
        <v>-84</v>
      </c>
      <c r="D128" s="171">
        <f t="shared" si="8"/>
        <v>15.136743889542844</v>
      </c>
      <c r="E128" s="60"/>
    </row>
    <row r="129" spans="1:5" x14ac:dyDescent="0.6">
      <c r="A129" s="73">
        <v>-83</v>
      </c>
      <c r="B129" s="73">
        <f t="shared" si="6"/>
        <v>-83</v>
      </c>
      <c r="C129" s="170">
        <f t="shared" si="7"/>
        <v>-83</v>
      </c>
      <c r="D129" s="171">
        <f t="shared" si="8"/>
        <v>17.504504040657476</v>
      </c>
      <c r="E129" s="60"/>
    </row>
    <row r="130" spans="1:5" x14ac:dyDescent="0.6">
      <c r="A130" s="73">
        <v>-82</v>
      </c>
      <c r="B130" s="73">
        <f t="shared" si="6"/>
        <v>-82</v>
      </c>
      <c r="C130" s="170">
        <f t="shared" si="7"/>
        <v>-82</v>
      </c>
      <c r="D130" s="171">
        <f t="shared" si="8"/>
        <v>19.807272740367193</v>
      </c>
      <c r="E130" s="60"/>
    </row>
    <row r="131" spans="1:5" x14ac:dyDescent="0.6">
      <c r="A131" s="73">
        <v>-81</v>
      </c>
      <c r="B131" s="73">
        <f t="shared" si="6"/>
        <v>-81</v>
      </c>
      <c r="C131" s="170">
        <f t="shared" si="7"/>
        <v>-81</v>
      </c>
      <c r="D131" s="171">
        <f t="shared" si="8"/>
        <v>22.039882687378885</v>
      </c>
      <c r="E131" s="60"/>
    </row>
    <row r="132" spans="1:5" x14ac:dyDescent="0.6">
      <c r="A132" s="73">
        <v>-80</v>
      </c>
      <c r="B132" s="73">
        <f t="shared" si="6"/>
        <v>-80</v>
      </c>
      <c r="C132" s="170">
        <f t="shared" si="7"/>
        <v>-80</v>
      </c>
      <c r="D132" s="171">
        <f t="shared" si="8"/>
        <v>24.198362462654053</v>
      </c>
      <c r="E132" s="60"/>
    </row>
    <row r="133" spans="1:5" x14ac:dyDescent="0.6">
      <c r="A133" s="73">
        <v>-79</v>
      </c>
      <c r="B133" s="73">
        <f t="shared" si="6"/>
        <v>-79</v>
      </c>
      <c r="C133" s="170">
        <f t="shared" si="7"/>
        <v>-79</v>
      </c>
      <c r="D133" s="171">
        <f t="shared" si="8"/>
        <v>26.279878140941275</v>
      </c>
      <c r="E133" s="60"/>
    </row>
    <row r="134" spans="1:5" x14ac:dyDescent="0.6">
      <c r="A134" s="73">
        <v>-78</v>
      </c>
      <c r="B134" s="73">
        <f t="shared" si="6"/>
        <v>-78</v>
      </c>
      <c r="C134" s="170">
        <f t="shared" si="7"/>
        <v>-78</v>
      </c>
      <c r="D134" s="171">
        <f t="shared" si="8"/>
        <v>28.282645751194714</v>
      </c>
      <c r="E134" s="60"/>
    </row>
    <row r="135" spans="1:5" x14ac:dyDescent="0.6">
      <c r="A135" s="73">
        <v>-77</v>
      </c>
      <c r="B135" s="73">
        <f t="shared" si="6"/>
        <v>-77</v>
      </c>
      <c r="C135" s="170">
        <f t="shared" si="7"/>
        <v>-77</v>
      </c>
      <c r="D135" s="171">
        <f t="shared" si="8"/>
        <v>30.205824107411807</v>
      </c>
      <c r="E135" s="60"/>
    </row>
    <row r="136" spans="1:5" x14ac:dyDescent="0.6">
      <c r="A136" s="73">
        <v>-76</v>
      </c>
      <c r="B136" s="73">
        <f t="shared" si="6"/>
        <v>-76</v>
      </c>
      <c r="C136" s="170">
        <f t="shared" si="7"/>
        <v>-76</v>
      </c>
      <c r="D136" s="171">
        <f t="shared" si="8"/>
        <v>32.049396751964792</v>
      </c>
      <c r="E136" s="60"/>
    </row>
    <row r="137" spans="1:5" x14ac:dyDescent="0.6">
      <c r="A137" s="73">
        <v>-75</v>
      </c>
      <c r="B137" s="73">
        <f t="shared" si="6"/>
        <v>-75</v>
      </c>
      <c r="C137" s="170">
        <f t="shared" si="7"/>
        <v>-75</v>
      </c>
      <c r="D137" s="171">
        <f t="shared" si="8"/>
        <v>33.814050445300815</v>
      </c>
      <c r="E137" s="60"/>
    </row>
    <row r="138" spans="1:5" x14ac:dyDescent="0.6">
      <c r="A138" s="73">
        <v>-74</v>
      </c>
      <c r="B138" s="73">
        <f t="shared" si="6"/>
        <v>-74</v>
      </c>
      <c r="C138" s="170">
        <f t="shared" si="7"/>
        <v>-74</v>
      </c>
      <c r="D138" s="171">
        <f t="shared" si="8"/>
        <v>35.501056079421332</v>
      </c>
      <c r="E138" s="60"/>
    </row>
    <row r="139" spans="1:5" x14ac:dyDescent="0.6">
      <c r="A139" s="73">
        <v>-73</v>
      </c>
      <c r="B139" s="73">
        <f t="shared" si="6"/>
        <v>-73</v>
      </c>
      <c r="C139" s="170">
        <f t="shared" si="7"/>
        <v>-73</v>
      </c>
      <c r="D139" s="171">
        <f t="shared" si="8"/>
        <v>37.112156311489912</v>
      </c>
      <c r="E139" s="60"/>
    </row>
    <row r="140" spans="1:5" x14ac:dyDescent="0.6">
      <c r="A140" s="73">
        <v>-72</v>
      </c>
      <c r="B140" s="73">
        <f t="shared" si="6"/>
        <v>-72</v>
      </c>
      <c r="C140" s="170">
        <f t="shared" si="7"/>
        <v>-72</v>
      </c>
      <c r="D140" s="171">
        <f t="shared" si="8"/>
        <v>38.649462762690312</v>
      </c>
      <c r="E140" s="60"/>
    </row>
    <row r="141" spans="1:5" x14ac:dyDescent="0.6">
      <c r="A141" s="73">
        <v>-71</v>
      </c>
      <c r="B141" s="73">
        <f t="shared" si="6"/>
        <v>-71</v>
      </c>
      <c r="C141" s="170">
        <f t="shared" si="7"/>
        <v>-71</v>
      </c>
      <c r="D141" s="171">
        <f t="shared" si="8"/>
        <v>40.115364394689621</v>
      </c>
      <c r="E141" s="60"/>
    </row>
    <row r="142" spans="1:5" x14ac:dyDescent="0.6">
      <c r="A142" s="73">
        <v>-70</v>
      </c>
      <c r="B142" s="73">
        <f t="shared" si="6"/>
        <v>-70</v>
      </c>
      <c r="C142" s="170">
        <f t="shared" si="7"/>
        <v>-70</v>
      </c>
      <c r="D142" s="171">
        <f t="shared" si="8"/>
        <v>41.512447696941472</v>
      </c>
      <c r="E142" s="60"/>
    </row>
    <row r="143" spans="1:5" x14ac:dyDescent="0.6">
      <c r="A143" s="73">
        <v>-69</v>
      </c>
      <c r="B143" s="73">
        <f t="shared" si="6"/>
        <v>-69</v>
      </c>
      <c r="C143" s="170">
        <f t="shared" si="7"/>
        <v>-69</v>
      </c>
      <c r="D143" s="171">
        <f t="shared" si="8"/>
        <v>42.843428589810593</v>
      </c>
      <c r="E143" s="60"/>
    </row>
    <row r="144" spans="1:5" x14ac:dyDescent="0.6">
      <c r="A144" s="73">
        <v>-68</v>
      </c>
      <c r="B144" s="73">
        <f t="shared" si="6"/>
        <v>-68</v>
      </c>
      <c r="C144" s="170">
        <f t="shared" si="7"/>
        <v>-68</v>
      </c>
      <c r="D144" s="171">
        <f t="shared" si="8"/>
        <v>44.111095445037407</v>
      </c>
      <c r="E144" s="60"/>
    </row>
    <row r="145" spans="1:5" x14ac:dyDescent="0.6">
      <c r="A145" s="73">
        <v>-67</v>
      </c>
      <c r="B145" s="73">
        <f t="shared" si="6"/>
        <v>-67</v>
      </c>
      <c r="C145" s="170">
        <f t="shared" si="7"/>
        <v>-67</v>
      </c>
      <c r="D145" s="171">
        <f t="shared" si="8"/>
        <v>45.31826230890362</v>
      </c>
      <c r="E145" s="60"/>
    </row>
    <row r="146" spans="1:5" x14ac:dyDescent="0.6">
      <c r="A146" s="73">
        <v>-66</v>
      </c>
      <c r="B146" s="73">
        <f t="shared" si="6"/>
        <v>-66</v>
      </c>
      <c r="C146" s="170">
        <f t="shared" si="7"/>
        <v>-66</v>
      </c>
      <c r="D146" s="171">
        <f t="shared" si="8"/>
        <v>46.467731244175567</v>
      </c>
      <c r="E146" s="60"/>
    </row>
    <row r="147" spans="1:5" x14ac:dyDescent="0.6">
      <c r="A147" s="73">
        <v>-65</v>
      </c>
      <c r="B147" s="73">
        <f t="shared" si="6"/>
        <v>-65</v>
      </c>
      <c r="C147" s="170">
        <f t="shared" si="7"/>
        <v>-65</v>
      </c>
      <c r="D147" s="171">
        <f t="shared" si="8"/>
        <v>47.562262646431158</v>
      </c>
      <c r="E147" s="60"/>
    </row>
    <row r="148" spans="1:5" x14ac:dyDescent="0.6">
      <c r="A148" s="73">
        <v>-64</v>
      </c>
      <c r="B148" s="73">
        <f t="shared" si="6"/>
        <v>-64</v>
      </c>
      <c r="C148" s="170">
        <f t="shared" si="7"/>
        <v>-64</v>
      </c>
      <c r="D148" s="171">
        <f t="shared" si="8"/>
        <v>48.604552405845403</v>
      </c>
      <c r="E148" s="60"/>
    </row>
    <row r="149" spans="1:5" x14ac:dyDescent="0.6">
      <c r="A149" s="73">
        <v>-63</v>
      </c>
      <c r="B149" s="73">
        <f t="shared" si="6"/>
        <v>-63</v>
      </c>
      <c r="C149" s="170">
        <f t="shared" si="7"/>
        <v>-63</v>
      </c>
      <c r="D149" s="171">
        <f t="shared" si="8"/>
        <v>49.597214850275392</v>
      </c>
      <c r="E149" s="60"/>
    </row>
    <row r="150" spans="1:5" x14ac:dyDescent="0.6">
      <c r="A150" s="73">
        <v>-62</v>
      </c>
      <c r="B150" s="73">
        <f t="shared" si="6"/>
        <v>-62</v>
      </c>
      <c r="C150" s="170">
        <f t="shared" si="7"/>
        <v>-62</v>
      </c>
      <c r="D150" s="171">
        <f t="shared" si="8"/>
        <v>50.542770499069348</v>
      </c>
      <c r="E150" s="60"/>
    </row>
    <row r="151" spans="1:5" x14ac:dyDescent="0.6">
      <c r="A151" s="73">
        <v>-61</v>
      </c>
      <c r="B151" s="73">
        <f t="shared" si="6"/>
        <v>-61</v>
      </c>
      <c r="C151" s="170">
        <f t="shared" si="7"/>
        <v>-61</v>
      </c>
      <c r="D151" s="171">
        <f t="shared" si="8"/>
        <v>51.443637764436005</v>
      </c>
      <c r="E151" s="60"/>
    </row>
    <row r="152" spans="1:5" x14ac:dyDescent="0.6">
      <c r="A152" s="73">
        <v>-60</v>
      </c>
      <c r="B152" s="73">
        <f t="shared" si="6"/>
        <v>-60</v>
      </c>
      <c r="C152" s="170">
        <f t="shared" si="7"/>
        <v>-60</v>
      </c>
      <c r="D152" s="171">
        <f t="shared" si="8"/>
        <v>52.302127848018472</v>
      </c>
      <c r="E152" s="60"/>
    </row>
    <row r="153" spans="1:5" x14ac:dyDescent="0.6">
      <c r="A153" s="73">
        <v>-59</v>
      </c>
      <c r="B153" s="73">
        <f t="shared" si="6"/>
        <v>-59</v>
      </c>
      <c r="C153" s="170">
        <f t="shared" si="7"/>
        <v>-59</v>
      </c>
      <c r="D153" s="171">
        <f t="shared" si="8"/>
        <v>53.120442187673163</v>
      </c>
      <c r="E153" s="60"/>
    </row>
    <row r="154" spans="1:5" x14ac:dyDescent="0.6">
      <c r="A154" s="73">
        <v>-58</v>
      </c>
      <c r="B154" s="73">
        <f t="shared" si="6"/>
        <v>-58</v>
      </c>
      <c r="C154" s="170">
        <f t="shared" si="7"/>
        <v>-58</v>
      </c>
      <c r="D154" s="171">
        <f t="shared" si="8"/>
        <v>53.900671909211596</v>
      </c>
      <c r="E154" s="60"/>
    </row>
    <row r="155" spans="1:5" x14ac:dyDescent="0.6">
      <c r="A155" s="73">
        <v>-57</v>
      </c>
      <c r="B155" s="73">
        <f t="shared" si="6"/>
        <v>-57</v>
      </c>
      <c r="C155" s="170">
        <f t="shared" si="7"/>
        <v>-57</v>
      </c>
      <c r="D155" s="171">
        <f t="shared" si="8"/>
        <v>54.644798827818036</v>
      </c>
      <c r="E155" s="60"/>
    </row>
    <row r="156" spans="1:5" x14ac:dyDescent="0.6">
      <c r="A156" s="73">
        <v>-56</v>
      </c>
      <c r="B156" s="73">
        <f t="shared" ref="B156:B219" si="9">A156+$B$9</f>
        <v>-56</v>
      </c>
      <c r="C156" s="170">
        <f t="shared" si="7"/>
        <v>-56</v>
      </c>
      <c r="D156" s="171">
        <f t="shared" ref="D156:D219" si="10">IF((A156&gt;=$B$15)*(A156&lt;=$B$16),DEGREES(ATAN($B$12*COS(RADIANS($A156))/$B$13)),90)</f>
        <v>55.354697623150329</v>
      </c>
      <c r="E156" s="60"/>
    </row>
    <row r="157" spans="1:5" x14ac:dyDescent="0.6">
      <c r="A157" s="73">
        <v>-55</v>
      </c>
      <c r="B157" s="73">
        <f t="shared" si="9"/>
        <v>-55</v>
      </c>
      <c r="C157" s="170">
        <f t="shared" ref="C157:C212" si="11">IF(B157&lt;-180,B157+360,IF(B157&lt;180,B157,-360+B157))</f>
        <v>-55</v>
      </c>
      <c r="D157" s="171">
        <f t="shared" si="10"/>
        <v>56.032138880792921</v>
      </c>
      <c r="E157" s="60"/>
    </row>
    <row r="158" spans="1:5" x14ac:dyDescent="0.6">
      <c r="A158" s="73">
        <v>-54</v>
      </c>
      <c r="B158" s="73">
        <f t="shared" si="9"/>
        <v>-54</v>
      </c>
      <c r="C158" s="170">
        <f t="shared" si="11"/>
        <v>-54</v>
      </c>
      <c r="D158" s="171">
        <f t="shared" si="10"/>
        <v>56.678792751328658</v>
      </c>
      <c r="E158" s="60"/>
    </row>
    <row r="159" spans="1:5" x14ac:dyDescent="0.6">
      <c r="A159" s="73">
        <v>-53</v>
      </c>
      <c r="B159" s="73">
        <f t="shared" si="9"/>
        <v>-53</v>
      </c>
      <c r="C159" s="170">
        <f t="shared" si="11"/>
        <v>-53</v>
      </c>
      <c r="D159" s="171">
        <f t="shared" si="10"/>
        <v>57.29623302770743</v>
      </c>
      <c r="E159" s="60"/>
    </row>
    <row r="160" spans="1:5" x14ac:dyDescent="0.6">
      <c r="A160" s="73">
        <v>-52</v>
      </c>
      <c r="B160" s="73">
        <f t="shared" si="9"/>
        <v>-52</v>
      </c>
      <c r="C160" s="170">
        <f t="shared" si="11"/>
        <v>-52</v>
      </c>
      <c r="D160" s="171">
        <f t="shared" si="10"/>
        <v>57.885941482824443</v>
      </c>
      <c r="E160" s="60"/>
    </row>
    <row r="161" spans="1:5" x14ac:dyDescent="0.6">
      <c r="A161" s="73">
        <v>-51</v>
      </c>
      <c r="B161" s="73">
        <f t="shared" si="9"/>
        <v>-51</v>
      </c>
      <c r="C161" s="170">
        <f t="shared" si="11"/>
        <v>-51</v>
      </c>
      <c r="D161" s="171">
        <f t="shared" si="10"/>
        <v>58.449312343324749</v>
      </c>
      <c r="E161" s="60"/>
    </row>
    <row r="162" spans="1:5" x14ac:dyDescent="0.6">
      <c r="A162" s="73">
        <v>-50</v>
      </c>
      <c r="B162" s="73">
        <f t="shared" si="9"/>
        <v>-50</v>
      </c>
      <c r="C162" s="170">
        <f t="shared" si="11"/>
        <v>-50</v>
      </c>
      <c r="D162" s="171">
        <f t="shared" si="10"/>
        <v>58.987656803624745</v>
      </c>
      <c r="E162" s="60"/>
    </row>
    <row r="163" spans="1:5" x14ac:dyDescent="0.6">
      <c r="A163" s="73">
        <v>-49</v>
      </c>
      <c r="B163" s="73">
        <f t="shared" si="9"/>
        <v>-49</v>
      </c>
      <c r="C163" s="170">
        <f t="shared" si="11"/>
        <v>-49</v>
      </c>
      <c r="D163" s="171">
        <f t="shared" si="10"/>
        <v>59.502207506916271</v>
      </c>
      <c r="E163" s="60"/>
    </row>
    <row r="164" spans="1:5" x14ac:dyDescent="0.6">
      <c r="A164" s="73">
        <v>-48</v>
      </c>
      <c r="B164" s="73">
        <f t="shared" si="9"/>
        <v>-48</v>
      </c>
      <c r="C164" s="170">
        <f t="shared" si="11"/>
        <v>-48</v>
      </c>
      <c r="D164" s="171">
        <f t="shared" si="10"/>
        <v>59.994122938325397</v>
      </c>
      <c r="E164" s="60"/>
    </row>
    <row r="165" spans="1:5" x14ac:dyDescent="0.6">
      <c r="A165" s="73">
        <v>-47</v>
      </c>
      <c r="B165" s="73">
        <f t="shared" si="9"/>
        <v>-47</v>
      </c>
      <c r="C165" s="170">
        <f t="shared" si="11"/>
        <v>-47</v>
      </c>
      <c r="D165" s="171">
        <f t="shared" si="10"/>
        <v>60.4644916901673</v>
      </c>
      <c r="E165" s="60"/>
    </row>
    <row r="166" spans="1:5" x14ac:dyDescent="0.6">
      <c r="A166" s="73">
        <v>-46</v>
      </c>
      <c r="B166" s="73">
        <f t="shared" si="9"/>
        <v>-46</v>
      </c>
      <c r="C166" s="170">
        <f t="shared" si="11"/>
        <v>-46</v>
      </c>
      <c r="D166" s="171">
        <f t="shared" si="10"/>
        <v>60.914336571002387</v>
      </c>
      <c r="E166" s="60"/>
    </row>
    <row r="167" spans="1:5" x14ac:dyDescent="0.6">
      <c r="A167" s="73">
        <v>-45</v>
      </c>
      <c r="B167" s="73">
        <f t="shared" si="9"/>
        <v>-45</v>
      </c>
      <c r="C167" s="170">
        <f t="shared" si="11"/>
        <v>-45</v>
      </c>
      <c r="D167" s="171">
        <f t="shared" si="10"/>
        <v>61.34461853949383</v>
      </c>
      <c r="E167" s="60"/>
    </row>
    <row r="168" spans="1:5" x14ac:dyDescent="0.6">
      <c r="A168" s="73">
        <v>-44</v>
      </c>
      <c r="B168" s="73">
        <f t="shared" si="9"/>
        <v>-44</v>
      </c>
      <c r="C168" s="170">
        <f t="shared" si="11"/>
        <v>-44</v>
      </c>
      <c r="D168" s="171">
        <f t="shared" si="10"/>
        <v>61.756240451348397</v>
      </c>
      <c r="E168" s="60"/>
    </row>
    <row r="169" spans="1:5" x14ac:dyDescent="0.6">
      <c r="A169" s="73">
        <v>-43</v>
      </c>
      <c r="B169" s="73">
        <f t="shared" si="9"/>
        <v>-43</v>
      </c>
      <c r="C169" s="170">
        <f t="shared" si="11"/>
        <v>-43</v>
      </c>
      <c r="D169" s="171">
        <f t="shared" si="10"/>
        <v>62.150050613268633</v>
      </c>
      <c r="E169" s="60"/>
    </row>
    <row r="170" spans="1:5" x14ac:dyDescent="0.6">
      <c r="A170" s="73">
        <v>-42</v>
      </c>
      <c r="B170" s="73">
        <f t="shared" si="9"/>
        <v>-42</v>
      </c>
      <c r="C170" s="170">
        <f t="shared" si="11"/>
        <v>-42</v>
      </c>
      <c r="D170" s="171">
        <f t="shared" si="10"/>
        <v>62.526846142171962</v>
      </c>
      <c r="E170" s="60"/>
    </row>
    <row r="171" spans="1:5" x14ac:dyDescent="0.6">
      <c r="A171" s="73">
        <v>-41</v>
      </c>
      <c r="B171" s="73">
        <f t="shared" si="9"/>
        <v>-41</v>
      </c>
      <c r="C171" s="170">
        <f t="shared" si="11"/>
        <v>-41</v>
      </c>
      <c r="D171" s="171">
        <f t="shared" si="10"/>
        <v>62.887376131199268</v>
      </c>
      <c r="E171" s="60"/>
    </row>
    <row r="172" spans="1:5" x14ac:dyDescent="0.6">
      <c r="A172" s="73">
        <v>-40</v>
      </c>
      <c r="B172" s="73">
        <f t="shared" si="9"/>
        <v>-40</v>
      </c>
      <c r="C172" s="170">
        <f t="shared" si="11"/>
        <v>-40</v>
      </c>
      <c r="D172" s="171">
        <f t="shared" si="10"/>
        <v>63.232344626457667</v>
      </c>
      <c r="E172" s="60"/>
    </row>
    <row r="173" spans="1:5" x14ac:dyDescent="0.6">
      <c r="A173" s="73">
        <v>-39</v>
      </c>
      <c r="B173" s="73">
        <f t="shared" si="9"/>
        <v>-39</v>
      </c>
      <c r="C173" s="170">
        <f t="shared" si="11"/>
        <v>-39</v>
      </c>
      <c r="D173" s="171">
        <f t="shared" si="10"/>
        <v>63.562413420191234</v>
      </c>
      <c r="E173" s="60"/>
    </row>
    <row r="174" spans="1:5" x14ac:dyDescent="0.6">
      <c r="A174" s="73">
        <v>-38</v>
      </c>
      <c r="B174" s="73">
        <f t="shared" si="9"/>
        <v>-38</v>
      </c>
      <c r="C174" s="170">
        <f t="shared" si="11"/>
        <v>-38</v>
      </c>
      <c r="D174" s="171">
        <f t="shared" si="10"/>
        <v>63.87820466729319</v>
      </c>
      <c r="E174" s="60"/>
    </row>
    <row r="175" spans="1:5" x14ac:dyDescent="0.6">
      <c r="A175" s="73">
        <v>-37</v>
      </c>
      <c r="B175" s="73">
        <f t="shared" si="9"/>
        <v>-37</v>
      </c>
      <c r="C175" s="170">
        <f t="shared" si="11"/>
        <v>-37</v>
      </c>
      <c r="D175" s="171">
        <f t="shared" si="10"/>
        <v>64.180303332877017</v>
      </c>
      <c r="E175" s="60"/>
    </row>
    <row r="176" spans="1:5" x14ac:dyDescent="0.6">
      <c r="A176" s="73">
        <v>-36</v>
      </c>
      <c r="B176" s="73">
        <f t="shared" si="9"/>
        <v>-36</v>
      </c>
      <c r="C176" s="170">
        <f t="shared" si="11"/>
        <v>-36</v>
      </c>
      <c r="D176" s="171">
        <f t="shared" si="10"/>
        <v>64.46925947910519</v>
      </c>
      <c r="E176" s="60"/>
    </row>
    <row r="177" spans="1:5" x14ac:dyDescent="0.6">
      <c r="A177" s="73">
        <v>-35</v>
      </c>
      <c r="B177" s="73">
        <f t="shared" si="9"/>
        <v>-35</v>
      </c>
      <c r="C177" s="170">
        <f t="shared" si="11"/>
        <v>-35</v>
      </c>
      <c r="D177" s="171">
        <f t="shared" si="10"/>
        <v>64.745590399706785</v>
      </c>
      <c r="E177" s="60"/>
    </row>
    <row r="178" spans="1:5" x14ac:dyDescent="0.6">
      <c r="A178" s="73">
        <v>-34</v>
      </c>
      <c r="B178" s="73">
        <f t="shared" si="9"/>
        <v>-34</v>
      </c>
      <c r="C178" s="170">
        <f t="shared" si="11"/>
        <v>-34</v>
      </c>
      <c r="D178" s="171">
        <f t="shared" si="10"/>
        <v>65.009782610658817</v>
      </c>
      <c r="E178" s="60"/>
    </row>
    <row r="179" spans="1:5" x14ac:dyDescent="0.6">
      <c r="A179" s="73">
        <v>-33</v>
      </c>
      <c r="B179" s="73">
        <f t="shared" si="9"/>
        <v>-33</v>
      </c>
      <c r="C179" s="170">
        <f t="shared" si="11"/>
        <v>-33</v>
      </c>
      <c r="D179" s="171">
        <f t="shared" si="10"/>
        <v>65.262293705408069</v>
      </c>
      <c r="E179" s="60"/>
    </row>
    <row r="180" spans="1:5" x14ac:dyDescent="0.6">
      <c r="A180" s="73">
        <v>-32</v>
      </c>
      <c r="B180" s="73">
        <f t="shared" si="9"/>
        <v>-32</v>
      </c>
      <c r="C180" s="170">
        <f t="shared" si="11"/>
        <v>-32</v>
      </c>
      <c r="D180" s="171">
        <f t="shared" si="10"/>
        <v>65.503554082807469</v>
      </c>
      <c r="E180" s="60"/>
    </row>
    <row r="181" spans="1:5" x14ac:dyDescent="0.6">
      <c r="A181" s="73">
        <v>-31</v>
      </c>
      <c r="B181" s="73">
        <f t="shared" si="9"/>
        <v>-31</v>
      </c>
      <c r="C181" s="170">
        <f t="shared" si="11"/>
        <v>-31</v>
      </c>
      <c r="D181" s="171">
        <f t="shared" si="10"/>
        <v>65.733968555664859</v>
      </c>
      <c r="E181" s="60"/>
    </row>
    <row r="182" spans="1:5" x14ac:dyDescent="0.6">
      <c r="A182" s="73">
        <v>-30</v>
      </c>
      <c r="B182" s="73">
        <f t="shared" si="9"/>
        <v>-30</v>
      </c>
      <c r="C182" s="170">
        <f t="shared" si="11"/>
        <v>-30</v>
      </c>
      <c r="D182" s="171">
        <f t="shared" si="10"/>
        <v>65.953917847473178</v>
      </c>
      <c r="E182" s="60"/>
    </row>
    <row r="183" spans="1:5" x14ac:dyDescent="0.6">
      <c r="A183" s="73">
        <v>-29</v>
      </c>
      <c r="B183" s="73">
        <f t="shared" si="9"/>
        <v>-29</v>
      </c>
      <c r="C183" s="170">
        <f t="shared" si="11"/>
        <v>-29</v>
      </c>
      <c r="D183" s="171">
        <f t="shared" si="10"/>
        <v>66.163759984530216</v>
      </c>
      <c r="E183" s="60"/>
    </row>
    <row r="184" spans="1:5" x14ac:dyDescent="0.6">
      <c r="A184" s="73">
        <v>-28</v>
      </c>
      <c r="B184" s="73">
        <f t="shared" si="9"/>
        <v>-28</v>
      </c>
      <c r="C184" s="170">
        <f t="shared" si="11"/>
        <v>-28</v>
      </c>
      <c r="D184" s="171">
        <f t="shared" si="10"/>
        <v>66.363831590275069</v>
      </c>
      <c r="E184" s="60"/>
    </row>
    <row r="185" spans="1:5" x14ac:dyDescent="0.6">
      <c r="A185" s="73">
        <v>-27</v>
      </c>
      <c r="B185" s="73">
        <f t="shared" si="9"/>
        <v>-27</v>
      </c>
      <c r="C185" s="170">
        <f t="shared" si="11"/>
        <v>-27</v>
      </c>
      <c r="D185" s="171">
        <f t="shared" si="10"/>
        <v>66.55444908827954</v>
      </c>
      <c r="E185" s="60"/>
    </row>
    <row r="186" spans="1:5" x14ac:dyDescent="0.6">
      <c r="A186" s="73">
        <v>-26</v>
      </c>
      <c r="B186" s="73">
        <f t="shared" si="9"/>
        <v>-26</v>
      </c>
      <c r="C186" s="170">
        <f t="shared" si="11"/>
        <v>-26</v>
      </c>
      <c r="D186" s="171">
        <f t="shared" si="10"/>
        <v>66.735909819942862</v>
      </c>
      <c r="E186" s="60"/>
    </row>
    <row r="187" spans="1:5" x14ac:dyDescent="0.6">
      <c r="A187" s="73">
        <v>-25</v>
      </c>
      <c r="B187" s="73">
        <f t="shared" si="9"/>
        <v>-25</v>
      </c>
      <c r="C187" s="170">
        <f t="shared" si="11"/>
        <v>-25</v>
      </c>
      <c r="D187" s="171">
        <f t="shared" si="10"/>
        <v>66.908493082553818</v>
      </c>
      <c r="E187" s="60"/>
    </row>
    <row r="188" spans="1:5" x14ac:dyDescent="0.6">
      <c r="A188" s="73">
        <v>-24</v>
      </c>
      <c r="B188" s="73">
        <f t="shared" si="9"/>
        <v>-24</v>
      </c>
      <c r="C188" s="170">
        <f t="shared" si="11"/>
        <v>-24</v>
      </c>
      <c r="D188" s="171">
        <f t="shared" si="10"/>
        <v>67.072461093010162</v>
      </c>
      <c r="E188" s="60"/>
    </row>
    <row r="189" spans="1:5" x14ac:dyDescent="0.6">
      <c r="A189" s="73">
        <v>-23</v>
      </c>
      <c r="B189" s="73">
        <f t="shared" si="9"/>
        <v>-23</v>
      </c>
      <c r="C189" s="170">
        <f t="shared" si="11"/>
        <v>-23</v>
      </c>
      <c r="D189" s="171">
        <f t="shared" si="10"/>
        <v>67.228059882123233</v>
      </c>
      <c r="E189" s="60"/>
    </row>
    <row r="190" spans="1:5" x14ac:dyDescent="0.6">
      <c r="A190" s="73">
        <v>-22</v>
      </c>
      <c r="B190" s="73">
        <f t="shared" si="9"/>
        <v>-22</v>
      </c>
      <c r="C190" s="170">
        <f t="shared" si="11"/>
        <v>-22</v>
      </c>
      <c r="D190" s="171">
        <f t="shared" si="10"/>
        <v>67.375520124089277</v>
      </c>
      <c r="E190" s="60"/>
    </row>
    <row r="191" spans="1:5" x14ac:dyDescent="0.6">
      <c r="A191" s="73">
        <v>-21</v>
      </c>
      <c r="B191" s="73">
        <f t="shared" si="9"/>
        <v>-21</v>
      </c>
      <c r="C191" s="170">
        <f t="shared" si="11"/>
        <v>-21</v>
      </c>
      <c r="D191" s="171">
        <f t="shared" si="10"/>
        <v>67.515057905378555</v>
      </c>
      <c r="E191" s="60"/>
    </row>
    <row r="192" spans="1:5" x14ac:dyDescent="0.6">
      <c r="A192" s="73">
        <v>-20</v>
      </c>
      <c r="B192" s="73">
        <f t="shared" si="9"/>
        <v>-20</v>
      </c>
      <c r="C192" s="170">
        <f t="shared" si="11"/>
        <v>-20</v>
      </c>
      <c r="D192" s="171">
        <f t="shared" si="10"/>
        <v>67.646875436978846</v>
      </c>
      <c r="E192" s="60"/>
    </row>
    <row r="193" spans="1:5" x14ac:dyDescent="0.6">
      <c r="A193" s="73">
        <v>-19</v>
      </c>
      <c r="B193" s="73">
        <f t="shared" si="9"/>
        <v>-19</v>
      </c>
      <c r="C193" s="170">
        <f t="shared" si="11"/>
        <v>-19</v>
      </c>
      <c r="D193" s="171">
        <f t="shared" si="10"/>
        <v>67.771161713634143</v>
      </c>
      <c r="E193" s="60"/>
    </row>
    <row r="194" spans="1:5" x14ac:dyDescent="0.6">
      <c r="A194" s="73">
        <v>-18</v>
      </c>
      <c r="B194" s="73">
        <f t="shared" si="9"/>
        <v>-18</v>
      </c>
      <c r="C194" s="170">
        <f t="shared" si="11"/>
        <v>-18</v>
      </c>
      <c r="D194" s="171">
        <f t="shared" si="10"/>
        <v>67.888093123438779</v>
      </c>
      <c r="E194" s="60"/>
    </row>
    <row r="195" spans="1:5" x14ac:dyDescent="0.6">
      <c r="A195" s="73">
        <v>-17</v>
      </c>
      <c r="B195" s="73">
        <f t="shared" si="9"/>
        <v>-17</v>
      </c>
      <c r="C195" s="170">
        <f t="shared" si="11"/>
        <v>-17</v>
      </c>
      <c r="D195" s="171">
        <f t="shared" si="10"/>
        <v>67.997834010884091</v>
      </c>
      <c r="E195" s="60"/>
    </row>
    <row r="196" spans="1:5" x14ac:dyDescent="0.6">
      <c r="A196" s="73">
        <v>-16</v>
      </c>
      <c r="B196" s="73">
        <f t="shared" si="9"/>
        <v>-16</v>
      </c>
      <c r="C196" s="170">
        <f t="shared" si="11"/>
        <v>-16</v>
      </c>
      <c r="D196" s="171">
        <f t="shared" si="10"/>
        <v>68.100537196206645</v>
      </c>
      <c r="E196" s="60"/>
    </row>
    <row r="197" spans="1:5" x14ac:dyDescent="0.6">
      <c r="A197" s="73">
        <v>-15</v>
      </c>
      <c r="B197" s="73">
        <f t="shared" si="9"/>
        <v>-15</v>
      </c>
      <c r="C197" s="170">
        <f t="shared" si="11"/>
        <v>-15</v>
      </c>
      <c r="D197" s="171">
        <f t="shared" si="10"/>
        <v>68.196344453655456</v>
      </c>
      <c r="E197" s="60"/>
    </row>
    <row r="198" spans="1:5" x14ac:dyDescent="0.6">
      <c r="A198" s="73">
        <v>-14</v>
      </c>
      <c r="B198" s="73">
        <f t="shared" si="9"/>
        <v>-14</v>
      </c>
      <c r="C198" s="170">
        <f t="shared" si="11"/>
        <v>-14</v>
      </c>
      <c r="D198" s="171">
        <f t="shared" si="10"/>
        <v>68.285386951076404</v>
      </c>
      <c r="E198" s="60"/>
    </row>
    <row r="199" spans="1:5" x14ac:dyDescent="0.6">
      <c r="A199" s="73">
        <v>-13</v>
      </c>
      <c r="B199" s="73">
        <f t="shared" si="9"/>
        <v>-13</v>
      </c>
      <c r="C199" s="170">
        <f t="shared" si="11"/>
        <v>-13</v>
      </c>
      <c r="D199" s="171">
        <f t="shared" si="10"/>
        <v>68.367785653008298</v>
      </c>
      <c r="E199" s="60"/>
    </row>
    <row r="200" spans="1:5" x14ac:dyDescent="0.6">
      <c r="A200" s="73">
        <v>-12</v>
      </c>
      <c r="B200" s="73">
        <f t="shared" si="9"/>
        <v>-12</v>
      </c>
      <c r="C200" s="170">
        <f t="shared" si="11"/>
        <v>-12</v>
      </c>
      <c r="D200" s="171">
        <f t="shared" si="10"/>
        <v>68.443651689292153</v>
      </c>
      <c r="E200" s="60"/>
    </row>
    <row r="201" spans="1:5" x14ac:dyDescent="0.6">
      <c r="A201" s="73">
        <v>-11</v>
      </c>
      <c r="B201" s="73">
        <f t="shared" si="9"/>
        <v>-11</v>
      </c>
      <c r="C201" s="170">
        <f t="shared" si="11"/>
        <v>-11</v>
      </c>
      <c r="D201" s="171">
        <f t="shared" si="10"/>
        <v>68.513086691015289</v>
      </c>
      <c r="E201" s="60"/>
    </row>
    <row r="202" spans="1:5" x14ac:dyDescent="0.6">
      <c r="A202" s="73">
        <v>-10</v>
      </c>
      <c r="B202" s="73">
        <f t="shared" si="9"/>
        <v>-10</v>
      </c>
      <c r="C202" s="170">
        <f t="shared" si="11"/>
        <v>-10</v>
      </c>
      <c r="D202" s="171">
        <f t="shared" si="10"/>
        <v>68.576183095442133</v>
      </c>
      <c r="E202" s="60"/>
    </row>
    <row r="203" spans="1:5" x14ac:dyDescent="0.6">
      <c r="A203" s="73">
        <v>-9</v>
      </c>
      <c r="B203" s="73">
        <f t="shared" si="9"/>
        <v>-9</v>
      </c>
      <c r="C203" s="170">
        <f t="shared" si="11"/>
        <v>-9</v>
      </c>
      <c r="D203" s="171">
        <f t="shared" si="10"/>
        <v>68.633024421423031</v>
      </c>
      <c r="E203" s="60"/>
    </row>
    <row r="204" spans="1:5" x14ac:dyDescent="0.6">
      <c r="A204" s="73">
        <v>-8</v>
      </c>
      <c r="B204" s="73">
        <f t="shared" si="9"/>
        <v>-8</v>
      </c>
      <c r="C204" s="170">
        <f t="shared" si="11"/>
        <v>-8</v>
      </c>
      <c r="D204" s="171">
        <f t="shared" si="10"/>
        <v>68.683685516622845</v>
      </c>
      <c r="E204" s="60"/>
    </row>
    <row r="205" spans="1:5" x14ac:dyDescent="0.6">
      <c r="A205" s="73">
        <v>-7</v>
      </c>
      <c r="B205" s="73">
        <f t="shared" si="9"/>
        <v>-7</v>
      </c>
      <c r="C205" s="170">
        <f t="shared" si="11"/>
        <v>-7</v>
      </c>
      <c r="D205" s="171">
        <f t="shared" si="10"/>
        <v>68.728232777767005</v>
      </c>
      <c r="E205" s="60"/>
    </row>
    <row r="206" spans="1:5" x14ac:dyDescent="0.6">
      <c r="A206" s="73">
        <v>-6</v>
      </c>
      <c r="B206" s="73">
        <f t="shared" si="9"/>
        <v>-6</v>
      </c>
      <c r="C206" s="170">
        <f t="shared" si="11"/>
        <v>-6</v>
      </c>
      <c r="D206" s="171">
        <f t="shared" si="10"/>
        <v>68.766724344968353</v>
      </c>
      <c r="E206" s="60"/>
    </row>
    <row r="207" spans="1:5" x14ac:dyDescent="0.6">
      <c r="A207" s="73">
        <v>-5</v>
      </c>
      <c r="B207" s="73">
        <f t="shared" si="9"/>
        <v>-5</v>
      </c>
      <c r="C207" s="170">
        <f t="shared" si="11"/>
        <v>-5</v>
      </c>
      <c r="D207" s="171">
        <f t="shared" si="10"/>
        <v>68.799210271068645</v>
      </c>
      <c r="E207" s="60"/>
    </row>
    <row r="208" spans="1:5" x14ac:dyDescent="0.6">
      <c r="A208" s="73">
        <v>-4</v>
      </c>
      <c r="B208" s="73">
        <f t="shared" si="9"/>
        <v>-4</v>
      </c>
      <c r="C208" s="170">
        <f t="shared" si="11"/>
        <v>-4</v>
      </c>
      <c r="D208" s="171">
        <f t="shared" si="10"/>
        <v>68.825732666806005</v>
      </c>
      <c r="E208" s="60"/>
    </row>
    <row r="209" spans="1:5" x14ac:dyDescent="0.6">
      <c r="A209" s="73">
        <v>-3</v>
      </c>
      <c r="B209" s="73">
        <f t="shared" si="9"/>
        <v>-3</v>
      </c>
      <c r="C209" s="170">
        <f t="shared" si="11"/>
        <v>-3</v>
      </c>
      <c r="D209" s="171">
        <f t="shared" si="10"/>
        <v>68.846325822500972</v>
      </c>
      <c r="E209" s="60"/>
    </row>
    <row r="210" spans="1:5" x14ac:dyDescent="0.6">
      <c r="A210" s="73">
        <v>-2</v>
      </c>
      <c r="B210" s="73">
        <f t="shared" si="9"/>
        <v>-2</v>
      </c>
      <c r="C210" s="170">
        <f t="shared" si="11"/>
        <v>-2</v>
      </c>
      <c r="D210" s="171">
        <f t="shared" si="10"/>
        <v>68.861016306840654</v>
      </c>
      <c r="E210" s="60"/>
    </row>
    <row r="211" spans="1:5" x14ac:dyDescent="0.6">
      <c r="A211" s="73">
        <v>-1</v>
      </c>
      <c r="B211" s="73">
        <f t="shared" si="9"/>
        <v>-1</v>
      </c>
      <c r="C211" s="170">
        <f t="shared" si="11"/>
        <v>-1</v>
      </c>
      <c r="D211" s="171">
        <f t="shared" si="10"/>
        <v>68.869823043229815</v>
      </c>
      <c r="E211" s="60"/>
    </row>
    <row r="212" spans="1:5" x14ac:dyDescent="0.6">
      <c r="A212" s="121">
        <v>-1E-3</v>
      </c>
      <c r="B212" s="73">
        <f t="shared" si="9"/>
        <v>-1E-3</v>
      </c>
      <c r="C212" s="170">
        <f t="shared" si="11"/>
        <v>-1E-3</v>
      </c>
      <c r="D212" s="171">
        <f t="shared" si="10"/>
        <v>68.872757361136891</v>
      </c>
      <c r="E212" s="60"/>
    </row>
    <row r="213" spans="1:5" x14ac:dyDescent="0.6">
      <c r="A213" s="121">
        <v>1E-3</v>
      </c>
      <c r="B213" s="73">
        <f t="shared" si="9"/>
        <v>1E-3</v>
      </c>
      <c r="C213" s="170">
        <f>IF(B213&lt;-180,B213+360,IF(B213&lt;180,B213,-360+B213))</f>
        <v>1E-3</v>
      </c>
      <c r="D213" s="171">
        <f t="shared" si="10"/>
        <v>68.872757361136891</v>
      </c>
      <c r="E213" s="60"/>
    </row>
    <row r="214" spans="1:5" x14ac:dyDescent="0.6">
      <c r="A214" s="73">
        <v>1</v>
      </c>
      <c r="B214" s="73">
        <f t="shared" si="9"/>
        <v>1</v>
      </c>
      <c r="C214" s="170">
        <f t="shared" ref="C214:C277" si="12">IF(B214&lt;-180,B214+360,IF(B214&lt;180,B214,-360+B214))</f>
        <v>1</v>
      </c>
      <c r="D214" s="171">
        <f t="shared" si="10"/>
        <v>68.869823043229815</v>
      </c>
      <c r="E214" s="60"/>
    </row>
    <row r="215" spans="1:5" x14ac:dyDescent="0.6">
      <c r="A215" s="73">
        <v>2</v>
      </c>
      <c r="B215" s="73">
        <f t="shared" si="9"/>
        <v>2</v>
      </c>
      <c r="C215" s="170">
        <f t="shared" si="12"/>
        <v>2</v>
      </c>
      <c r="D215" s="171">
        <f t="shared" si="10"/>
        <v>68.861016306840654</v>
      </c>
      <c r="E215" s="60"/>
    </row>
    <row r="216" spans="1:5" x14ac:dyDescent="0.6">
      <c r="A216" s="73">
        <v>3</v>
      </c>
      <c r="B216" s="73">
        <f t="shared" si="9"/>
        <v>3</v>
      </c>
      <c r="C216" s="170">
        <f t="shared" si="12"/>
        <v>3</v>
      </c>
      <c r="D216" s="171">
        <f t="shared" si="10"/>
        <v>68.846325822500972</v>
      </c>
      <c r="E216" s="60"/>
    </row>
    <row r="217" spans="1:5" x14ac:dyDescent="0.6">
      <c r="A217" s="73">
        <v>4</v>
      </c>
      <c r="B217" s="73">
        <f t="shared" si="9"/>
        <v>4</v>
      </c>
      <c r="C217" s="170">
        <f t="shared" si="12"/>
        <v>4</v>
      </c>
      <c r="D217" s="171">
        <f t="shared" si="10"/>
        <v>68.825732666806005</v>
      </c>
      <c r="E217" s="60"/>
    </row>
    <row r="218" spans="1:5" x14ac:dyDescent="0.6">
      <c r="A218" s="73">
        <v>5</v>
      </c>
      <c r="B218" s="73">
        <f t="shared" si="9"/>
        <v>5</v>
      </c>
      <c r="C218" s="170">
        <f t="shared" si="12"/>
        <v>5</v>
      </c>
      <c r="D218" s="171">
        <f t="shared" si="10"/>
        <v>68.799210271068645</v>
      </c>
      <c r="E218" s="60"/>
    </row>
    <row r="219" spans="1:5" x14ac:dyDescent="0.6">
      <c r="A219" s="73">
        <v>6</v>
      </c>
      <c r="B219" s="73">
        <f t="shared" si="9"/>
        <v>6</v>
      </c>
      <c r="C219" s="170">
        <f t="shared" si="12"/>
        <v>6</v>
      </c>
      <c r="D219" s="171">
        <f t="shared" si="10"/>
        <v>68.766724344968353</v>
      </c>
      <c r="E219" s="60"/>
    </row>
    <row r="220" spans="1:5" x14ac:dyDescent="0.6">
      <c r="A220" s="73">
        <v>7</v>
      </c>
      <c r="B220" s="73">
        <f t="shared" ref="B220:B283" si="13">A220+$B$9</f>
        <v>7</v>
      </c>
      <c r="C220" s="170">
        <f t="shared" si="12"/>
        <v>7</v>
      </c>
      <c r="D220" s="171">
        <f t="shared" ref="D220:D283" si="14">IF((A220&gt;=$B$15)*(A220&lt;=$B$16),DEGREES(ATAN($B$12*COS(RADIANS($A220))/$B$13)),90)</f>
        <v>68.728232777767005</v>
      </c>
      <c r="E220" s="60"/>
    </row>
    <row r="221" spans="1:5" x14ac:dyDescent="0.6">
      <c r="A221" s="73">
        <v>8</v>
      </c>
      <c r="B221" s="73">
        <f t="shared" si="13"/>
        <v>8</v>
      </c>
      <c r="C221" s="170">
        <f t="shared" si="12"/>
        <v>8</v>
      </c>
      <c r="D221" s="171">
        <f t="shared" si="14"/>
        <v>68.683685516622845</v>
      </c>
      <c r="E221" s="60"/>
    </row>
    <row r="222" spans="1:5" x14ac:dyDescent="0.6">
      <c r="A222" s="73">
        <v>9</v>
      </c>
      <c r="B222" s="73">
        <f t="shared" si="13"/>
        <v>9</v>
      </c>
      <c r="C222" s="170">
        <f t="shared" si="12"/>
        <v>9</v>
      </c>
      <c r="D222" s="171">
        <f t="shared" si="14"/>
        <v>68.633024421423031</v>
      </c>
      <c r="E222" s="60"/>
    </row>
    <row r="223" spans="1:5" x14ac:dyDescent="0.6">
      <c r="A223" s="73">
        <v>10</v>
      </c>
      <c r="B223" s="73">
        <f t="shared" si="13"/>
        <v>10</v>
      </c>
      <c r="C223" s="170">
        <f t="shared" si="12"/>
        <v>10</v>
      </c>
      <c r="D223" s="171">
        <f t="shared" si="14"/>
        <v>68.576183095442133</v>
      </c>
      <c r="E223" s="60"/>
    </row>
    <row r="224" spans="1:5" x14ac:dyDescent="0.6">
      <c r="A224" s="73">
        <v>11</v>
      </c>
      <c r="B224" s="73">
        <f t="shared" si="13"/>
        <v>11</v>
      </c>
      <c r="C224" s="170">
        <f t="shared" si="12"/>
        <v>11</v>
      </c>
      <c r="D224" s="171">
        <f t="shared" si="14"/>
        <v>68.513086691015289</v>
      </c>
      <c r="E224" s="60"/>
    </row>
    <row r="225" spans="1:5" x14ac:dyDescent="0.6">
      <c r="A225" s="73">
        <v>12</v>
      </c>
      <c r="B225" s="73">
        <f t="shared" si="13"/>
        <v>12</v>
      </c>
      <c r="C225" s="170">
        <f t="shared" si="12"/>
        <v>12</v>
      </c>
      <c r="D225" s="171">
        <f t="shared" si="14"/>
        <v>68.443651689292153</v>
      </c>
      <c r="E225" s="60"/>
    </row>
    <row r="226" spans="1:5" x14ac:dyDescent="0.6">
      <c r="A226" s="73">
        <v>13</v>
      </c>
      <c r="B226" s="73">
        <f t="shared" si="13"/>
        <v>13</v>
      </c>
      <c r="C226" s="170">
        <f t="shared" si="12"/>
        <v>13</v>
      </c>
      <c r="D226" s="171">
        <f t="shared" si="14"/>
        <v>68.367785653008298</v>
      </c>
      <c r="E226" s="60"/>
    </row>
    <row r="227" spans="1:5" x14ac:dyDescent="0.6">
      <c r="A227" s="73">
        <v>14</v>
      </c>
      <c r="B227" s="73">
        <f t="shared" si="13"/>
        <v>14</v>
      </c>
      <c r="C227" s="170">
        <f t="shared" si="12"/>
        <v>14</v>
      </c>
      <c r="D227" s="171">
        <f t="shared" si="14"/>
        <v>68.285386951076404</v>
      </c>
      <c r="E227" s="60"/>
    </row>
    <row r="228" spans="1:5" x14ac:dyDescent="0.6">
      <c r="A228" s="73">
        <v>15</v>
      </c>
      <c r="B228" s="73">
        <f t="shared" si="13"/>
        <v>15</v>
      </c>
      <c r="C228" s="170">
        <f t="shared" si="12"/>
        <v>15</v>
      </c>
      <c r="D228" s="171">
        <f t="shared" si="14"/>
        <v>68.196344453655456</v>
      </c>
      <c r="E228" s="60"/>
    </row>
    <row r="229" spans="1:5" x14ac:dyDescent="0.6">
      <c r="A229" s="73">
        <v>16</v>
      </c>
      <c r="B229" s="73">
        <f t="shared" si="13"/>
        <v>16</v>
      </c>
      <c r="C229" s="170">
        <f t="shared" si="12"/>
        <v>16</v>
      </c>
      <c r="D229" s="171">
        <f t="shared" si="14"/>
        <v>68.100537196206645</v>
      </c>
      <c r="E229" s="60"/>
    </row>
    <row r="230" spans="1:5" x14ac:dyDescent="0.6">
      <c r="A230" s="73">
        <v>17</v>
      </c>
      <c r="B230" s="73">
        <f t="shared" si="13"/>
        <v>17</v>
      </c>
      <c r="C230" s="170">
        <f t="shared" si="12"/>
        <v>17</v>
      </c>
      <c r="D230" s="171">
        <f t="shared" si="14"/>
        <v>67.997834010884091</v>
      </c>
      <c r="E230" s="60"/>
    </row>
    <row r="231" spans="1:5" x14ac:dyDescent="0.6">
      <c r="A231" s="73">
        <v>18</v>
      </c>
      <c r="B231" s="73">
        <f t="shared" si="13"/>
        <v>18</v>
      </c>
      <c r="C231" s="170">
        <f t="shared" si="12"/>
        <v>18</v>
      </c>
      <c r="D231" s="171">
        <f t="shared" si="14"/>
        <v>67.888093123438779</v>
      </c>
      <c r="E231" s="60"/>
    </row>
    <row r="232" spans="1:5" x14ac:dyDescent="0.6">
      <c r="A232" s="73">
        <v>19</v>
      </c>
      <c r="B232" s="73">
        <f t="shared" si="13"/>
        <v>19</v>
      </c>
      <c r="C232" s="170">
        <f t="shared" si="12"/>
        <v>19</v>
      </c>
      <c r="D232" s="171">
        <f t="shared" si="14"/>
        <v>67.771161713634143</v>
      </c>
      <c r="E232" s="60"/>
    </row>
    <row r="233" spans="1:5" x14ac:dyDescent="0.6">
      <c r="A233" s="73">
        <v>20</v>
      </c>
      <c r="B233" s="73">
        <f t="shared" si="13"/>
        <v>20</v>
      </c>
      <c r="C233" s="170">
        <f t="shared" si="12"/>
        <v>20</v>
      </c>
      <c r="D233" s="171">
        <f t="shared" si="14"/>
        <v>67.646875436978846</v>
      </c>
      <c r="E233" s="60"/>
    </row>
    <row r="234" spans="1:5" x14ac:dyDescent="0.6">
      <c r="A234" s="73">
        <v>21</v>
      </c>
      <c r="B234" s="73">
        <f t="shared" si="13"/>
        <v>21</v>
      </c>
      <c r="C234" s="170">
        <f t="shared" si="12"/>
        <v>21</v>
      </c>
      <c r="D234" s="171">
        <f t="shared" si="14"/>
        <v>67.515057905378555</v>
      </c>
      <c r="E234" s="60"/>
    </row>
    <row r="235" spans="1:5" x14ac:dyDescent="0.6">
      <c r="A235" s="73">
        <v>22</v>
      </c>
      <c r="B235" s="73">
        <f t="shared" si="13"/>
        <v>22</v>
      </c>
      <c r="C235" s="170">
        <f t="shared" si="12"/>
        <v>22</v>
      </c>
      <c r="D235" s="171">
        <f t="shared" si="14"/>
        <v>67.375520124089277</v>
      </c>
      <c r="E235" s="60"/>
    </row>
    <row r="236" spans="1:5" x14ac:dyDescent="0.6">
      <c r="A236" s="73">
        <v>23</v>
      </c>
      <c r="B236" s="73">
        <f t="shared" si="13"/>
        <v>23</v>
      </c>
      <c r="C236" s="170">
        <f t="shared" si="12"/>
        <v>23</v>
      </c>
      <c r="D236" s="171">
        <f t="shared" si="14"/>
        <v>67.228059882123233</v>
      </c>
      <c r="E236" s="60"/>
    </row>
    <row r="237" spans="1:5" x14ac:dyDescent="0.6">
      <c r="A237" s="73">
        <v>24</v>
      </c>
      <c r="B237" s="73">
        <f t="shared" si="13"/>
        <v>24</v>
      </c>
      <c r="C237" s="170">
        <f t="shared" si="12"/>
        <v>24</v>
      </c>
      <c r="D237" s="171">
        <f t="shared" si="14"/>
        <v>67.072461093010162</v>
      </c>
      <c r="E237" s="60"/>
    </row>
    <row r="238" spans="1:5" x14ac:dyDescent="0.6">
      <c r="A238" s="73">
        <v>25</v>
      </c>
      <c r="B238" s="73">
        <f t="shared" si="13"/>
        <v>25</v>
      </c>
      <c r="C238" s="170">
        <f t="shared" si="12"/>
        <v>25</v>
      </c>
      <c r="D238" s="171">
        <f t="shared" si="14"/>
        <v>66.908493082553818</v>
      </c>
      <c r="E238" s="60"/>
    </row>
    <row r="239" spans="1:5" x14ac:dyDescent="0.6">
      <c r="A239" s="73">
        <v>26</v>
      </c>
      <c r="B239" s="73">
        <f t="shared" si="13"/>
        <v>26</v>
      </c>
      <c r="C239" s="170">
        <f t="shared" si="12"/>
        <v>26</v>
      </c>
      <c r="D239" s="171">
        <f t="shared" si="14"/>
        <v>66.735909819942862</v>
      </c>
      <c r="E239" s="60"/>
    </row>
    <row r="240" spans="1:5" x14ac:dyDescent="0.6">
      <c r="A240" s="73">
        <v>27</v>
      </c>
      <c r="B240" s="73">
        <f t="shared" si="13"/>
        <v>27</v>
      </c>
      <c r="C240" s="170">
        <f t="shared" si="12"/>
        <v>27</v>
      </c>
      <c r="D240" s="171">
        <f t="shared" si="14"/>
        <v>66.55444908827954</v>
      </c>
      <c r="E240" s="60"/>
    </row>
    <row r="241" spans="1:5" x14ac:dyDescent="0.6">
      <c r="A241" s="73">
        <v>28</v>
      </c>
      <c r="B241" s="73">
        <f t="shared" si="13"/>
        <v>28</v>
      </c>
      <c r="C241" s="170">
        <f t="shared" si="12"/>
        <v>28</v>
      </c>
      <c r="D241" s="171">
        <f t="shared" si="14"/>
        <v>66.363831590275069</v>
      </c>
      <c r="E241" s="60"/>
    </row>
    <row r="242" spans="1:5" x14ac:dyDescent="0.6">
      <c r="A242" s="73">
        <v>29</v>
      </c>
      <c r="B242" s="73">
        <f t="shared" si="13"/>
        <v>29</v>
      </c>
      <c r="C242" s="170">
        <f t="shared" si="12"/>
        <v>29</v>
      </c>
      <c r="D242" s="171">
        <f t="shared" si="14"/>
        <v>66.163759984530216</v>
      </c>
      <c r="E242" s="60"/>
    </row>
    <row r="243" spans="1:5" x14ac:dyDescent="0.6">
      <c r="A243" s="73">
        <v>30</v>
      </c>
      <c r="B243" s="73">
        <f t="shared" si="13"/>
        <v>30</v>
      </c>
      <c r="C243" s="170">
        <f t="shared" si="12"/>
        <v>30</v>
      </c>
      <c r="D243" s="171">
        <f t="shared" si="14"/>
        <v>65.953917847473178</v>
      </c>
      <c r="E243" s="60"/>
    </row>
    <row r="244" spans="1:5" x14ac:dyDescent="0.6">
      <c r="A244" s="73">
        <v>31</v>
      </c>
      <c r="B244" s="73">
        <f t="shared" si="13"/>
        <v>31</v>
      </c>
      <c r="C244" s="170">
        <f t="shared" si="12"/>
        <v>31</v>
      </c>
      <c r="D244" s="171">
        <f t="shared" si="14"/>
        <v>65.733968555664859</v>
      </c>
      <c r="E244" s="60"/>
    </row>
    <row r="245" spans="1:5" x14ac:dyDescent="0.6">
      <c r="A245" s="73">
        <v>32</v>
      </c>
      <c r="B245" s="73">
        <f t="shared" si="13"/>
        <v>32</v>
      </c>
      <c r="C245" s="170">
        <f t="shared" si="12"/>
        <v>32</v>
      </c>
      <c r="D245" s="171">
        <f t="shared" si="14"/>
        <v>65.503554082807469</v>
      </c>
      <c r="E245" s="60"/>
    </row>
    <row r="246" spans="1:5" x14ac:dyDescent="0.6">
      <c r="A246" s="73">
        <v>33</v>
      </c>
      <c r="B246" s="73">
        <f t="shared" si="13"/>
        <v>33</v>
      </c>
      <c r="C246" s="170">
        <f t="shared" si="12"/>
        <v>33</v>
      </c>
      <c r="D246" s="171">
        <f t="shared" si="14"/>
        <v>65.262293705408069</v>
      </c>
      <c r="E246" s="60"/>
    </row>
    <row r="247" spans="1:5" x14ac:dyDescent="0.6">
      <c r="A247" s="73">
        <v>34</v>
      </c>
      <c r="B247" s="73">
        <f t="shared" si="13"/>
        <v>34</v>
      </c>
      <c r="C247" s="170">
        <f t="shared" si="12"/>
        <v>34</v>
      </c>
      <c r="D247" s="171">
        <f t="shared" si="14"/>
        <v>65.009782610658817</v>
      </c>
      <c r="E247" s="60"/>
    </row>
    <row r="248" spans="1:5" x14ac:dyDescent="0.6">
      <c r="A248" s="73">
        <v>35</v>
      </c>
      <c r="B248" s="73">
        <f t="shared" si="13"/>
        <v>35</v>
      </c>
      <c r="C248" s="170">
        <f t="shared" si="12"/>
        <v>35</v>
      </c>
      <c r="D248" s="171">
        <f t="shared" si="14"/>
        <v>64.745590399706785</v>
      </c>
      <c r="E248" s="60"/>
    </row>
    <row r="249" spans="1:5" x14ac:dyDescent="0.6">
      <c r="A249" s="73">
        <v>36</v>
      </c>
      <c r="B249" s="73">
        <f t="shared" si="13"/>
        <v>36</v>
      </c>
      <c r="C249" s="170">
        <f t="shared" si="12"/>
        <v>36</v>
      </c>
      <c r="D249" s="171">
        <f t="shared" si="14"/>
        <v>64.46925947910519</v>
      </c>
      <c r="E249" s="60"/>
    </row>
    <row r="250" spans="1:5" x14ac:dyDescent="0.6">
      <c r="A250" s="73">
        <v>37</v>
      </c>
      <c r="B250" s="73">
        <f t="shared" si="13"/>
        <v>37</v>
      </c>
      <c r="C250" s="170">
        <f t="shared" si="12"/>
        <v>37</v>
      </c>
      <c r="D250" s="171">
        <f t="shared" si="14"/>
        <v>64.180303332877017</v>
      </c>
      <c r="E250" s="60"/>
    </row>
    <row r="251" spans="1:5" x14ac:dyDescent="0.6">
      <c r="A251" s="73">
        <v>38</v>
      </c>
      <c r="B251" s="73">
        <f t="shared" si="13"/>
        <v>38</v>
      </c>
      <c r="C251" s="170">
        <f t="shared" si="12"/>
        <v>38</v>
      </c>
      <c r="D251" s="171">
        <f t="shared" si="14"/>
        <v>63.87820466729319</v>
      </c>
      <c r="E251" s="60"/>
    </row>
    <row r="252" spans="1:5" x14ac:dyDescent="0.6">
      <c r="A252" s="73">
        <v>39</v>
      </c>
      <c r="B252" s="73">
        <f t="shared" si="13"/>
        <v>39</v>
      </c>
      <c r="C252" s="170">
        <f t="shared" si="12"/>
        <v>39</v>
      </c>
      <c r="D252" s="171">
        <f t="shared" si="14"/>
        <v>63.562413420191234</v>
      </c>
      <c r="E252" s="60"/>
    </row>
    <row r="253" spans="1:5" x14ac:dyDescent="0.6">
      <c r="A253" s="73">
        <v>40</v>
      </c>
      <c r="B253" s="73">
        <f t="shared" si="13"/>
        <v>40</v>
      </c>
      <c r="C253" s="170">
        <f t="shared" si="12"/>
        <v>40</v>
      </c>
      <c r="D253" s="171">
        <f t="shared" si="14"/>
        <v>63.232344626457667</v>
      </c>
      <c r="E253" s="60"/>
    </row>
    <row r="254" spans="1:5" x14ac:dyDescent="0.6">
      <c r="A254" s="73">
        <v>41</v>
      </c>
      <c r="B254" s="73">
        <f t="shared" si="13"/>
        <v>41</v>
      </c>
      <c r="C254" s="170">
        <f t="shared" si="12"/>
        <v>41</v>
      </c>
      <c r="D254" s="171">
        <f t="shared" si="14"/>
        <v>62.887376131199268</v>
      </c>
      <c r="E254" s="60"/>
    </row>
    <row r="255" spans="1:5" x14ac:dyDescent="0.6">
      <c r="A255" s="73">
        <v>42</v>
      </c>
      <c r="B255" s="73">
        <f t="shared" si="13"/>
        <v>42</v>
      </c>
      <c r="C255" s="170">
        <f t="shared" si="12"/>
        <v>42</v>
      </c>
      <c r="D255" s="171">
        <f t="shared" si="14"/>
        <v>62.526846142171962</v>
      </c>
      <c r="E255" s="60"/>
    </row>
    <row r="256" spans="1:5" x14ac:dyDescent="0.6">
      <c r="A256" s="73">
        <v>43</v>
      </c>
      <c r="B256" s="73">
        <f t="shared" si="13"/>
        <v>43</v>
      </c>
      <c r="C256" s="170">
        <f t="shared" si="12"/>
        <v>43</v>
      </c>
      <c r="D256" s="171">
        <f t="shared" si="14"/>
        <v>62.150050613268633</v>
      </c>
      <c r="E256" s="60"/>
    </row>
    <row r="257" spans="1:5" x14ac:dyDescent="0.6">
      <c r="A257" s="73">
        <v>44</v>
      </c>
      <c r="B257" s="73">
        <f t="shared" si="13"/>
        <v>44</v>
      </c>
      <c r="C257" s="170">
        <f t="shared" si="12"/>
        <v>44</v>
      </c>
      <c r="D257" s="171">
        <f t="shared" si="14"/>
        <v>61.756240451348397</v>
      </c>
      <c r="E257" s="60"/>
    </row>
    <row r="258" spans="1:5" x14ac:dyDescent="0.6">
      <c r="A258" s="73">
        <v>45</v>
      </c>
      <c r="B258" s="73">
        <f t="shared" si="13"/>
        <v>45</v>
      </c>
      <c r="C258" s="170">
        <f t="shared" si="12"/>
        <v>45</v>
      </c>
      <c r="D258" s="171">
        <f t="shared" si="14"/>
        <v>61.34461853949383</v>
      </c>
      <c r="E258" s="60"/>
    </row>
    <row r="259" spans="1:5" x14ac:dyDescent="0.6">
      <c r="A259" s="73">
        <v>46</v>
      </c>
      <c r="B259" s="73">
        <f t="shared" si="13"/>
        <v>46</v>
      </c>
      <c r="C259" s="170">
        <f t="shared" si="12"/>
        <v>46</v>
      </c>
      <c r="D259" s="171">
        <f t="shared" si="14"/>
        <v>60.914336571002387</v>
      </c>
      <c r="E259" s="60"/>
    </row>
    <row r="260" spans="1:5" x14ac:dyDescent="0.6">
      <c r="A260" s="73">
        <v>47</v>
      </c>
      <c r="B260" s="73">
        <f t="shared" si="13"/>
        <v>47</v>
      </c>
      <c r="C260" s="170">
        <f t="shared" si="12"/>
        <v>47</v>
      </c>
      <c r="D260" s="171">
        <f t="shared" si="14"/>
        <v>60.4644916901673</v>
      </c>
      <c r="E260" s="60"/>
    </row>
    <row r="261" spans="1:5" x14ac:dyDescent="0.6">
      <c r="A261" s="73">
        <v>48</v>
      </c>
      <c r="B261" s="73">
        <f t="shared" si="13"/>
        <v>48</v>
      </c>
      <c r="C261" s="170">
        <f t="shared" si="12"/>
        <v>48</v>
      </c>
      <c r="D261" s="171">
        <f t="shared" si="14"/>
        <v>59.994122938325397</v>
      </c>
      <c r="E261" s="60"/>
    </row>
    <row r="262" spans="1:5" x14ac:dyDescent="0.6">
      <c r="A262" s="73">
        <v>49</v>
      </c>
      <c r="B262" s="73">
        <f t="shared" si="13"/>
        <v>49</v>
      </c>
      <c r="C262" s="170">
        <f t="shared" si="12"/>
        <v>49</v>
      </c>
      <c r="D262" s="171">
        <f t="shared" si="14"/>
        <v>59.502207506916271</v>
      </c>
      <c r="E262" s="60"/>
    </row>
    <row r="263" spans="1:5" x14ac:dyDescent="0.6">
      <c r="A263" s="73">
        <v>50</v>
      </c>
      <c r="B263" s="73">
        <f t="shared" si="13"/>
        <v>50</v>
      </c>
      <c r="C263" s="170">
        <f t="shared" si="12"/>
        <v>50</v>
      </c>
      <c r="D263" s="171">
        <f t="shared" si="14"/>
        <v>58.987656803624745</v>
      </c>
      <c r="E263" s="60"/>
    </row>
    <row r="264" spans="1:5" x14ac:dyDescent="0.6">
      <c r="A264" s="73">
        <v>51</v>
      </c>
      <c r="B264" s="73">
        <f t="shared" si="13"/>
        <v>51</v>
      </c>
      <c r="C264" s="170">
        <f t="shared" si="12"/>
        <v>51</v>
      </c>
      <c r="D264" s="171">
        <f t="shared" si="14"/>
        <v>58.449312343324749</v>
      </c>
      <c r="E264" s="60"/>
    </row>
    <row r="265" spans="1:5" x14ac:dyDescent="0.6">
      <c r="A265" s="73">
        <v>52</v>
      </c>
      <c r="B265" s="73">
        <f t="shared" si="13"/>
        <v>52</v>
      </c>
      <c r="C265" s="170">
        <f t="shared" si="12"/>
        <v>52</v>
      </c>
      <c r="D265" s="171">
        <f t="shared" si="14"/>
        <v>57.885941482824443</v>
      </c>
      <c r="E265" s="60"/>
    </row>
    <row r="266" spans="1:5" x14ac:dyDescent="0.6">
      <c r="A266" s="73">
        <v>53</v>
      </c>
      <c r="B266" s="73">
        <f t="shared" si="13"/>
        <v>53</v>
      </c>
      <c r="C266" s="170">
        <f t="shared" si="12"/>
        <v>53</v>
      </c>
      <c r="D266" s="171">
        <f t="shared" si="14"/>
        <v>57.29623302770743</v>
      </c>
      <c r="E266" s="60"/>
    </row>
    <row r="267" spans="1:5" x14ac:dyDescent="0.6">
      <c r="A267" s="73">
        <v>54</v>
      </c>
      <c r="B267" s="73">
        <f t="shared" si="13"/>
        <v>54</v>
      </c>
      <c r="C267" s="170">
        <f t="shared" si="12"/>
        <v>54</v>
      </c>
      <c r="D267" s="171">
        <f t="shared" si="14"/>
        <v>56.678792751328658</v>
      </c>
      <c r="E267" s="60"/>
    </row>
    <row r="268" spans="1:5" x14ac:dyDescent="0.6">
      <c r="A268" s="73">
        <v>55</v>
      </c>
      <c r="B268" s="73">
        <f t="shared" si="13"/>
        <v>55</v>
      </c>
      <c r="C268" s="170">
        <f t="shared" si="12"/>
        <v>55</v>
      </c>
      <c r="D268" s="171">
        <f t="shared" si="14"/>
        <v>56.032138880792921</v>
      </c>
      <c r="E268" s="60"/>
    </row>
    <row r="269" spans="1:5" x14ac:dyDescent="0.6">
      <c r="A269" s="73">
        <v>56</v>
      </c>
      <c r="B269" s="73">
        <f t="shared" si="13"/>
        <v>56</v>
      </c>
      <c r="C269" s="170">
        <f t="shared" si="12"/>
        <v>56</v>
      </c>
      <c r="D269" s="171">
        <f t="shared" si="14"/>
        <v>55.354697623150329</v>
      </c>
      <c r="E269" s="60"/>
    </row>
    <row r="270" spans="1:5" x14ac:dyDescent="0.6">
      <c r="A270" s="73">
        <v>57</v>
      </c>
      <c r="B270" s="73">
        <f t="shared" si="13"/>
        <v>57</v>
      </c>
      <c r="C270" s="170">
        <f t="shared" si="12"/>
        <v>57</v>
      </c>
      <c r="D270" s="171">
        <f t="shared" si="14"/>
        <v>54.644798827818036</v>
      </c>
      <c r="E270" s="60"/>
    </row>
    <row r="271" spans="1:5" x14ac:dyDescent="0.6">
      <c r="A271" s="73">
        <v>58</v>
      </c>
      <c r="B271" s="73">
        <f t="shared" si="13"/>
        <v>58</v>
      </c>
      <c r="C271" s="170">
        <f t="shared" si="12"/>
        <v>58</v>
      </c>
      <c r="D271" s="171">
        <f t="shared" si="14"/>
        <v>53.900671909211596</v>
      </c>
      <c r="E271" s="60"/>
    </row>
    <row r="272" spans="1:5" x14ac:dyDescent="0.6">
      <c r="A272" s="73">
        <v>59</v>
      </c>
      <c r="B272" s="73">
        <f t="shared" si="13"/>
        <v>59</v>
      </c>
      <c r="C272" s="170">
        <f t="shared" si="12"/>
        <v>59</v>
      </c>
      <c r="D272" s="171">
        <f t="shared" si="14"/>
        <v>53.120442187673163</v>
      </c>
      <c r="E272" s="60"/>
    </row>
    <row r="273" spans="1:5" x14ac:dyDescent="0.6">
      <c r="A273" s="73">
        <v>60</v>
      </c>
      <c r="B273" s="73">
        <f t="shared" si="13"/>
        <v>60</v>
      </c>
      <c r="C273" s="170">
        <f t="shared" si="12"/>
        <v>60</v>
      </c>
      <c r="D273" s="171">
        <f t="shared" si="14"/>
        <v>52.302127848018472</v>
      </c>
      <c r="E273" s="60"/>
    </row>
    <row r="274" spans="1:5" x14ac:dyDescent="0.6">
      <c r="A274" s="73">
        <v>61</v>
      </c>
      <c r="B274" s="73">
        <f t="shared" si="13"/>
        <v>61</v>
      </c>
      <c r="C274" s="170">
        <f t="shared" si="12"/>
        <v>61</v>
      </c>
      <c r="D274" s="171">
        <f t="shared" si="14"/>
        <v>51.443637764436005</v>
      </c>
      <c r="E274" s="60"/>
    </row>
    <row r="275" spans="1:5" x14ac:dyDescent="0.6">
      <c r="A275" s="73">
        <v>62</v>
      </c>
      <c r="B275" s="73">
        <f t="shared" si="13"/>
        <v>62</v>
      </c>
      <c r="C275" s="170">
        <f t="shared" si="12"/>
        <v>62</v>
      </c>
      <c r="D275" s="171">
        <f t="shared" si="14"/>
        <v>50.542770499069348</v>
      </c>
      <c r="E275" s="60"/>
    </row>
    <row r="276" spans="1:5" x14ac:dyDescent="0.6">
      <c r="A276" s="73">
        <v>63</v>
      </c>
      <c r="B276" s="73">
        <f t="shared" si="13"/>
        <v>63</v>
      </c>
      <c r="C276" s="170">
        <f t="shared" si="12"/>
        <v>63</v>
      </c>
      <c r="D276" s="171">
        <f t="shared" si="14"/>
        <v>49.597214850275392</v>
      </c>
      <c r="E276" s="60"/>
    </row>
    <row r="277" spans="1:5" x14ac:dyDescent="0.6">
      <c r="A277" s="73">
        <v>64</v>
      </c>
      <c r="B277" s="73">
        <f t="shared" si="13"/>
        <v>64</v>
      </c>
      <c r="C277" s="170">
        <f t="shared" si="12"/>
        <v>64</v>
      </c>
      <c r="D277" s="171">
        <f t="shared" si="14"/>
        <v>48.604552405845403</v>
      </c>
      <c r="E277" s="60"/>
    </row>
    <row r="278" spans="1:5" x14ac:dyDescent="0.6">
      <c r="A278" s="73">
        <v>65</v>
      </c>
      <c r="B278" s="73">
        <f t="shared" si="13"/>
        <v>65</v>
      </c>
      <c r="C278" s="170">
        <f t="shared" ref="C278:C333" si="15">IF(B278&lt;-180,B278+360,IF(B278&lt;180,B278,-360+B278))</f>
        <v>65</v>
      </c>
      <c r="D278" s="171">
        <f t="shared" si="14"/>
        <v>47.562262646431158</v>
      </c>
      <c r="E278" s="60"/>
    </row>
    <row r="279" spans="1:5" x14ac:dyDescent="0.6">
      <c r="A279" s="73">
        <v>66</v>
      </c>
      <c r="B279" s="73">
        <f t="shared" si="13"/>
        <v>66</v>
      </c>
      <c r="C279" s="170">
        <f t="shared" si="15"/>
        <v>66</v>
      </c>
      <c r="D279" s="171">
        <f t="shared" si="14"/>
        <v>46.467731244175567</v>
      </c>
      <c r="E279" s="60"/>
    </row>
    <row r="280" spans="1:5" x14ac:dyDescent="0.6">
      <c r="A280" s="73">
        <v>67</v>
      </c>
      <c r="B280" s="73">
        <f t="shared" si="13"/>
        <v>67</v>
      </c>
      <c r="C280" s="170">
        <f t="shared" si="15"/>
        <v>67</v>
      </c>
      <c r="D280" s="171">
        <f t="shared" si="14"/>
        <v>45.31826230890362</v>
      </c>
      <c r="E280" s="60"/>
    </row>
    <row r="281" spans="1:5" x14ac:dyDescent="0.6">
      <c r="A281" s="73">
        <v>68</v>
      </c>
      <c r="B281" s="73">
        <f t="shared" si="13"/>
        <v>68</v>
      </c>
      <c r="C281" s="170">
        <f t="shared" si="15"/>
        <v>68</v>
      </c>
      <c r="D281" s="171">
        <f t="shared" si="14"/>
        <v>44.111095445037407</v>
      </c>
      <c r="E281" s="60"/>
    </row>
    <row r="282" spans="1:5" x14ac:dyDescent="0.6">
      <c r="A282" s="73">
        <v>69</v>
      </c>
      <c r="B282" s="73">
        <f t="shared" si="13"/>
        <v>69</v>
      </c>
      <c r="C282" s="170">
        <f t="shared" si="15"/>
        <v>69</v>
      </c>
      <c r="D282" s="171">
        <f t="shared" si="14"/>
        <v>42.843428589810593</v>
      </c>
      <c r="E282" s="60"/>
    </row>
    <row r="283" spans="1:5" x14ac:dyDescent="0.6">
      <c r="A283" s="73">
        <v>70</v>
      </c>
      <c r="B283" s="73">
        <f t="shared" si="13"/>
        <v>70</v>
      </c>
      <c r="C283" s="170">
        <f t="shared" si="15"/>
        <v>70</v>
      </c>
      <c r="D283" s="171">
        <f t="shared" si="14"/>
        <v>41.512447696941472</v>
      </c>
      <c r="E283" s="60"/>
    </row>
    <row r="284" spans="1:5" x14ac:dyDescent="0.6">
      <c r="A284" s="73">
        <v>71</v>
      </c>
      <c r="B284" s="73">
        <f t="shared" ref="B284:B333" si="16">A284+$B$9</f>
        <v>71</v>
      </c>
      <c r="C284" s="170">
        <f t="shared" si="15"/>
        <v>71</v>
      </c>
      <c r="D284" s="171">
        <f t="shared" ref="D284:D333" si="17">IF((A284&gt;=$B$15)*(A284&lt;=$B$16),DEGREES(ATAN($B$12*COS(RADIANS($A284))/$B$13)),90)</f>
        <v>40.115364394689621</v>
      </c>
      <c r="E284" s="60"/>
    </row>
    <row r="285" spans="1:5" x14ac:dyDescent="0.6">
      <c r="A285" s="73">
        <v>72</v>
      </c>
      <c r="B285" s="73">
        <f t="shared" si="16"/>
        <v>72</v>
      </c>
      <c r="C285" s="170">
        <f t="shared" si="15"/>
        <v>72</v>
      </c>
      <c r="D285" s="171">
        <f t="shared" si="17"/>
        <v>38.649462762690312</v>
      </c>
      <c r="E285" s="60"/>
    </row>
    <row r="286" spans="1:5" x14ac:dyDescent="0.6">
      <c r="A286" s="73">
        <v>73</v>
      </c>
      <c r="B286" s="73">
        <f t="shared" si="16"/>
        <v>73</v>
      </c>
      <c r="C286" s="170">
        <f t="shared" si="15"/>
        <v>73</v>
      </c>
      <c r="D286" s="171">
        <f t="shared" si="17"/>
        <v>37.112156311489912</v>
      </c>
      <c r="E286" s="60"/>
    </row>
    <row r="287" spans="1:5" x14ac:dyDescent="0.6">
      <c r="A287" s="73">
        <v>74</v>
      </c>
      <c r="B287" s="73">
        <f t="shared" si="16"/>
        <v>74</v>
      </c>
      <c r="C287" s="170">
        <f t="shared" si="15"/>
        <v>74</v>
      </c>
      <c r="D287" s="171">
        <f t="shared" si="17"/>
        <v>35.501056079421332</v>
      </c>
      <c r="E287" s="60"/>
    </row>
    <row r="288" spans="1:5" x14ac:dyDescent="0.6">
      <c r="A288" s="73">
        <v>75</v>
      </c>
      <c r="B288" s="73">
        <f t="shared" si="16"/>
        <v>75</v>
      </c>
      <c r="C288" s="170">
        <f t="shared" si="15"/>
        <v>75</v>
      </c>
      <c r="D288" s="171">
        <f t="shared" si="17"/>
        <v>33.814050445300815</v>
      </c>
      <c r="E288" s="60"/>
    </row>
    <row r="289" spans="1:5" x14ac:dyDescent="0.6">
      <c r="A289" s="73">
        <v>76</v>
      </c>
      <c r="B289" s="73">
        <f t="shared" si="16"/>
        <v>76</v>
      </c>
      <c r="C289" s="170">
        <f t="shared" si="15"/>
        <v>76</v>
      </c>
      <c r="D289" s="171">
        <f t="shared" si="17"/>
        <v>32.049396751964792</v>
      </c>
      <c r="E289" s="60"/>
    </row>
    <row r="290" spans="1:5" x14ac:dyDescent="0.6">
      <c r="A290" s="73">
        <v>77</v>
      </c>
      <c r="B290" s="73">
        <f t="shared" si="16"/>
        <v>77</v>
      </c>
      <c r="C290" s="170">
        <f t="shared" si="15"/>
        <v>77</v>
      </c>
      <c r="D290" s="171">
        <f t="shared" si="17"/>
        <v>30.205824107411807</v>
      </c>
      <c r="E290" s="60"/>
    </row>
    <row r="291" spans="1:5" x14ac:dyDescent="0.6">
      <c r="A291" s="73">
        <v>78</v>
      </c>
      <c r="B291" s="73">
        <f t="shared" si="16"/>
        <v>78</v>
      </c>
      <c r="C291" s="170">
        <f t="shared" si="15"/>
        <v>78</v>
      </c>
      <c r="D291" s="171">
        <f t="shared" si="17"/>
        <v>28.282645751194714</v>
      </c>
      <c r="E291" s="60"/>
    </row>
    <row r="292" spans="1:5" x14ac:dyDescent="0.6">
      <c r="A292" s="73">
        <v>79</v>
      </c>
      <c r="B292" s="73">
        <f t="shared" si="16"/>
        <v>79</v>
      </c>
      <c r="C292" s="170">
        <f t="shared" si="15"/>
        <v>79</v>
      </c>
      <c r="D292" s="171">
        <f t="shared" si="17"/>
        <v>26.279878140941275</v>
      </c>
      <c r="E292" s="60"/>
    </row>
    <row r="293" spans="1:5" x14ac:dyDescent="0.6">
      <c r="A293" s="73">
        <v>80</v>
      </c>
      <c r="B293" s="73">
        <f t="shared" si="16"/>
        <v>80</v>
      </c>
      <c r="C293" s="170">
        <f t="shared" si="15"/>
        <v>80</v>
      </c>
      <c r="D293" s="171">
        <f t="shared" si="17"/>
        <v>24.198362462654053</v>
      </c>
      <c r="E293" s="60"/>
    </row>
    <row r="294" spans="1:5" x14ac:dyDescent="0.6">
      <c r="A294" s="73">
        <v>81</v>
      </c>
      <c r="B294" s="73">
        <f t="shared" si="16"/>
        <v>81</v>
      </c>
      <c r="C294" s="170">
        <f t="shared" si="15"/>
        <v>81</v>
      </c>
      <c r="D294" s="171">
        <f t="shared" si="17"/>
        <v>22.039882687378885</v>
      </c>
      <c r="E294" s="60"/>
    </row>
    <row r="295" spans="1:5" x14ac:dyDescent="0.6">
      <c r="A295" s="73">
        <v>82</v>
      </c>
      <c r="B295" s="73">
        <f t="shared" si="16"/>
        <v>82</v>
      </c>
      <c r="C295" s="170">
        <f t="shared" si="15"/>
        <v>82</v>
      </c>
      <c r="D295" s="171">
        <f t="shared" si="17"/>
        <v>19.807272740367193</v>
      </c>
      <c r="E295" s="60"/>
    </row>
    <row r="296" spans="1:5" x14ac:dyDescent="0.6">
      <c r="A296" s="73">
        <v>83</v>
      </c>
      <c r="B296" s="73">
        <f t="shared" si="16"/>
        <v>83</v>
      </c>
      <c r="C296" s="170">
        <f t="shared" si="15"/>
        <v>83</v>
      </c>
      <c r="D296" s="171">
        <f t="shared" si="17"/>
        <v>17.504504040657476</v>
      </c>
      <c r="E296" s="60"/>
    </row>
    <row r="297" spans="1:5" x14ac:dyDescent="0.6">
      <c r="A297" s="73">
        <v>84</v>
      </c>
      <c r="B297" s="73">
        <f t="shared" si="16"/>
        <v>84</v>
      </c>
      <c r="C297" s="170">
        <f t="shared" si="15"/>
        <v>84</v>
      </c>
      <c r="D297" s="171">
        <f t="shared" si="17"/>
        <v>15.136743889542844</v>
      </c>
      <c r="E297" s="60"/>
    </row>
    <row r="298" spans="1:5" x14ac:dyDescent="0.6">
      <c r="A298" s="73">
        <v>85</v>
      </c>
      <c r="B298" s="73">
        <f t="shared" si="16"/>
        <v>85</v>
      </c>
      <c r="C298" s="170">
        <f t="shared" si="15"/>
        <v>85</v>
      </c>
      <c r="D298" s="171">
        <f t="shared" si="17"/>
        <v>12.710375238637932</v>
      </c>
      <c r="E298" s="60"/>
    </row>
    <row r="299" spans="1:5" x14ac:dyDescent="0.6">
      <c r="A299" s="73">
        <v>86</v>
      </c>
      <c r="B299" s="73">
        <f t="shared" si="16"/>
        <v>86</v>
      </c>
      <c r="C299" s="170">
        <f t="shared" si="15"/>
        <v>86</v>
      </c>
      <c r="D299" s="171">
        <f t="shared" si="17"/>
        <v>10.23296951963915</v>
      </c>
      <c r="E299" s="60"/>
    </row>
    <row r="300" spans="1:5" x14ac:dyDescent="0.6">
      <c r="A300" s="73">
        <v>87</v>
      </c>
      <c r="B300" s="73">
        <f t="shared" si="16"/>
        <v>87</v>
      </c>
      <c r="C300" s="170">
        <f t="shared" si="15"/>
        <v>87</v>
      </c>
      <c r="D300" s="171">
        <f t="shared" si="17"/>
        <v>7.7132066245649495</v>
      </c>
      <c r="E300" s="60"/>
    </row>
    <row r="301" spans="1:5" x14ac:dyDescent="0.6">
      <c r="A301" s="73">
        <v>88</v>
      </c>
      <c r="B301" s="73">
        <f t="shared" si="16"/>
        <v>88</v>
      </c>
      <c r="C301" s="170">
        <f t="shared" si="15"/>
        <v>88</v>
      </c>
      <c r="D301" s="171">
        <f t="shared" si="17"/>
        <v>90</v>
      </c>
      <c r="E301" s="60"/>
    </row>
    <row r="302" spans="1:5" x14ac:dyDescent="0.6">
      <c r="A302" s="73">
        <v>89</v>
      </c>
      <c r="B302" s="73">
        <f t="shared" si="16"/>
        <v>89</v>
      </c>
      <c r="C302" s="170">
        <f t="shared" si="15"/>
        <v>89</v>
      </c>
      <c r="D302" s="171">
        <f t="shared" si="17"/>
        <v>90</v>
      </c>
      <c r="E302" s="60"/>
    </row>
    <row r="303" spans="1:5" x14ac:dyDescent="0.6">
      <c r="A303" s="73">
        <v>90</v>
      </c>
      <c r="B303" s="73">
        <f t="shared" si="16"/>
        <v>90</v>
      </c>
      <c r="C303" s="170">
        <f t="shared" si="15"/>
        <v>90</v>
      </c>
      <c r="D303" s="171">
        <f t="shared" si="17"/>
        <v>90</v>
      </c>
      <c r="E303" s="60"/>
    </row>
    <row r="304" spans="1:5" x14ac:dyDescent="0.6">
      <c r="A304" s="73">
        <v>91</v>
      </c>
      <c r="B304" s="73">
        <f t="shared" si="16"/>
        <v>91</v>
      </c>
      <c r="C304" s="170">
        <f t="shared" si="15"/>
        <v>91</v>
      </c>
      <c r="D304" s="171">
        <f t="shared" si="17"/>
        <v>90</v>
      </c>
      <c r="E304" s="60"/>
    </row>
    <row r="305" spans="1:5" x14ac:dyDescent="0.6">
      <c r="A305" s="73">
        <v>92</v>
      </c>
      <c r="B305" s="73">
        <f t="shared" si="16"/>
        <v>92</v>
      </c>
      <c r="C305" s="170">
        <f t="shared" si="15"/>
        <v>92</v>
      </c>
      <c r="D305" s="171">
        <f t="shared" si="17"/>
        <v>90</v>
      </c>
      <c r="E305" s="60"/>
    </row>
    <row r="306" spans="1:5" x14ac:dyDescent="0.6">
      <c r="A306" s="73">
        <v>93</v>
      </c>
      <c r="B306" s="73">
        <f t="shared" si="16"/>
        <v>93</v>
      </c>
      <c r="C306" s="170">
        <f t="shared" si="15"/>
        <v>93</v>
      </c>
      <c r="D306" s="171">
        <f t="shared" si="17"/>
        <v>90</v>
      </c>
      <c r="E306" s="60"/>
    </row>
    <row r="307" spans="1:5" x14ac:dyDescent="0.6">
      <c r="A307" s="73">
        <v>94</v>
      </c>
      <c r="B307" s="73">
        <f t="shared" si="16"/>
        <v>94</v>
      </c>
      <c r="C307" s="170">
        <f t="shared" si="15"/>
        <v>94</v>
      </c>
      <c r="D307" s="171">
        <f t="shared" si="17"/>
        <v>90</v>
      </c>
      <c r="E307" s="60"/>
    </row>
    <row r="308" spans="1:5" x14ac:dyDescent="0.6">
      <c r="A308" s="73">
        <v>95</v>
      </c>
      <c r="B308" s="73">
        <f t="shared" si="16"/>
        <v>95</v>
      </c>
      <c r="C308" s="170">
        <f t="shared" si="15"/>
        <v>95</v>
      </c>
      <c r="D308" s="171">
        <f t="shared" si="17"/>
        <v>90</v>
      </c>
      <c r="E308" s="60"/>
    </row>
    <row r="309" spans="1:5" x14ac:dyDescent="0.6">
      <c r="A309" s="73">
        <v>96</v>
      </c>
      <c r="B309" s="73">
        <f t="shared" si="16"/>
        <v>96</v>
      </c>
      <c r="C309" s="170">
        <f t="shared" si="15"/>
        <v>96</v>
      </c>
      <c r="D309" s="171">
        <f t="shared" si="17"/>
        <v>90</v>
      </c>
      <c r="E309" s="60"/>
    </row>
    <row r="310" spans="1:5" x14ac:dyDescent="0.6">
      <c r="A310" s="73">
        <v>97</v>
      </c>
      <c r="B310" s="73">
        <f t="shared" si="16"/>
        <v>97</v>
      </c>
      <c r="C310" s="170">
        <f t="shared" si="15"/>
        <v>97</v>
      </c>
      <c r="D310" s="171">
        <f t="shared" si="17"/>
        <v>90</v>
      </c>
      <c r="E310" s="60"/>
    </row>
    <row r="311" spans="1:5" x14ac:dyDescent="0.6">
      <c r="A311" s="73">
        <v>98</v>
      </c>
      <c r="B311" s="73">
        <f t="shared" si="16"/>
        <v>98</v>
      </c>
      <c r="C311" s="170">
        <f t="shared" si="15"/>
        <v>98</v>
      </c>
      <c r="D311" s="171">
        <f t="shared" si="17"/>
        <v>90</v>
      </c>
      <c r="E311" s="60"/>
    </row>
    <row r="312" spans="1:5" x14ac:dyDescent="0.6">
      <c r="A312" s="73">
        <v>99</v>
      </c>
      <c r="B312" s="73">
        <f t="shared" si="16"/>
        <v>99</v>
      </c>
      <c r="C312" s="170">
        <f t="shared" si="15"/>
        <v>99</v>
      </c>
      <c r="D312" s="171">
        <f t="shared" si="17"/>
        <v>90</v>
      </c>
      <c r="E312" s="60"/>
    </row>
    <row r="313" spans="1:5" x14ac:dyDescent="0.6">
      <c r="A313" s="73">
        <v>100</v>
      </c>
      <c r="B313" s="73">
        <f t="shared" si="16"/>
        <v>100</v>
      </c>
      <c r="C313" s="170">
        <f t="shared" si="15"/>
        <v>100</v>
      </c>
      <c r="D313" s="171">
        <f t="shared" si="17"/>
        <v>90</v>
      </c>
      <c r="E313" s="60"/>
    </row>
    <row r="314" spans="1:5" x14ac:dyDescent="0.6">
      <c r="A314" s="73">
        <v>101</v>
      </c>
      <c r="B314" s="73">
        <f t="shared" si="16"/>
        <v>101</v>
      </c>
      <c r="C314" s="170">
        <f t="shared" si="15"/>
        <v>101</v>
      </c>
      <c r="D314" s="171">
        <f t="shared" si="17"/>
        <v>90</v>
      </c>
      <c r="E314" s="60"/>
    </row>
    <row r="315" spans="1:5" x14ac:dyDescent="0.6">
      <c r="A315" s="73">
        <v>102</v>
      </c>
      <c r="B315" s="73">
        <f t="shared" si="16"/>
        <v>102</v>
      </c>
      <c r="C315" s="170">
        <f t="shared" si="15"/>
        <v>102</v>
      </c>
      <c r="D315" s="171">
        <f t="shared" si="17"/>
        <v>90</v>
      </c>
      <c r="E315" s="60"/>
    </row>
    <row r="316" spans="1:5" x14ac:dyDescent="0.6">
      <c r="A316" s="73">
        <v>103</v>
      </c>
      <c r="B316" s="73">
        <f t="shared" si="16"/>
        <v>103</v>
      </c>
      <c r="C316" s="170">
        <f t="shared" si="15"/>
        <v>103</v>
      </c>
      <c r="D316" s="171">
        <f t="shared" si="17"/>
        <v>90</v>
      </c>
      <c r="E316" s="60"/>
    </row>
    <row r="317" spans="1:5" x14ac:dyDescent="0.6">
      <c r="A317" s="73">
        <v>104</v>
      </c>
      <c r="B317" s="73">
        <f t="shared" si="16"/>
        <v>104</v>
      </c>
      <c r="C317" s="170">
        <f t="shared" si="15"/>
        <v>104</v>
      </c>
      <c r="D317" s="171">
        <f t="shared" si="17"/>
        <v>90</v>
      </c>
      <c r="E317" s="60"/>
    </row>
    <row r="318" spans="1:5" x14ac:dyDescent="0.6">
      <c r="A318" s="73">
        <v>105</v>
      </c>
      <c r="B318" s="73">
        <f t="shared" si="16"/>
        <v>105</v>
      </c>
      <c r="C318" s="170">
        <f t="shared" si="15"/>
        <v>105</v>
      </c>
      <c r="D318" s="171">
        <f t="shared" si="17"/>
        <v>90</v>
      </c>
      <c r="E318" s="60"/>
    </row>
    <row r="319" spans="1:5" x14ac:dyDescent="0.6">
      <c r="A319" s="73">
        <v>106</v>
      </c>
      <c r="B319" s="73">
        <f t="shared" si="16"/>
        <v>106</v>
      </c>
      <c r="C319" s="170">
        <f t="shared" si="15"/>
        <v>106</v>
      </c>
      <c r="D319" s="171">
        <f t="shared" si="17"/>
        <v>90</v>
      </c>
      <c r="E319" s="60"/>
    </row>
    <row r="320" spans="1:5" x14ac:dyDescent="0.6">
      <c r="A320" s="73">
        <v>107</v>
      </c>
      <c r="B320" s="73">
        <f t="shared" si="16"/>
        <v>107</v>
      </c>
      <c r="C320" s="170">
        <f t="shared" si="15"/>
        <v>107</v>
      </c>
      <c r="D320" s="171">
        <f t="shared" si="17"/>
        <v>90</v>
      </c>
      <c r="E320" s="60"/>
    </row>
    <row r="321" spans="1:5" x14ac:dyDescent="0.6">
      <c r="A321" s="73">
        <v>108</v>
      </c>
      <c r="B321" s="73">
        <f t="shared" si="16"/>
        <v>108</v>
      </c>
      <c r="C321" s="170">
        <f t="shared" si="15"/>
        <v>108</v>
      </c>
      <c r="D321" s="171">
        <f t="shared" si="17"/>
        <v>90</v>
      </c>
      <c r="E321" s="60"/>
    </row>
    <row r="322" spans="1:5" x14ac:dyDescent="0.6">
      <c r="A322" s="73">
        <v>109</v>
      </c>
      <c r="B322" s="73">
        <f t="shared" si="16"/>
        <v>109</v>
      </c>
      <c r="C322" s="170">
        <f t="shared" si="15"/>
        <v>109</v>
      </c>
      <c r="D322" s="171">
        <f t="shared" si="17"/>
        <v>90</v>
      </c>
      <c r="E322" s="60"/>
    </row>
    <row r="323" spans="1:5" x14ac:dyDescent="0.6">
      <c r="A323" s="73">
        <v>110</v>
      </c>
      <c r="B323" s="73">
        <f t="shared" si="16"/>
        <v>110</v>
      </c>
      <c r="C323" s="170">
        <f t="shared" si="15"/>
        <v>110</v>
      </c>
      <c r="D323" s="171">
        <f t="shared" si="17"/>
        <v>90</v>
      </c>
      <c r="E323" s="60"/>
    </row>
    <row r="324" spans="1:5" x14ac:dyDescent="0.6">
      <c r="A324" s="73">
        <v>111</v>
      </c>
      <c r="B324" s="73">
        <f t="shared" si="16"/>
        <v>111</v>
      </c>
      <c r="C324" s="170">
        <f t="shared" si="15"/>
        <v>111</v>
      </c>
      <c r="D324" s="171">
        <f t="shared" si="17"/>
        <v>90</v>
      </c>
      <c r="E324" s="60"/>
    </row>
    <row r="325" spans="1:5" x14ac:dyDescent="0.6">
      <c r="A325" s="73">
        <v>112</v>
      </c>
      <c r="B325" s="73">
        <f t="shared" si="16"/>
        <v>112</v>
      </c>
      <c r="C325" s="170">
        <f t="shared" si="15"/>
        <v>112</v>
      </c>
      <c r="D325" s="171">
        <f t="shared" si="17"/>
        <v>90</v>
      </c>
      <c r="E325" s="60"/>
    </row>
    <row r="326" spans="1:5" x14ac:dyDescent="0.6">
      <c r="A326" s="73">
        <v>113</v>
      </c>
      <c r="B326" s="73">
        <f t="shared" si="16"/>
        <v>113</v>
      </c>
      <c r="C326" s="170">
        <f t="shared" si="15"/>
        <v>113</v>
      </c>
      <c r="D326" s="171">
        <f t="shared" si="17"/>
        <v>90</v>
      </c>
      <c r="E326" s="60"/>
    </row>
    <row r="327" spans="1:5" x14ac:dyDescent="0.6">
      <c r="A327" s="73">
        <v>114</v>
      </c>
      <c r="B327" s="73">
        <f t="shared" si="16"/>
        <v>114</v>
      </c>
      <c r="C327" s="170">
        <f t="shared" si="15"/>
        <v>114</v>
      </c>
      <c r="D327" s="171">
        <f t="shared" si="17"/>
        <v>90</v>
      </c>
      <c r="E327" s="60"/>
    </row>
    <row r="328" spans="1:5" x14ac:dyDescent="0.6">
      <c r="A328" s="73">
        <v>115</v>
      </c>
      <c r="B328" s="73">
        <f t="shared" si="16"/>
        <v>115</v>
      </c>
      <c r="C328" s="170">
        <f t="shared" si="15"/>
        <v>115</v>
      </c>
      <c r="D328" s="171">
        <f t="shared" si="17"/>
        <v>90</v>
      </c>
      <c r="E328" s="60"/>
    </row>
    <row r="329" spans="1:5" x14ac:dyDescent="0.6">
      <c r="A329" s="73">
        <v>116</v>
      </c>
      <c r="B329" s="73">
        <f t="shared" si="16"/>
        <v>116</v>
      </c>
      <c r="C329" s="170">
        <f t="shared" si="15"/>
        <v>116</v>
      </c>
      <c r="D329" s="171">
        <f t="shared" si="17"/>
        <v>90</v>
      </c>
      <c r="E329" s="60"/>
    </row>
    <row r="330" spans="1:5" x14ac:dyDescent="0.6">
      <c r="A330" s="73">
        <v>117</v>
      </c>
      <c r="B330" s="73">
        <f t="shared" si="16"/>
        <v>117</v>
      </c>
      <c r="C330" s="170">
        <f t="shared" si="15"/>
        <v>117</v>
      </c>
      <c r="D330" s="171">
        <f t="shared" si="17"/>
        <v>90</v>
      </c>
      <c r="E330" s="60"/>
    </row>
    <row r="331" spans="1:5" x14ac:dyDescent="0.6">
      <c r="A331" s="73">
        <v>118</v>
      </c>
      <c r="B331" s="73">
        <f t="shared" si="16"/>
        <v>118</v>
      </c>
      <c r="C331" s="170">
        <f t="shared" si="15"/>
        <v>118</v>
      </c>
      <c r="D331" s="171">
        <f t="shared" si="17"/>
        <v>90</v>
      </c>
      <c r="E331" s="60"/>
    </row>
    <row r="332" spans="1:5" x14ac:dyDescent="0.6">
      <c r="A332" s="73">
        <v>119</v>
      </c>
      <c r="B332" s="73">
        <f t="shared" si="16"/>
        <v>119</v>
      </c>
      <c r="C332" s="170">
        <f t="shared" si="15"/>
        <v>119</v>
      </c>
      <c r="D332" s="171">
        <f t="shared" si="17"/>
        <v>90</v>
      </c>
      <c r="E332" s="60"/>
    </row>
    <row r="333" spans="1:5" x14ac:dyDescent="0.6">
      <c r="A333" s="73">
        <v>120</v>
      </c>
      <c r="B333" s="73">
        <f t="shared" si="16"/>
        <v>120</v>
      </c>
      <c r="C333" s="170">
        <f t="shared" si="15"/>
        <v>120</v>
      </c>
      <c r="D333" s="171">
        <f t="shared" si="17"/>
        <v>90</v>
      </c>
      <c r="E333" s="60"/>
    </row>
  </sheetData>
  <pageMargins left="0.75" right="0.75" top="1" bottom="1" header="0" footer="0"/>
  <pageSetup paperSize="9" orientation="portrait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46"/>
  <sheetViews>
    <sheetView zoomScale="80" zoomScaleNormal="80" workbookViewId="0">
      <selection activeCell="M24" sqref="M24"/>
    </sheetView>
  </sheetViews>
  <sheetFormatPr baseColWidth="10" defaultColWidth="11.40625" defaultRowHeight="13" x14ac:dyDescent="0.6"/>
  <cols>
    <col min="1" max="1" width="15.26953125" style="73" customWidth="1"/>
    <col min="2" max="2" width="11.86328125" style="59" customWidth="1"/>
    <col min="3" max="3" width="13.86328125" style="59" customWidth="1"/>
    <col min="4" max="4" width="10.86328125" style="59" customWidth="1"/>
    <col min="5" max="5" width="11.86328125" style="59" bestFit="1" customWidth="1"/>
    <col min="6" max="6" width="12.7265625" style="59" customWidth="1"/>
    <col min="7" max="7" width="11.40625" style="59"/>
    <col min="8" max="8" width="16" style="59" customWidth="1"/>
    <col min="9" max="9" width="8.40625" style="59" customWidth="1"/>
    <col min="10" max="11" width="10.1328125" style="59" customWidth="1"/>
    <col min="12" max="16384" width="11.40625" style="59"/>
  </cols>
  <sheetData>
    <row r="1" spans="1:15" x14ac:dyDescent="0.6">
      <c r="A1" s="98" t="s">
        <v>116</v>
      </c>
      <c r="B1" s="97"/>
    </row>
    <row r="2" spans="1:15" x14ac:dyDescent="0.6">
      <c r="A2" s="98"/>
      <c r="B2" s="97"/>
    </row>
    <row r="3" spans="1:15" x14ac:dyDescent="0.6">
      <c r="A3" s="98"/>
      <c r="B3" s="97"/>
    </row>
    <row r="4" spans="1:15" ht="18.25" x14ac:dyDescent="0.95">
      <c r="A4" s="198" t="s">
        <v>121</v>
      </c>
      <c r="B4" s="198" t="s">
        <v>122</v>
      </c>
      <c r="E4" s="94"/>
      <c r="M4" s="96"/>
      <c r="N4" s="95"/>
      <c r="O4" s="94"/>
    </row>
    <row r="5" spans="1:15" x14ac:dyDescent="0.6">
      <c r="A5" s="193"/>
      <c r="B5" s="193"/>
      <c r="E5" s="60"/>
      <c r="M5" s="60"/>
      <c r="N5" s="60"/>
      <c r="O5" s="60"/>
    </row>
    <row r="6" spans="1:15" x14ac:dyDescent="0.6">
      <c r="A6" s="193"/>
      <c r="B6" s="193"/>
      <c r="E6" s="60"/>
      <c r="M6" s="60"/>
      <c r="N6" s="60"/>
      <c r="O6" s="60"/>
    </row>
    <row r="7" spans="1:15" x14ac:dyDescent="0.6">
      <c r="A7" s="193"/>
      <c r="B7" s="193"/>
      <c r="E7" s="60"/>
      <c r="M7" s="60"/>
      <c r="N7" s="60"/>
      <c r="O7" s="60"/>
    </row>
    <row r="8" spans="1:15" x14ac:dyDescent="0.6">
      <c r="A8" s="193"/>
      <c r="B8" s="193"/>
      <c r="E8" s="60"/>
      <c r="M8" s="60"/>
      <c r="N8" s="60"/>
      <c r="O8" s="60"/>
    </row>
    <row r="9" spans="1:15" x14ac:dyDescent="0.6">
      <c r="A9" s="193"/>
      <c r="B9" s="193"/>
      <c r="C9" s="73"/>
      <c r="D9" s="60"/>
      <c r="E9" s="60"/>
      <c r="M9" s="60"/>
      <c r="N9" s="60"/>
      <c r="O9" s="60"/>
    </row>
    <row r="10" spans="1:15" x14ac:dyDescent="0.6">
      <c r="A10" s="193"/>
      <c r="B10" s="193"/>
      <c r="C10" s="73"/>
      <c r="D10" s="60"/>
      <c r="E10" s="60"/>
      <c r="M10" s="60"/>
      <c r="N10" s="60"/>
      <c r="O10" s="60"/>
    </row>
    <row r="11" spans="1:15" x14ac:dyDescent="0.6">
      <c r="A11" s="193"/>
      <c r="B11" s="193"/>
      <c r="C11" s="73"/>
      <c r="D11" s="60"/>
      <c r="E11" s="60"/>
      <c r="M11" s="60"/>
      <c r="N11" s="60"/>
      <c r="O11" s="60"/>
    </row>
    <row r="12" spans="1:15" x14ac:dyDescent="0.6">
      <c r="A12" s="193"/>
      <c r="B12" s="193"/>
      <c r="C12" s="73"/>
      <c r="D12" s="60"/>
      <c r="E12" s="60"/>
      <c r="M12" s="60"/>
      <c r="N12" s="60"/>
      <c r="O12" s="60"/>
    </row>
    <row r="13" spans="1:15" x14ac:dyDescent="0.6">
      <c r="A13" s="193"/>
      <c r="B13" s="193"/>
      <c r="C13" s="73"/>
      <c r="D13" s="60"/>
      <c r="E13" s="60"/>
      <c r="M13" s="60"/>
      <c r="N13" s="60"/>
      <c r="O13" s="60"/>
    </row>
    <row r="14" spans="1:15" x14ac:dyDescent="0.6">
      <c r="A14" s="193"/>
      <c r="B14" s="193"/>
      <c r="C14" s="73"/>
      <c r="D14" s="60"/>
      <c r="E14" s="60"/>
      <c r="M14" s="60"/>
      <c r="N14" s="60"/>
      <c r="O14" s="60"/>
    </row>
    <row r="15" spans="1:15" x14ac:dyDescent="0.6">
      <c r="A15" s="193"/>
      <c r="B15" s="193"/>
      <c r="C15" s="73"/>
      <c r="D15" s="60"/>
      <c r="E15" s="60"/>
      <c r="M15" s="60"/>
      <c r="N15" s="60"/>
      <c r="O15" s="60"/>
    </row>
    <row r="16" spans="1:15" x14ac:dyDescent="0.6">
      <c r="A16" s="193"/>
      <c r="B16" s="193"/>
      <c r="C16" s="73"/>
      <c r="D16" s="60"/>
      <c r="E16" s="60"/>
      <c r="M16" s="60"/>
      <c r="N16" s="60"/>
      <c r="O16" s="60"/>
    </row>
    <row r="17" spans="1:15" x14ac:dyDescent="0.6">
      <c r="A17" s="193"/>
      <c r="B17" s="193"/>
      <c r="C17" s="73"/>
      <c r="D17" s="60"/>
      <c r="E17" s="60"/>
      <c r="M17" s="60"/>
      <c r="N17" s="60"/>
      <c r="O17" s="60"/>
    </row>
    <row r="18" spans="1:15" x14ac:dyDescent="0.6">
      <c r="A18" s="193"/>
      <c r="B18" s="193"/>
      <c r="C18" s="73"/>
      <c r="D18" s="60"/>
      <c r="E18" s="60"/>
      <c r="M18" s="60"/>
      <c r="N18" s="60"/>
      <c r="O18" s="60"/>
    </row>
    <row r="19" spans="1:15" x14ac:dyDescent="0.6">
      <c r="A19" s="193"/>
      <c r="B19" s="193"/>
      <c r="C19" s="73"/>
      <c r="D19" s="60"/>
      <c r="E19" s="60"/>
      <c r="M19" s="60"/>
      <c r="N19" s="60"/>
      <c r="O19" s="60"/>
    </row>
    <row r="20" spans="1:15" x14ac:dyDescent="0.6">
      <c r="A20" s="193"/>
      <c r="B20" s="193"/>
      <c r="C20" s="73"/>
      <c r="D20" s="60"/>
      <c r="E20" s="60"/>
      <c r="M20" s="60"/>
      <c r="N20" s="60"/>
      <c r="O20" s="60"/>
    </row>
    <row r="21" spans="1:15" x14ac:dyDescent="0.6">
      <c r="A21" s="193"/>
      <c r="B21" s="193"/>
      <c r="C21" s="73"/>
      <c r="D21" s="60"/>
      <c r="E21" s="60"/>
      <c r="M21" s="60"/>
      <c r="N21" s="60"/>
      <c r="O21" s="60"/>
    </row>
    <row r="22" spans="1:15" x14ac:dyDescent="0.6">
      <c r="A22" s="193"/>
      <c r="B22" s="193"/>
      <c r="C22" s="73"/>
      <c r="D22" s="60"/>
      <c r="E22" s="60"/>
      <c r="M22" s="60"/>
      <c r="N22" s="60"/>
      <c r="O22" s="60"/>
    </row>
    <row r="23" spans="1:15" x14ac:dyDescent="0.6">
      <c r="A23" s="193"/>
      <c r="B23" s="193"/>
      <c r="C23" s="73"/>
      <c r="D23" s="60"/>
      <c r="E23" s="60"/>
      <c r="M23" s="60"/>
      <c r="N23" s="60"/>
      <c r="O23" s="60"/>
    </row>
    <row r="24" spans="1:15" x14ac:dyDescent="0.6">
      <c r="A24" s="193"/>
      <c r="B24" s="193"/>
      <c r="C24" s="73"/>
      <c r="D24" s="60"/>
      <c r="E24" s="60"/>
      <c r="M24" s="60"/>
      <c r="N24" s="60"/>
      <c r="O24" s="60"/>
    </row>
    <row r="25" spans="1:15" x14ac:dyDescent="0.6">
      <c r="A25" s="193"/>
      <c r="B25" s="193"/>
      <c r="C25" s="73"/>
      <c r="D25" s="60"/>
      <c r="E25" s="60"/>
      <c r="M25" s="60"/>
      <c r="N25" s="60"/>
      <c r="O25" s="60"/>
    </row>
    <row r="26" spans="1:15" x14ac:dyDescent="0.6">
      <c r="A26" s="193"/>
      <c r="B26" s="193"/>
      <c r="C26" s="73"/>
      <c r="D26" s="60"/>
      <c r="E26" s="60"/>
      <c r="M26" s="60"/>
      <c r="N26" s="60"/>
      <c r="O26" s="60"/>
    </row>
    <row r="27" spans="1:15" x14ac:dyDescent="0.6">
      <c r="A27" s="193"/>
      <c r="B27" s="193"/>
      <c r="C27" s="73"/>
      <c r="D27" s="60"/>
      <c r="E27" s="60"/>
      <c r="M27" s="60"/>
      <c r="N27" s="60"/>
      <c r="O27" s="60"/>
    </row>
    <row r="28" spans="1:15" x14ac:dyDescent="0.6">
      <c r="A28" s="193"/>
      <c r="B28" s="193"/>
      <c r="C28" s="73"/>
      <c r="D28" s="60"/>
      <c r="E28" s="60"/>
      <c r="M28" s="60"/>
      <c r="N28" s="60"/>
      <c r="O28" s="60"/>
    </row>
    <row r="29" spans="1:15" x14ac:dyDescent="0.6">
      <c r="A29" s="193"/>
      <c r="B29" s="193"/>
      <c r="C29" s="73"/>
      <c r="D29" s="60"/>
      <c r="E29" s="60"/>
      <c r="M29" s="60"/>
      <c r="N29" s="60"/>
      <c r="O29" s="60"/>
    </row>
    <row r="30" spans="1:15" x14ac:dyDescent="0.6">
      <c r="A30" s="193"/>
      <c r="B30" s="193"/>
      <c r="C30" s="73"/>
      <c r="D30" s="60"/>
      <c r="E30" s="60"/>
    </row>
    <row r="31" spans="1:15" x14ac:dyDescent="0.6">
      <c r="A31" s="193"/>
      <c r="B31" s="193"/>
      <c r="C31" s="73"/>
      <c r="D31" s="60"/>
      <c r="E31" s="60"/>
    </row>
    <row r="32" spans="1:15" x14ac:dyDescent="0.6">
      <c r="A32" s="193"/>
      <c r="B32" s="193"/>
      <c r="C32" s="73"/>
      <c r="D32" s="60"/>
      <c r="E32" s="60"/>
    </row>
    <row r="33" spans="1:5" x14ac:dyDescent="0.6">
      <c r="A33" s="193"/>
      <c r="B33" s="193"/>
      <c r="C33" s="73"/>
      <c r="D33" s="60"/>
      <c r="E33" s="60"/>
    </row>
    <row r="34" spans="1:5" x14ac:dyDescent="0.6">
      <c r="A34" s="193"/>
      <c r="B34" s="193"/>
      <c r="C34" s="73"/>
      <c r="D34" s="60"/>
      <c r="E34" s="60"/>
    </row>
    <row r="35" spans="1:5" x14ac:dyDescent="0.6">
      <c r="A35" s="193"/>
      <c r="B35" s="193"/>
      <c r="C35" s="73"/>
      <c r="D35" s="60"/>
      <c r="E35" s="60"/>
    </row>
    <row r="36" spans="1:5" x14ac:dyDescent="0.6">
      <c r="A36" s="193"/>
      <c r="B36" s="193"/>
      <c r="C36" s="73"/>
      <c r="D36" s="60"/>
      <c r="E36" s="60"/>
    </row>
    <row r="37" spans="1:5" x14ac:dyDescent="0.6">
      <c r="A37" s="193"/>
      <c r="B37" s="193"/>
      <c r="C37" s="73"/>
      <c r="D37" s="60"/>
      <c r="E37" s="60"/>
    </row>
    <row r="38" spans="1:5" x14ac:dyDescent="0.6">
      <c r="A38" s="193"/>
      <c r="B38" s="193"/>
      <c r="C38" s="73"/>
      <c r="D38" s="60"/>
      <c r="E38" s="60"/>
    </row>
    <row r="39" spans="1:5" x14ac:dyDescent="0.6">
      <c r="A39" s="193"/>
      <c r="B39" s="193"/>
      <c r="C39" s="73"/>
      <c r="D39" s="60"/>
      <c r="E39" s="60"/>
    </row>
    <row r="40" spans="1:5" x14ac:dyDescent="0.6">
      <c r="A40" s="193"/>
      <c r="B40" s="193"/>
      <c r="C40" s="73"/>
      <c r="D40" s="60"/>
      <c r="E40" s="60"/>
    </row>
    <row r="41" spans="1:5" x14ac:dyDescent="0.6">
      <c r="A41" s="193"/>
      <c r="B41" s="193"/>
      <c r="C41" s="73"/>
      <c r="D41" s="60"/>
      <c r="E41" s="60"/>
    </row>
    <row r="42" spans="1:5" x14ac:dyDescent="0.6">
      <c r="A42" s="193"/>
      <c r="B42" s="193"/>
      <c r="C42" s="73"/>
      <c r="D42" s="60"/>
      <c r="E42" s="60"/>
    </row>
    <row r="43" spans="1:5" x14ac:dyDescent="0.6">
      <c r="A43" s="193"/>
      <c r="B43" s="193"/>
      <c r="C43" s="73"/>
      <c r="D43" s="60"/>
      <c r="E43" s="60"/>
    </row>
    <row r="44" spans="1:5" x14ac:dyDescent="0.6">
      <c r="A44" s="193"/>
      <c r="B44" s="193"/>
      <c r="C44" s="73"/>
      <c r="D44" s="60"/>
      <c r="E44" s="60"/>
    </row>
    <row r="45" spans="1:5" x14ac:dyDescent="0.6">
      <c r="A45" s="193"/>
      <c r="B45" s="193"/>
      <c r="C45" s="73"/>
      <c r="D45" s="60"/>
      <c r="E45" s="60"/>
    </row>
    <row r="46" spans="1:5" x14ac:dyDescent="0.6">
      <c r="A46" s="193"/>
      <c r="B46" s="193"/>
      <c r="C46" s="73"/>
      <c r="D46" s="60"/>
      <c r="E46" s="60"/>
    </row>
    <row r="47" spans="1:5" x14ac:dyDescent="0.6">
      <c r="A47" s="193"/>
      <c r="B47" s="193"/>
      <c r="C47" s="73"/>
      <c r="D47" s="60"/>
      <c r="E47" s="60"/>
    </row>
    <row r="48" spans="1:5" x14ac:dyDescent="0.6">
      <c r="A48" s="193"/>
      <c r="B48" s="193"/>
      <c r="C48" s="73"/>
      <c r="D48" s="60"/>
      <c r="E48" s="60"/>
    </row>
    <row r="49" spans="1:5" x14ac:dyDescent="0.6">
      <c r="A49" s="193"/>
      <c r="B49" s="193"/>
      <c r="C49" s="73"/>
      <c r="D49" s="60"/>
      <c r="E49" s="60"/>
    </row>
    <row r="50" spans="1:5" x14ac:dyDescent="0.6">
      <c r="A50" s="193"/>
      <c r="B50" s="193"/>
      <c r="C50" s="73"/>
      <c r="D50" s="60"/>
      <c r="E50" s="60"/>
    </row>
    <row r="51" spans="1:5" x14ac:dyDescent="0.6">
      <c r="A51" s="193"/>
      <c r="B51" s="193"/>
      <c r="C51" s="73"/>
      <c r="D51" s="60"/>
      <c r="E51" s="60"/>
    </row>
    <row r="52" spans="1:5" x14ac:dyDescent="0.6">
      <c r="A52" s="193"/>
      <c r="B52" s="193"/>
      <c r="C52" s="73"/>
      <c r="D52" s="60"/>
      <c r="E52" s="60"/>
    </row>
    <row r="53" spans="1:5" x14ac:dyDescent="0.6">
      <c r="A53" s="193"/>
      <c r="B53" s="193"/>
      <c r="C53" s="73"/>
      <c r="D53" s="60"/>
      <c r="E53" s="60"/>
    </row>
    <row r="54" spans="1:5" x14ac:dyDescent="0.6">
      <c r="A54" s="193"/>
      <c r="B54" s="193"/>
      <c r="C54" s="73"/>
      <c r="D54" s="60"/>
      <c r="E54" s="60"/>
    </row>
    <row r="55" spans="1:5" x14ac:dyDescent="0.6">
      <c r="A55" s="193"/>
      <c r="B55" s="193"/>
      <c r="C55" s="73"/>
      <c r="D55" s="60"/>
      <c r="E55" s="60"/>
    </row>
    <row r="56" spans="1:5" x14ac:dyDescent="0.6">
      <c r="A56" s="193"/>
      <c r="B56" s="193"/>
      <c r="C56" s="73"/>
      <c r="D56" s="60"/>
      <c r="E56" s="60"/>
    </row>
    <row r="57" spans="1:5" x14ac:dyDescent="0.6">
      <c r="A57" s="193"/>
      <c r="B57" s="193"/>
      <c r="C57" s="73"/>
      <c r="D57" s="60"/>
      <c r="E57" s="60"/>
    </row>
    <row r="58" spans="1:5" x14ac:dyDescent="0.6">
      <c r="A58" s="193"/>
      <c r="B58" s="193"/>
      <c r="C58" s="73"/>
      <c r="D58" s="60"/>
      <c r="E58" s="60"/>
    </row>
    <row r="59" spans="1:5" x14ac:dyDescent="0.6">
      <c r="A59" s="193"/>
      <c r="B59" s="193"/>
      <c r="C59" s="73"/>
      <c r="D59" s="60"/>
      <c r="E59" s="60"/>
    </row>
    <row r="60" spans="1:5" x14ac:dyDescent="0.6">
      <c r="A60" s="193"/>
      <c r="B60" s="193"/>
      <c r="C60" s="73"/>
      <c r="D60" s="60"/>
      <c r="E60" s="60"/>
    </row>
    <row r="61" spans="1:5" x14ac:dyDescent="0.6">
      <c r="A61" s="193"/>
      <c r="B61" s="193"/>
      <c r="C61" s="73"/>
      <c r="D61" s="60"/>
      <c r="E61" s="60"/>
    </row>
    <row r="62" spans="1:5" x14ac:dyDescent="0.6">
      <c r="A62" s="193"/>
      <c r="B62" s="193"/>
      <c r="C62" s="73"/>
      <c r="D62" s="60"/>
      <c r="E62" s="60"/>
    </row>
    <row r="63" spans="1:5" x14ac:dyDescent="0.6">
      <c r="A63" s="193"/>
      <c r="B63" s="193"/>
      <c r="C63" s="73"/>
      <c r="D63" s="60"/>
      <c r="E63" s="60"/>
    </row>
    <row r="64" spans="1:5" x14ac:dyDescent="0.6">
      <c r="A64" s="193"/>
      <c r="B64" s="193"/>
      <c r="C64" s="73"/>
      <c r="D64" s="60"/>
      <c r="E64" s="60"/>
    </row>
    <row r="65" spans="1:5" x14ac:dyDescent="0.6">
      <c r="A65" s="193"/>
      <c r="B65" s="193"/>
      <c r="C65" s="73"/>
      <c r="D65" s="60"/>
      <c r="E65" s="60"/>
    </row>
    <row r="66" spans="1:5" x14ac:dyDescent="0.6">
      <c r="A66" s="193"/>
      <c r="B66" s="193"/>
      <c r="C66" s="73"/>
      <c r="D66" s="60"/>
      <c r="E66" s="60"/>
    </row>
    <row r="67" spans="1:5" x14ac:dyDescent="0.6">
      <c r="A67" s="193"/>
      <c r="B67" s="193"/>
      <c r="C67" s="73"/>
      <c r="D67" s="60"/>
      <c r="E67" s="60"/>
    </row>
    <row r="68" spans="1:5" x14ac:dyDescent="0.6">
      <c r="A68" s="193"/>
      <c r="B68" s="193"/>
      <c r="C68" s="73"/>
      <c r="D68" s="60"/>
      <c r="E68" s="60"/>
    </row>
    <row r="69" spans="1:5" x14ac:dyDescent="0.6">
      <c r="A69" s="193"/>
      <c r="B69" s="193"/>
      <c r="C69" s="73"/>
      <c r="D69" s="60"/>
      <c r="E69" s="60"/>
    </row>
    <row r="70" spans="1:5" x14ac:dyDescent="0.6">
      <c r="A70" s="193"/>
      <c r="B70" s="193"/>
      <c r="C70" s="73"/>
      <c r="D70" s="60"/>
      <c r="E70" s="60"/>
    </row>
    <row r="71" spans="1:5" x14ac:dyDescent="0.6">
      <c r="A71" s="193"/>
      <c r="B71" s="193"/>
      <c r="C71" s="73"/>
      <c r="D71" s="60"/>
      <c r="E71" s="60"/>
    </row>
    <row r="72" spans="1:5" x14ac:dyDescent="0.6">
      <c r="A72" s="193"/>
      <c r="B72" s="193"/>
      <c r="C72" s="73"/>
      <c r="D72" s="60"/>
      <c r="E72" s="60"/>
    </row>
    <row r="73" spans="1:5" x14ac:dyDescent="0.6">
      <c r="A73" s="193"/>
      <c r="B73" s="193"/>
      <c r="C73" s="73"/>
      <c r="D73" s="60"/>
      <c r="E73" s="60"/>
    </row>
    <row r="74" spans="1:5" x14ac:dyDescent="0.6">
      <c r="A74" s="193"/>
      <c r="B74" s="193"/>
      <c r="C74" s="73"/>
      <c r="D74" s="60"/>
      <c r="E74" s="60"/>
    </row>
    <row r="75" spans="1:5" x14ac:dyDescent="0.6">
      <c r="A75" s="193"/>
      <c r="B75" s="193"/>
      <c r="C75" s="73"/>
      <c r="D75" s="60"/>
      <c r="E75" s="60"/>
    </row>
    <row r="76" spans="1:5" x14ac:dyDescent="0.6">
      <c r="A76" s="193"/>
      <c r="B76" s="193"/>
      <c r="C76" s="73"/>
      <c r="D76" s="60"/>
      <c r="E76" s="60"/>
    </row>
    <row r="77" spans="1:5" x14ac:dyDescent="0.6">
      <c r="A77" s="193"/>
      <c r="B77" s="193"/>
      <c r="C77" s="73"/>
      <c r="D77" s="60"/>
      <c r="E77" s="60"/>
    </row>
    <row r="78" spans="1:5" x14ac:dyDescent="0.6">
      <c r="A78" s="193"/>
      <c r="B78" s="193"/>
      <c r="C78" s="73"/>
      <c r="D78" s="60"/>
      <c r="E78" s="60"/>
    </row>
    <row r="79" spans="1:5" x14ac:dyDescent="0.6">
      <c r="A79" s="193"/>
      <c r="B79" s="193"/>
      <c r="C79" s="73"/>
      <c r="D79" s="60"/>
      <c r="E79" s="60"/>
    </row>
    <row r="80" spans="1:5" x14ac:dyDescent="0.6">
      <c r="A80" s="193"/>
      <c r="B80" s="193"/>
      <c r="C80" s="73"/>
      <c r="D80" s="60"/>
      <c r="E80" s="60"/>
    </row>
    <row r="81" spans="1:5" x14ac:dyDescent="0.6">
      <c r="A81" s="193"/>
      <c r="B81" s="193"/>
      <c r="C81" s="73"/>
      <c r="D81" s="60"/>
      <c r="E81" s="60"/>
    </row>
    <row r="82" spans="1:5" x14ac:dyDescent="0.6">
      <c r="A82" s="193"/>
      <c r="B82" s="193"/>
      <c r="C82" s="73"/>
      <c r="D82" s="60"/>
      <c r="E82" s="60"/>
    </row>
    <row r="83" spans="1:5" x14ac:dyDescent="0.6">
      <c r="A83" s="193"/>
      <c r="B83" s="193"/>
      <c r="C83" s="73"/>
      <c r="D83" s="60"/>
      <c r="E83" s="60"/>
    </row>
    <row r="84" spans="1:5" x14ac:dyDescent="0.6">
      <c r="A84" s="193"/>
      <c r="B84" s="193"/>
      <c r="C84" s="73"/>
      <c r="D84" s="60"/>
      <c r="E84" s="60"/>
    </row>
    <row r="85" spans="1:5" x14ac:dyDescent="0.6">
      <c r="A85" s="193"/>
      <c r="B85" s="193"/>
      <c r="C85" s="73"/>
      <c r="D85" s="60"/>
      <c r="E85" s="60"/>
    </row>
    <row r="86" spans="1:5" x14ac:dyDescent="0.6">
      <c r="A86" s="193"/>
      <c r="B86" s="193"/>
      <c r="C86" s="73"/>
      <c r="D86" s="60"/>
      <c r="E86" s="60"/>
    </row>
    <row r="87" spans="1:5" x14ac:dyDescent="0.6">
      <c r="A87" s="193"/>
      <c r="B87" s="193"/>
      <c r="C87" s="73"/>
      <c r="D87" s="60"/>
      <c r="E87" s="60"/>
    </row>
    <row r="88" spans="1:5" x14ac:dyDescent="0.6">
      <c r="A88" s="193"/>
      <c r="B88" s="193"/>
      <c r="C88" s="73"/>
      <c r="D88" s="60"/>
      <c r="E88" s="60"/>
    </row>
    <row r="89" spans="1:5" x14ac:dyDescent="0.6">
      <c r="A89" s="193"/>
      <c r="B89" s="193"/>
      <c r="C89" s="73"/>
      <c r="D89" s="60"/>
      <c r="E89" s="60"/>
    </row>
    <row r="90" spans="1:5" x14ac:dyDescent="0.6">
      <c r="A90" s="193"/>
      <c r="B90" s="193"/>
      <c r="C90" s="73"/>
      <c r="D90" s="60"/>
      <c r="E90" s="60"/>
    </row>
    <row r="91" spans="1:5" x14ac:dyDescent="0.6">
      <c r="A91" s="193"/>
      <c r="B91" s="193"/>
      <c r="C91" s="73"/>
      <c r="D91" s="60"/>
      <c r="E91" s="60"/>
    </row>
    <row r="92" spans="1:5" x14ac:dyDescent="0.6">
      <c r="A92" s="193"/>
      <c r="B92" s="193"/>
      <c r="C92" s="73"/>
      <c r="D92" s="60"/>
      <c r="E92" s="60"/>
    </row>
    <row r="93" spans="1:5" x14ac:dyDescent="0.6">
      <c r="A93" s="193"/>
      <c r="B93" s="193"/>
      <c r="C93" s="73"/>
      <c r="D93" s="60"/>
      <c r="E93" s="60"/>
    </row>
    <row r="94" spans="1:5" x14ac:dyDescent="0.6">
      <c r="A94" s="193"/>
      <c r="B94" s="193"/>
      <c r="C94" s="73"/>
      <c r="D94" s="60"/>
      <c r="E94" s="60"/>
    </row>
    <row r="95" spans="1:5" x14ac:dyDescent="0.6">
      <c r="A95" s="193"/>
      <c r="B95" s="193"/>
      <c r="C95" s="73"/>
      <c r="D95" s="60"/>
      <c r="E95" s="60"/>
    </row>
    <row r="96" spans="1:5" x14ac:dyDescent="0.6">
      <c r="A96" s="193"/>
      <c r="B96" s="193"/>
      <c r="C96" s="73"/>
      <c r="D96" s="60"/>
      <c r="E96" s="60"/>
    </row>
    <row r="97" spans="1:5" x14ac:dyDescent="0.6">
      <c r="A97" s="193"/>
      <c r="B97" s="193"/>
      <c r="C97" s="73"/>
      <c r="D97" s="60"/>
      <c r="E97" s="60"/>
    </row>
    <row r="98" spans="1:5" x14ac:dyDescent="0.6">
      <c r="A98" s="193"/>
      <c r="B98" s="193"/>
      <c r="C98" s="73"/>
      <c r="D98" s="60"/>
      <c r="E98" s="60"/>
    </row>
    <row r="99" spans="1:5" x14ac:dyDescent="0.6">
      <c r="A99" s="193"/>
      <c r="B99" s="193"/>
      <c r="C99" s="73"/>
      <c r="D99" s="60"/>
      <c r="E99" s="60"/>
    </row>
    <row r="100" spans="1:5" x14ac:dyDescent="0.6">
      <c r="A100" s="193"/>
      <c r="B100" s="193"/>
      <c r="C100" s="73"/>
      <c r="D100" s="60"/>
      <c r="E100" s="60"/>
    </row>
    <row r="101" spans="1:5" x14ac:dyDescent="0.6">
      <c r="A101" s="193"/>
      <c r="B101" s="193"/>
      <c r="C101" s="73"/>
      <c r="D101" s="60"/>
      <c r="E101" s="60"/>
    </row>
    <row r="102" spans="1:5" x14ac:dyDescent="0.6">
      <c r="A102" s="193"/>
      <c r="B102" s="193"/>
      <c r="C102" s="73"/>
      <c r="D102" s="60"/>
      <c r="E102" s="60"/>
    </row>
    <row r="103" spans="1:5" x14ac:dyDescent="0.6">
      <c r="A103" s="193"/>
      <c r="B103" s="193"/>
      <c r="C103" s="73"/>
      <c r="D103" s="60"/>
      <c r="E103" s="60"/>
    </row>
    <row r="104" spans="1:5" x14ac:dyDescent="0.6">
      <c r="A104" s="193"/>
      <c r="B104" s="193"/>
      <c r="C104" s="73"/>
      <c r="D104" s="60"/>
      <c r="E104" s="60"/>
    </row>
    <row r="105" spans="1:5" x14ac:dyDescent="0.6">
      <c r="A105" s="193"/>
      <c r="B105" s="193"/>
      <c r="C105" s="73"/>
      <c r="D105" s="60"/>
      <c r="E105" s="60"/>
    </row>
    <row r="106" spans="1:5" x14ac:dyDescent="0.6">
      <c r="A106" s="193"/>
      <c r="B106" s="193"/>
      <c r="C106" s="73"/>
      <c r="D106" s="60"/>
      <c r="E106" s="60"/>
    </row>
    <row r="107" spans="1:5" x14ac:dyDescent="0.6">
      <c r="A107" s="193"/>
      <c r="B107" s="193"/>
      <c r="C107" s="73"/>
      <c r="D107" s="60"/>
      <c r="E107" s="60"/>
    </row>
    <row r="108" spans="1:5" x14ac:dyDescent="0.6">
      <c r="A108" s="193"/>
      <c r="B108" s="193"/>
      <c r="C108" s="73"/>
      <c r="D108" s="60"/>
      <c r="E108" s="60"/>
    </row>
    <row r="109" spans="1:5" x14ac:dyDescent="0.6">
      <c r="A109" s="193"/>
      <c r="B109" s="193"/>
      <c r="C109" s="73"/>
      <c r="D109" s="60"/>
      <c r="E109" s="60"/>
    </row>
    <row r="110" spans="1:5" x14ac:dyDescent="0.6">
      <c r="A110" s="193"/>
      <c r="B110" s="193"/>
      <c r="C110" s="73"/>
      <c r="D110" s="60"/>
      <c r="E110" s="60"/>
    </row>
    <row r="111" spans="1:5" x14ac:dyDescent="0.6">
      <c r="A111" s="193"/>
      <c r="B111" s="193"/>
      <c r="C111" s="73"/>
      <c r="D111" s="60"/>
      <c r="E111" s="60"/>
    </row>
    <row r="112" spans="1:5" x14ac:dyDescent="0.6">
      <c r="A112" s="193"/>
      <c r="B112" s="193"/>
      <c r="C112" s="73"/>
      <c r="D112" s="60"/>
      <c r="E112" s="60"/>
    </row>
    <row r="113" spans="1:5" x14ac:dyDescent="0.6">
      <c r="A113" s="193"/>
      <c r="B113" s="193"/>
      <c r="C113" s="73"/>
      <c r="D113" s="60"/>
      <c r="E113" s="60"/>
    </row>
    <row r="114" spans="1:5" x14ac:dyDescent="0.6">
      <c r="A114" s="193"/>
      <c r="B114" s="193"/>
      <c r="C114" s="73"/>
      <c r="D114" s="60"/>
      <c r="E114" s="60"/>
    </row>
    <row r="115" spans="1:5" x14ac:dyDescent="0.6">
      <c r="A115" s="193"/>
      <c r="B115" s="193"/>
      <c r="C115" s="73"/>
      <c r="D115" s="60"/>
      <c r="E115" s="60"/>
    </row>
    <row r="116" spans="1:5" x14ac:dyDescent="0.6">
      <c r="A116" s="193"/>
      <c r="B116" s="193"/>
      <c r="C116" s="73"/>
      <c r="D116" s="60"/>
      <c r="E116" s="60"/>
    </row>
    <row r="117" spans="1:5" x14ac:dyDescent="0.6">
      <c r="A117" s="193"/>
      <c r="B117" s="193"/>
      <c r="C117" s="73"/>
      <c r="D117" s="60"/>
      <c r="E117" s="60"/>
    </row>
    <row r="118" spans="1:5" x14ac:dyDescent="0.6">
      <c r="A118" s="193"/>
      <c r="B118" s="193"/>
      <c r="C118" s="73"/>
      <c r="D118" s="60"/>
      <c r="E118" s="60"/>
    </row>
    <row r="119" spans="1:5" x14ac:dyDescent="0.6">
      <c r="A119" s="193"/>
      <c r="B119" s="193"/>
      <c r="C119" s="73"/>
      <c r="D119" s="60"/>
      <c r="E119" s="60"/>
    </row>
    <row r="120" spans="1:5" x14ac:dyDescent="0.6">
      <c r="A120" s="193"/>
      <c r="B120" s="193"/>
      <c r="C120" s="73"/>
      <c r="D120" s="60"/>
      <c r="E120" s="60"/>
    </row>
    <row r="121" spans="1:5" x14ac:dyDescent="0.6">
      <c r="A121" s="193"/>
      <c r="B121" s="193"/>
      <c r="C121" s="73"/>
      <c r="D121" s="60"/>
      <c r="E121" s="60"/>
    </row>
    <row r="122" spans="1:5" x14ac:dyDescent="0.6">
      <c r="A122" s="193"/>
      <c r="B122" s="193"/>
      <c r="C122" s="73"/>
      <c r="D122" s="60"/>
      <c r="E122" s="60"/>
    </row>
    <row r="123" spans="1:5" x14ac:dyDescent="0.6">
      <c r="A123" s="193"/>
      <c r="B123" s="193"/>
      <c r="C123" s="73"/>
      <c r="D123" s="60"/>
      <c r="E123" s="60"/>
    </row>
    <row r="124" spans="1:5" x14ac:dyDescent="0.6">
      <c r="A124" s="193"/>
      <c r="B124" s="193"/>
      <c r="C124" s="73"/>
      <c r="D124" s="60"/>
      <c r="E124" s="60"/>
    </row>
    <row r="125" spans="1:5" x14ac:dyDescent="0.6">
      <c r="A125" s="193"/>
      <c r="B125" s="193"/>
      <c r="C125" s="73"/>
      <c r="D125" s="60"/>
      <c r="E125" s="60"/>
    </row>
    <row r="126" spans="1:5" x14ac:dyDescent="0.6">
      <c r="A126" s="193"/>
      <c r="B126" s="193"/>
      <c r="C126" s="73"/>
      <c r="D126" s="60"/>
      <c r="E126" s="60"/>
    </row>
    <row r="127" spans="1:5" x14ac:dyDescent="0.6">
      <c r="A127" s="193"/>
      <c r="B127" s="193"/>
      <c r="C127" s="73"/>
      <c r="D127" s="60"/>
      <c r="E127" s="60"/>
    </row>
    <row r="128" spans="1:5" x14ac:dyDescent="0.6">
      <c r="A128" s="193"/>
      <c r="B128" s="193"/>
      <c r="C128" s="73"/>
      <c r="D128" s="60"/>
      <c r="E128" s="60"/>
    </row>
    <row r="129" spans="1:5" x14ac:dyDescent="0.6">
      <c r="A129" s="193"/>
      <c r="B129" s="193"/>
      <c r="C129" s="73"/>
      <c r="D129" s="60"/>
      <c r="E129" s="60"/>
    </row>
    <row r="130" spans="1:5" x14ac:dyDescent="0.6">
      <c r="A130" s="193"/>
      <c r="B130" s="193"/>
      <c r="C130" s="73"/>
      <c r="D130" s="60"/>
      <c r="E130" s="60"/>
    </row>
    <row r="131" spans="1:5" x14ac:dyDescent="0.6">
      <c r="A131" s="193"/>
      <c r="B131" s="193"/>
      <c r="C131" s="73"/>
      <c r="D131" s="60"/>
      <c r="E131" s="60"/>
    </row>
    <row r="132" spans="1:5" x14ac:dyDescent="0.6">
      <c r="A132" s="193"/>
      <c r="B132" s="193"/>
      <c r="C132" s="73"/>
      <c r="D132" s="60"/>
      <c r="E132" s="60"/>
    </row>
    <row r="133" spans="1:5" x14ac:dyDescent="0.6">
      <c r="A133" s="193"/>
      <c r="B133" s="193"/>
      <c r="C133" s="73"/>
      <c r="D133" s="60"/>
      <c r="E133" s="60"/>
    </row>
    <row r="134" spans="1:5" x14ac:dyDescent="0.6">
      <c r="A134" s="193"/>
      <c r="B134" s="193"/>
      <c r="C134" s="73"/>
      <c r="D134" s="60"/>
      <c r="E134" s="60"/>
    </row>
    <row r="135" spans="1:5" x14ac:dyDescent="0.6">
      <c r="A135" s="193"/>
      <c r="B135" s="193"/>
      <c r="C135" s="73"/>
      <c r="D135" s="60"/>
      <c r="E135" s="60"/>
    </row>
    <row r="136" spans="1:5" x14ac:dyDescent="0.6">
      <c r="A136" s="193"/>
      <c r="B136" s="193"/>
      <c r="C136" s="73"/>
      <c r="D136" s="60"/>
      <c r="E136" s="60"/>
    </row>
    <row r="137" spans="1:5" x14ac:dyDescent="0.6">
      <c r="A137" s="193"/>
      <c r="B137" s="193"/>
      <c r="C137" s="73"/>
      <c r="D137" s="60"/>
      <c r="E137" s="60"/>
    </row>
    <row r="138" spans="1:5" x14ac:dyDescent="0.6">
      <c r="A138" s="193"/>
      <c r="B138" s="193"/>
      <c r="C138" s="73"/>
      <c r="D138" s="60"/>
      <c r="E138" s="60"/>
    </row>
    <row r="139" spans="1:5" x14ac:dyDescent="0.6">
      <c r="A139" s="193"/>
      <c r="B139" s="193"/>
      <c r="C139" s="73"/>
      <c r="D139" s="60"/>
      <c r="E139" s="60"/>
    </row>
    <row r="140" spans="1:5" x14ac:dyDescent="0.6">
      <c r="A140" s="193"/>
      <c r="B140" s="193"/>
      <c r="C140" s="73"/>
      <c r="D140" s="60"/>
      <c r="E140" s="60"/>
    </row>
    <row r="141" spans="1:5" x14ac:dyDescent="0.6">
      <c r="A141" s="193"/>
      <c r="B141" s="193"/>
      <c r="C141" s="73"/>
      <c r="D141" s="60"/>
      <c r="E141" s="60"/>
    </row>
    <row r="142" spans="1:5" x14ac:dyDescent="0.6">
      <c r="A142" s="193"/>
      <c r="B142" s="193"/>
      <c r="C142" s="73"/>
      <c r="D142" s="60"/>
      <c r="E142" s="60"/>
    </row>
    <row r="143" spans="1:5" x14ac:dyDescent="0.6">
      <c r="A143" s="193"/>
      <c r="B143" s="193"/>
      <c r="C143" s="73"/>
      <c r="D143" s="60"/>
      <c r="E143" s="60"/>
    </row>
    <row r="144" spans="1:5" x14ac:dyDescent="0.6">
      <c r="A144" s="193"/>
      <c r="B144" s="193"/>
      <c r="C144" s="73"/>
      <c r="D144" s="60"/>
      <c r="E144" s="60"/>
    </row>
    <row r="145" spans="1:5" x14ac:dyDescent="0.6">
      <c r="A145" s="193"/>
      <c r="B145" s="193"/>
      <c r="C145" s="73"/>
      <c r="D145" s="60"/>
      <c r="E145" s="60"/>
    </row>
    <row r="146" spans="1:5" x14ac:dyDescent="0.6">
      <c r="A146" s="193"/>
      <c r="B146" s="193"/>
      <c r="C146" s="73"/>
      <c r="D146" s="60"/>
      <c r="E146" s="60"/>
    </row>
    <row r="147" spans="1:5" x14ac:dyDescent="0.6">
      <c r="A147" s="193"/>
      <c r="B147" s="193"/>
      <c r="C147" s="73"/>
      <c r="D147" s="60"/>
      <c r="E147" s="60"/>
    </row>
    <row r="148" spans="1:5" x14ac:dyDescent="0.6">
      <c r="A148" s="193"/>
      <c r="B148" s="193"/>
      <c r="C148" s="73"/>
      <c r="D148" s="60"/>
      <c r="E148" s="60"/>
    </row>
    <row r="149" spans="1:5" x14ac:dyDescent="0.6">
      <c r="A149" s="193"/>
      <c r="B149" s="193"/>
      <c r="C149" s="73"/>
      <c r="D149" s="60"/>
      <c r="E149" s="60"/>
    </row>
    <row r="150" spans="1:5" x14ac:dyDescent="0.6">
      <c r="A150" s="193"/>
      <c r="B150" s="193"/>
      <c r="C150" s="73"/>
      <c r="D150" s="60"/>
      <c r="E150" s="60"/>
    </row>
    <row r="151" spans="1:5" x14ac:dyDescent="0.6">
      <c r="A151" s="193"/>
      <c r="B151" s="193"/>
      <c r="C151" s="73"/>
      <c r="D151" s="60"/>
      <c r="E151" s="60"/>
    </row>
    <row r="152" spans="1:5" x14ac:dyDescent="0.6">
      <c r="A152" s="193"/>
      <c r="B152" s="193"/>
      <c r="C152" s="73"/>
      <c r="D152" s="60"/>
      <c r="E152" s="60"/>
    </row>
    <row r="153" spans="1:5" x14ac:dyDescent="0.6">
      <c r="A153" s="193"/>
      <c r="B153" s="193"/>
      <c r="C153" s="73"/>
      <c r="D153" s="60"/>
      <c r="E153" s="60"/>
    </row>
    <row r="154" spans="1:5" x14ac:dyDescent="0.6">
      <c r="A154" s="193"/>
      <c r="B154" s="193"/>
      <c r="C154" s="73"/>
      <c r="D154" s="60"/>
      <c r="E154" s="60"/>
    </row>
    <row r="155" spans="1:5" x14ac:dyDescent="0.6">
      <c r="A155" s="193"/>
      <c r="B155" s="193"/>
      <c r="C155" s="73"/>
      <c r="D155" s="60"/>
      <c r="E155" s="60"/>
    </row>
    <row r="156" spans="1:5" x14ac:dyDescent="0.6">
      <c r="A156" s="193"/>
      <c r="B156" s="193"/>
      <c r="C156" s="73"/>
      <c r="D156" s="60"/>
      <c r="E156" s="60"/>
    </row>
    <row r="157" spans="1:5" x14ac:dyDescent="0.6">
      <c r="A157" s="193"/>
      <c r="B157" s="193"/>
      <c r="C157" s="73"/>
      <c r="D157" s="60"/>
      <c r="E157" s="60"/>
    </row>
    <row r="158" spans="1:5" x14ac:dyDescent="0.6">
      <c r="A158" s="193"/>
      <c r="B158" s="193"/>
      <c r="C158" s="73"/>
      <c r="D158" s="60"/>
      <c r="E158" s="60"/>
    </row>
    <row r="159" spans="1:5" x14ac:dyDescent="0.6">
      <c r="A159" s="193"/>
      <c r="B159" s="193"/>
      <c r="C159" s="73"/>
      <c r="D159" s="60"/>
      <c r="E159" s="60"/>
    </row>
    <row r="160" spans="1:5" x14ac:dyDescent="0.6">
      <c r="A160" s="193"/>
      <c r="B160" s="193"/>
      <c r="C160" s="73"/>
      <c r="D160" s="60"/>
      <c r="E160" s="60"/>
    </row>
    <row r="161" spans="1:5" x14ac:dyDescent="0.6">
      <c r="A161" s="193"/>
      <c r="B161" s="193"/>
      <c r="C161" s="73"/>
      <c r="D161" s="60"/>
      <c r="E161" s="60"/>
    </row>
    <row r="162" spans="1:5" x14ac:dyDescent="0.6">
      <c r="A162" s="193"/>
      <c r="B162" s="193"/>
      <c r="C162" s="73"/>
      <c r="D162" s="60"/>
      <c r="E162" s="60"/>
    </row>
    <row r="163" spans="1:5" x14ac:dyDescent="0.6">
      <c r="A163" s="193"/>
      <c r="B163" s="193"/>
      <c r="C163" s="73"/>
      <c r="D163" s="60"/>
      <c r="E163" s="60"/>
    </row>
    <row r="164" spans="1:5" x14ac:dyDescent="0.6">
      <c r="A164" s="193"/>
      <c r="B164" s="193"/>
      <c r="C164" s="73"/>
      <c r="D164" s="60"/>
      <c r="E164" s="60"/>
    </row>
    <row r="165" spans="1:5" x14ac:dyDescent="0.6">
      <c r="A165" s="193"/>
      <c r="B165" s="193"/>
      <c r="C165" s="73"/>
      <c r="D165" s="60"/>
      <c r="E165" s="60"/>
    </row>
    <row r="166" spans="1:5" x14ac:dyDescent="0.6">
      <c r="A166" s="193"/>
      <c r="B166" s="193"/>
      <c r="C166" s="73"/>
      <c r="D166" s="60"/>
      <c r="E166" s="60"/>
    </row>
    <row r="167" spans="1:5" x14ac:dyDescent="0.6">
      <c r="A167" s="193"/>
      <c r="B167" s="193"/>
      <c r="C167" s="73"/>
      <c r="D167" s="60"/>
      <c r="E167" s="60"/>
    </row>
    <row r="168" spans="1:5" x14ac:dyDescent="0.6">
      <c r="A168" s="193"/>
      <c r="B168" s="193"/>
      <c r="C168" s="73"/>
      <c r="D168" s="60"/>
      <c r="E168" s="60"/>
    </row>
    <row r="169" spans="1:5" x14ac:dyDescent="0.6">
      <c r="A169" s="193"/>
      <c r="B169" s="193"/>
      <c r="C169" s="73"/>
      <c r="D169" s="60"/>
      <c r="E169" s="60"/>
    </row>
    <row r="170" spans="1:5" x14ac:dyDescent="0.6">
      <c r="A170" s="193"/>
      <c r="B170" s="193"/>
      <c r="C170" s="73"/>
      <c r="D170" s="60"/>
      <c r="E170" s="60"/>
    </row>
    <row r="171" spans="1:5" x14ac:dyDescent="0.6">
      <c r="A171" s="193"/>
      <c r="B171" s="193"/>
      <c r="C171" s="73"/>
      <c r="D171" s="60"/>
      <c r="E171" s="60"/>
    </row>
    <row r="172" spans="1:5" x14ac:dyDescent="0.6">
      <c r="A172" s="193"/>
      <c r="B172" s="193"/>
      <c r="C172" s="73"/>
      <c r="D172" s="60"/>
      <c r="E172" s="60"/>
    </row>
    <row r="173" spans="1:5" x14ac:dyDescent="0.6">
      <c r="A173" s="193"/>
      <c r="B173" s="193"/>
      <c r="C173" s="73"/>
      <c r="D173" s="60"/>
      <c r="E173" s="60"/>
    </row>
    <row r="174" spans="1:5" x14ac:dyDescent="0.6">
      <c r="A174" s="193"/>
      <c r="B174" s="193"/>
      <c r="C174" s="73"/>
      <c r="D174" s="60"/>
      <c r="E174" s="60"/>
    </row>
    <row r="175" spans="1:5" x14ac:dyDescent="0.6">
      <c r="A175" s="193"/>
      <c r="B175" s="193"/>
      <c r="C175" s="73"/>
      <c r="D175" s="60"/>
      <c r="E175" s="60"/>
    </row>
    <row r="176" spans="1:5" x14ac:dyDescent="0.6">
      <c r="A176" s="193"/>
      <c r="B176" s="193"/>
      <c r="C176" s="73"/>
      <c r="D176" s="60"/>
      <c r="E176" s="60"/>
    </row>
    <row r="177" spans="1:5" x14ac:dyDescent="0.6">
      <c r="A177" s="193"/>
      <c r="B177" s="193"/>
      <c r="C177" s="73"/>
      <c r="D177" s="60"/>
      <c r="E177" s="60"/>
    </row>
    <row r="178" spans="1:5" x14ac:dyDescent="0.6">
      <c r="A178" s="193"/>
      <c r="B178" s="193"/>
      <c r="C178" s="73"/>
      <c r="D178" s="60"/>
      <c r="E178" s="60"/>
    </row>
    <row r="179" spans="1:5" x14ac:dyDescent="0.6">
      <c r="A179" s="193"/>
      <c r="B179" s="193"/>
      <c r="C179" s="73"/>
      <c r="D179" s="60"/>
      <c r="E179" s="60"/>
    </row>
    <row r="180" spans="1:5" x14ac:dyDescent="0.6">
      <c r="A180" s="193"/>
      <c r="B180" s="193"/>
      <c r="C180" s="73"/>
      <c r="D180" s="60"/>
      <c r="E180" s="60"/>
    </row>
    <row r="181" spans="1:5" x14ac:dyDescent="0.6">
      <c r="A181" s="193"/>
      <c r="B181" s="193"/>
      <c r="C181" s="73"/>
      <c r="D181" s="60"/>
      <c r="E181" s="60"/>
    </row>
    <row r="182" spans="1:5" x14ac:dyDescent="0.6">
      <c r="A182" s="193"/>
      <c r="B182" s="193"/>
      <c r="C182" s="73"/>
      <c r="D182" s="60"/>
      <c r="E182" s="60"/>
    </row>
    <row r="183" spans="1:5" x14ac:dyDescent="0.6">
      <c r="A183" s="193"/>
      <c r="B183" s="193"/>
      <c r="C183" s="73"/>
      <c r="D183" s="60"/>
      <c r="E183" s="60"/>
    </row>
    <row r="184" spans="1:5" x14ac:dyDescent="0.6">
      <c r="A184" s="193"/>
      <c r="B184" s="193"/>
      <c r="C184" s="73"/>
      <c r="D184" s="60"/>
      <c r="E184" s="60"/>
    </row>
    <row r="185" spans="1:5" x14ac:dyDescent="0.6">
      <c r="A185" s="193"/>
      <c r="B185" s="193"/>
      <c r="C185" s="73"/>
      <c r="D185" s="60"/>
      <c r="E185" s="60"/>
    </row>
    <row r="186" spans="1:5" x14ac:dyDescent="0.6">
      <c r="A186" s="193"/>
      <c r="B186" s="193"/>
      <c r="C186" s="73"/>
      <c r="D186" s="60"/>
      <c r="E186" s="60"/>
    </row>
    <row r="187" spans="1:5" x14ac:dyDescent="0.6">
      <c r="A187" s="193"/>
      <c r="B187" s="193"/>
      <c r="C187" s="73"/>
      <c r="D187" s="60"/>
      <c r="E187" s="60"/>
    </row>
    <row r="188" spans="1:5" x14ac:dyDescent="0.6">
      <c r="A188" s="193"/>
      <c r="B188" s="193"/>
      <c r="C188" s="73"/>
      <c r="D188" s="60"/>
      <c r="E188" s="60"/>
    </row>
    <row r="189" spans="1:5" x14ac:dyDescent="0.6">
      <c r="A189" s="193"/>
      <c r="B189" s="193"/>
      <c r="C189" s="73"/>
      <c r="D189" s="60"/>
      <c r="E189" s="60"/>
    </row>
    <row r="190" spans="1:5" x14ac:dyDescent="0.6">
      <c r="A190" s="193"/>
      <c r="B190" s="193"/>
      <c r="C190" s="73"/>
      <c r="D190" s="60"/>
      <c r="E190" s="60"/>
    </row>
    <row r="191" spans="1:5" x14ac:dyDescent="0.6">
      <c r="A191" s="193"/>
      <c r="B191" s="193"/>
      <c r="C191" s="73"/>
      <c r="D191" s="60"/>
      <c r="E191" s="60"/>
    </row>
    <row r="192" spans="1:5" x14ac:dyDescent="0.6">
      <c r="A192" s="193"/>
      <c r="B192" s="193"/>
      <c r="C192" s="73"/>
      <c r="D192" s="60"/>
      <c r="E192" s="60"/>
    </row>
    <row r="193" spans="1:5" x14ac:dyDescent="0.6">
      <c r="A193" s="193"/>
      <c r="B193" s="193"/>
      <c r="C193" s="73"/>
      <c r="D193" s="60"/>
      <c r="E193" s="60"/>
    </row>
    <row r="194" spans="1:5" x14ac:dyDescent="0.6">
      <c r="A194" s="193"/>
      <c r="B194" s="193"/>
      <c r="C194" s="73"/>
      <c r="D194" s="60"/>
      <c r="E194" s="60"/>
    </row>
    <row r="195" spans="1:5" x14ac:dyDescent="0.6">
      <c r="A195" s="193"/>
      <c r="B195" s="193"/>
      <c r="C195" s="73"/>
      <c r="D195" s="60"/>
      <c r="E195" s="60"/>
    </row>
    <row r="196" spans="1:5" x14ac:dyDescent="0.6">
      <c r="A196" s="193"/>
      <c r="B196" s="193"/>
      <c r="C196" s="73"/>
      <c r="D196" s="60"/>
      <c r="E196" s="60"/>
    </row>
    <row r="197" spans="1:5" x14ac:dyDescent="0.6">
      <c r="A197" s="193"/>
      <c r="B197" s="193"/>
      <c r="C197" s="73"/>
      <c r="D197" s="60"/>
      <c r="E197" s="60"/>
    </row>
    <row r="198" spans="1:5" x14ac:dyDescent="0.6">
      <c r="A198" s="193"/>
      <c r="B198" s="193"/>
      <c r="C198" s="73"/>
      <c r="D198" s="60"/>
      <c r="E198" s="60"/>
    </row>
    <row r="199" spans="1:5" x14ac:dyDescent="0.6">
      <c r="A199" s="193"/>
      <c r="B199" s="193"/>
      <c r="C199" s="73"/>
      <c r="D199" s="60"/>
      <c r="E199" s="60"/>
    </row>
    <row r="200" spans="1:5" x14ac:dyDescent="0.6">
      <c r="A200" s="193"/>
      <c r="B200" s="193"/>
      <c r="C200" s="73"/>
      <c r="D200" s="60"/>
      <c r="E200" s="60"/>
    </row>
    <row r="201" spans="1:5" x14ac:dyDescent="0.6">
      <c r="A201" s="193"/>
      <c r="B201" s="193"/>
      <c r="C201" s="73"/>
      <c r="D201" s="60"/>
      <c r="E201" s="60"/>
    </row>
    <row r="202" spans="1:5" x14ac:dyDescent="0.6">
      <c r="A202" s="193"/>
      <c r="B202" s="193"/>
      <c r="C202" s="73"/>
      <c r="D202" s="60"/>
      <c r="E202" s="60"/>
    </row>
    <row r="203" spans="1:5" x14ac:dyDescent="0.6">
      <c r="A203" s="193"/>
      <c r="B203" s="193"/>
      <c r="C203" s="73"/>
      <c r="D203" s="60"/>
      <c r="E203" s="60"/>
    </row>
    <row r="204" spans="1:5" x14ac:dyDescent="0.6">
      <c r="A204" s="193"/>
      <c r="B204" s="193"/>
      <c r="C204" s="73"/>
      <c r="D204" s="60"/>
      <c r="E204" s="60"/>
    </row>
    <row r="205" spans="1:5" x14ac:dyDescent="0.6">
      <c r="A205" s="193"/>
      <c r="B205" s="193"/>
      <c r="C205" s="73"/>
      <c r="D205" s="60"/>
      <c r="E205" s="60"/>
    </row>
    <row r="206" spans="1:5" x14ac:dyDescent="0.6">
      <c r="A206" s="193"/>
      <c r="B206" s="193"/>
      <c r="C206" s="73"/>
      <c r="D206" s="60"/>
      <c r="E206" s="60"/>
    </row>
    <row r="207" spans="1:5" x14ac:dyDescent="0.6">
      <c r="A207" s="193"/>
      <c r="B207" s="193"/>
      <c r="C207" s="73"/>
      <c r="D207" s="60"/>
      <c r="E207" s="60"/>
    </row>
    <row r="208" spans="1:5" x14ac:dyDescent="0.6">
      <c r="A208" s="193"/>
      <c r="B208" s="193"/>
      <c r="C208" s="73"/>
      <c r="D208" s="60"/>
      <c r="E208" s="60"/>
    </row>
    <row r="209" spans="1:5" x14ac:dyDescent="0.6">
      <c r="A209" s="193"/>
      <c r="B209" s="193"/>
      <c r="C209" s="73"/>
      <c r="D209" s="60"/>
      <c r="E209" s="60"/>
    </row>
    <row r="210" spans="1:5" x14ac:dyDescent="0.6">
      <c r="A210" s="193"/>
      <c r="B210" s="193"/>
      <c r="C210" s="73"/>
      <c r="D210" s="60"/>
      <c r="E210" s="60"/>
    </row>
    <row r="211" spans="1:5" x14ac:dyDescent="0.6">
      <c r="A211" s="193"/>
      <c r="B211" s="193"/>
      <c r="C211" s="73"/>
      <c r="D211" s="60"/>
      <c r="E211" s="60"/>
    </row>
    <row r="212" spans="1:5" x14ac:dyDescent="0.6">
      <c r="A212" s="193"/>
      <c r="B212" s="193"/>
      <c r="C212" s="73"/>
      <c r="D212" s="60"/>
      <c r="E212" s="60"/>
    </row>
    <row r="213" spans="1:5" x14ac:dyDescent="0.6">
      <c r="A213" s="193"/>
      <c r="B213" s="193"/>
      <c r="C213" s="73"/>
      <c r="D213" s="60"/>
      <c r="E213" s="60"/>
    </row>
    <row r="214" spans="1:5" x14ac:dyDescent="0.6">
      <c r="A214" s="193"/>
      <c r="B214" s="193"/>
      <c r="C214" s="73"/>
      <c r="D214" s="60"/>
      <c r="E214" s="60"/>
    </row>
    <row r="215" spans="1:5" x14ac:dyDescent="0.6">
      <c r="A215" s="193"/>
      <c r="B215" s="193"/>
      <c r="C215" s="73"/>
      <c r="D215" s="60"/>
      <c r="E215" s="60"/>
    </row>
    <row r="216" spans="1:5" x14ac:dyDescent="0.6">
      <c r="A216" s="193"/>
      <c r="B216" s="193"/>
      <c r="C216" s="73"/>
      <c r="D216" s="60"/>
      <c r="E216" s="60"/>
    </row>
    <row r="217" spans="1:5" x14ac:dyDescent="0.6">
      <c r="A217" s="193"/>
      <c r="B217" s="193"/>
      <c r="C217" s="73"/>
      <c r="D217" s="60"/>
      <c r="E217" s="60"/>
    </row>
    <row r="218" spans="1:5" x14ac:dyDescent="0.6">
      <c r="A218" s="193"/>
      <c r="B218" s="193"/>
      <c r="C218" s="73"/>
      <c r="D218" s="60"/>
      <c r="E218" s="60"/>
    </row>
    <row r="219" spans="1:5" x14ac:dyDescent="0.6">
      <c r="A219" s="193"/>
      <c r="B219" s="193"/>
      <c r="C219" s="73"/>
      <c r="D219" s="60"/>
      <c r="E219" s="60"/>
    </row>
    <row r="220" spans="1:5" x14ac:dyDescent="0.6">
      <c r="A220" s="193"/>
      <c r="B220" s="193"/>
      <c r="C220" s="73"/>
      <c r="D220" s="60"/>
      <c r="E220" s="60"/>
    </row>
    <row r="221" spans="1:5" x14ac:dyDescent="0.6">
      <c r="A221" s="193"/>
      <c r="B221" s="193"/>
      <c r="C221" s="73"/>
      <c r="D221" s="60"/>
      <c r="E221" s="60"/>
    </row>
    <row r="222" spans="1:5" x14ac:dyDescent="0.6">
      <c r="A222" s="193"/>
      <c r="B222" s="193"/>
      <c r="C222" s="73"/>
      <c r="D222" s="60"/>
      <c r="E222" s="60"/>
    </row>
    <row r="223" spans="1:5" x14ac:dyDescent="0.6">
      <c r="A223" s="193"/>
      <c r="B223" s="193"/>
      <c r="C223" s="73"/>
      <c r="D223" s="60"/>
      <c r="E223" s="60"/>
    </row>
    <row r="224" spans="1:5" x14ac:dyDescent="0.6">
      <c r="A224" s="193"/>
      <c r="B224" s="193"/>
      <c r="C224" s="73"/>
      <c r="D224" s="60"/>
      <c r="E224" s="60"/>
    </row>
    <row r="225" spans="1:5" x14ac:dyDescent="0.6">
      <c r="A225" s="193"/>
      <c r="B225" s="193"/>
      <c r="C225" s="73"/>
      <c r="D225" s="60"/>
      <c r="E225" s="60"/>
    </row>
    <row r="226" spans="1:5" x14ac:dyDescent="0.6">
      <c r="A226" s="193"/>
      <c r="B226" s="193"/>
      <c r="C226" s="73"/>
      <c r="D226" s="60"/>
      <c r="E226" s="60"/>
    </row>
    <row r="227" spans="1:5" x14ac:dyDescent="0.6">
      <c r="A227" s="193"/>
      <c r="B227" s="193"/>
      <c r="C227" s="73"/>
      <c r="D227" s="60"/>
      <c r="E227" s="60"/>
    </row>
    <row r="228" spans="1:5" x14ac:dyDescent="0.6">
      <c r="A228" s="193"/>
      <c r="B228" s="193"/>
      <c r="C228" s="73"/>
      <c r="D228" s="60"/>
      <c r="E228" s="60"/>
    </row>
    <row r="229" spans="1:5" x14ac:dyDescent="0.6">
      <c r="A229" s="193"/>
      <c r="B229" s="193"/>
      <c r="C229" s="73"/>
      <c r="D229" s="60"/>
      <c r="E229" s="60"/>
    </row>
    <row r="230" spans="1:5" x14ac:dyDescent="0.6">
      <c r="A230" s="193"/>
      <c r="B230" s="193"/>
      <c r="C230" s="73"/>
      <c r="D230" s="60"/>
      <c r="E230" s="60"/>
    </row>
    <row r="231" spans="1:5" x14ac:dyDescent="0.6">
      <c r="A231" s="193"/>
      <c r="B231" s="193"/>
      <c r="C231" s="73"/>
      <c r="D231" s="60"/>
      <c r="E231" s="60"/>
    </row>
    <row r="232" spans="1:5" x14ac:dyDescent="0.6">
      <c r="A232" s="193"/>
      <c r="B232" s="193"/>
      <c r="C232" s="73"/>
      <c r="D232" s="60"/>
      <c r="E232" s="60"/>
    </row>
    <row r="233" spans="1:5" x14ac:dyDescent="0.6">
      <c r="A233" s="193"/>
      <c r="B233" s="193"/>
      <c r="C233" s="73"/>
      <c r="D233" s="60"/>
      <c r="E233" s="60"/>
    </row>
    <row r="234" spans="1:5" x14ac:dyDescent="0.6">
      <c r="A234" s="193"/>
      <c r="B234" s="193"/>
      <c r="C234" s="73"/>
      <c r="D234" s="60"/>
      <c r="E234" s="60"/>
    </row>
    <row r="235" spans="1:5" x14ac:dyDescent="0.6">
      <c r="A235" s="193"/>
      <c r="B235" s="193"/>
      <c r="C235" s="73"/>
      <c r="D235" s="60"/>
      <c r="E235" s="60"/>
    </row>
    <row r="236" spans="1:5" x14ac:dyDescent="0.6">
      <c r="A236" s="193"/>
      <c r="B236" s="193"/>
      <c r="C236" s="73"/>
      <c r="D236" s="60"/>
      <c r="E236" s="60"/>
    </row>
    <row r="237" spans="1:5" x14ac:dyDescent="0.6">
      <c r="A237" s="193"/>
      <c r="B237" s="193"/>
      <c r="C237" s="73"/>
      <c r="D237" s="60"/>
      <c r="E237" s="60"/>
    </row>
    <row r="238" spans="1:5" x14ac:dyDescent="0.6">
      <c r="A238" s="193"/>
      <c r="B238" s="193"/>
      <c r="C238" s="73"/>
      <c r="D238" s="60"/>
      <c r="E238" s="60"/>
    </row>
    <row r="239" spans="1:5" x14ac:dyDescent="0.6">
      <c r="A239" s="193"/>
      <c r="B239" s="193"/>
      <c r="C239" s="73"/>
      <c r="D239" s="60"/>
      <c r="E239" s="60"/>
    </row>
    <row r="240" spans="1:5" x14ac:dyDescent="0.6">
      <c r="A240" s="193"/>
      <c r="B240" s="193"/>
      <c r="C240" s="73"/>
      <c r="D240" s="60"/>
      <c r="E240" s="60"/>
    </row>
    <row r="241" spans="1:5" x14ac:dyDescent="0.6">
      <c r="A241" s="193"/>
      <c r="B241" s="193"/>
      <c r="C241" s="73"/>
      <c r="D241" s="60"/>
      <c r="E241" s="60"/>
    </row>
    <row r="242" spans="1:5" x14ac:dyDescent="0.6">
      <c r="A242" s="193"/>
      <c r="B242" s="193"/>
      <c r="C242" s="73"/>
      <c r="D242" s="60"/>
      <c r="E242" s="60"/>
    </row>
    <row r="243" spans="1:5" x14ac:dyDescent="0.6">
      <c r="A243" s="193"/>
      <c r="B243" s="193"/>
      <c r="C243" s="73"/>
      <c r="D243" s="60"/>
      <c r="E243" s="60"/>
    </row>
    <row r="244" spans="1:5" x14ac:dyDescent="0.6">
      <c r="A244" s="193"/>
      <c r="B244" s="193"/>
      <c r="C244" s="73"/>
      <c r="D244" s="60"/>
      <c r="E244" s="60"/>
    </row>
    <row r="245" spans="1:5" x14ac:dyDescent="0.6">
      <c r="A245" s="193"/>
      <c r="B245" s="193"/>
      <c r="C245" s="73"/>
      <c r="D245" s="60"/>
      <c r="E245" s="60"/>
    </row>
    <row r="246" spans="1:5" x14ac:dyDescent="0.6">
      <c r="A246" s="193"/>
      <c r="B246" s="193"/>
      <c r="C246" s="73"/>
      <c r="D246" s="60"/>
      <c r="E246" s="60"/>
    </row>
  </sheetData>
  <pageMargins left="0.75" right="0.75" top="1" bottom="1" header="0" footer="0"/>
  <pageSetup paperSize="9" orientation="portrait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15"/>
  <sheetViews>
    <sheetView topLeftCell="A2" zoomScale="90" zoomScaleNormal="90" workbookViewId="0">
      <selection activeCell="A4" sqref="A4:XFD4"/>
    </sheetView>
  </sheetViews>
  <sheetFormatPr baseColWidth="10" defaultColWidth="11.40625" defaultRowHeight="13" x14ac:dyDescent="0.6"/>
  <cols>
    <col min="1" max="1" width="22.86328125" style="275" bestFit="1" customWidth="1"/>
    <col min="2" max="2" width="27.26953125" style="275" customWidth="1"/>
    <col min="3" max="3" width="9.7265625" style="275" customWidth="1"/>
    <col min="4" max="6" width="8.7265625" style="275" customWidth="1"/>
    <col min="7" max="7" width="9.26953125" style="275" customWidth="1"/>
    <col min="8" max="8" width="12.1328125" style="275" customWidth="1"/>
    <col min="9" max="9" width="10.54296875" style="275" customWidth="1"/>
    <col min="10" max="11" width="8.7265625" style="275" customWidth="1"/>
    <col min="12" max="12" width="9.40625" style="275" customWidth="1"/>
    <col min="13" max="15" width="8.7265625" style="275" customWidth="1"/>
    <col min="16" max="16" width="12.26953125" style="275" customWidth="1"/>
    <col min="17" max="17" width="12" style="275" customWidth="1"/>
    <col min="18" max="18" width="10.7265625" style="275" customWidth="1"/>
    <col min="19" max="19" width="12" style="275" customWidth="1"/>
    <col min="20" max="20" width="13.54296875" style="275" customWidth="1"/>
    <col min="21" max="21" width="9" style="275" customWidth="1"/>
    <col min="22" max="22" width="15.86328125" style="275" customWidth="1"/>
    <col min="23" max="16384" width="11.40625" style="275"/>
  </cols>
  <sheetData>
    <row r="1" spans="1:17" x14ac:dyDescent="0.6">
      <c r="A1" s="294"/>
    </row>
    <row r="2" spans="1:17" ht="15.25" x14ac:dyDescent="0.6">
      <c r="A2" s="294"/>
      <c r="D2" s="425" t="s">
        <v>94</v>
      </c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7"/>
      <c r="P2" s="293"/>
    </row>
    <row r="3" spans="1:17" ht="30" customHeight="1" x14ac:dyDescent="0.6">
      <c r="A3" s="292" t="s">
        <v>34</v>
      </c>
      <c r="B3" s="292" t="s">
        <v>93</v>
      </c>
      <c r="C3" s="291" t="s">
        <v>179</v>
      </c>
      <c r="D3" s="290" t="s">
        <v>81</v>
      </c>
      <c r="E3" s="289" t="s">
        <v>82</v>
      </c>
      <c r="F3" s="289" t="s">
        <v>83</v>
      </c>
      <c r="G3" s="289" t="s">
        <v>84</v>
      </c>
      <c r="H3" s="289" t="s">
        <v>85</v>
      </c>
      <c r="I3" s="289" t="s">
        <v>86</v>
      </c>
      <c r="J3" s="289" t="s">
        <v>87</v>
      </c>
      <c r="K3" s="289" t="s">
        <v>88</v>
      </c>
      <c r="L3" s="289" t="s">
        <v>89</v>
      </c>
      <c r="M3" s="289" t="s">
        <v>90</v>
      </c>
      <c r="N3" s="289" t="s">
        <v>91</v>
      </c>
      <c r="O3" s="288" t="s">
        <v>92</v>
      </c>
      <c r="P3" s="287"/>
      <c r="Q3" s="287"/>
    </row>
    <row r="4" spans="1:17" ht="14.25" x14ac:dyDescent="0.65">
      <c r="A4" s="281" t="s">
        <v>196</v>
      </c>
      <c r="B4" s="281" t="s">
        <v>192</v>
      </c>
      <c r="C4" s="286">
        <v>40.450000000000003</v>
      </c>
      <c r="D4" s="283">
        <v>2.27</v>
      </c>
      <c r="E4" s="283">
        <v>3.25</v>
      </c>
      <c r="F4" s="283">
        <v>4.6500000000000004</v>
      </c>
      <c r="G4" s="283">
        <v>5.75</v>
      </c>
      <c r="H4" s="283">
        <v>6.6</v>
      </c>
      <c r="I4" s="283">
        <v>7.74</v>
      </c>
      <c r="J4" s="283">
        <v>8.0399999999999991</v>
      </c>
      <c r="K4" s="283">
        <v>7</v>
      </c>
      <c r="L4" s="283">
        <v>5.47</v>
      </c>
      <c r="M4" s="283">
        <v>3.56</v>
      </c>
      <c r="N4" s="283">
        <v>2.4300000000000002</v>
      </c>
      <c r="O4" s="282">
        <v>1.87</v>
      </c>
      <c r="P4" s="276"/>
      <c r="Q4" s="285"/>
    </row>
    <row r="5" spans="1:17" x14ac:dyDescent="0.6">
      <c r="A5" s="281"/>
      <c r="B5" s="281"/>
      <c r="C5" s="280"/>
      <c r="D5" s="284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2"/>
    </row>
    <row r="6" spans="1:17" x14ac:dyDescent="0.6">
      <c r="A6" s="281"/>
      <c r="B6" s="281"/>
      <c r="C6" s="280"/>
      <c r="D6" s="284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2"/>
    </row>
    <row r="7" spans="1:17" x14ac:dyDescent="0.6">
      <c r="A7" s="281"/>
      <c r="B7" s="281"/>
      <c r="C7" s="280"/>
      <c r="D7" s="284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2"/>
    </row>
    <row r="8" spans="1:17" x14ac:dyDescent="0.6">
      <c r="A8" s="281"/>
      <c r="B8" s="281"/>
      <c r="C8" s="280"/>
      <c r="D8" s="284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2"/>
    </row>
    <row r="9" spans="1:17" x14ac:dyDescent="0.6">
      <c r="A9" s="281"/>
      <c r="B9" s="281"/>
      <c r="C9" s="280"/>
      <c r="D9" s="284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2"/>
    </row>
    <row r="10" spans="1:17" x14ac:dyDescent="0.6">
      <c r="A10" s="281"/>
      <c r="B10" s="281"/>
      <c r="C10" s="280"/>
      <c r="D10" s="284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2"/>
    </row>
    <row r="11" spans="1:17" x14ac:dyDescent="0.6">
      <c r="A11" s="281"/>
      <c r="B11" s="281"/>
      <c r="C11" s="280"/>
      <c r="D11" s="279"/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7"/>
    </row>
    <row r="12" spans="1:17" x14ac:dyDescent="0.6">
      <c r="C12" s="276"/>
      <c r="D12" s="276"/>
      <c r="E12" s="276"/>
      <c r="F12" s="276"/>
      <c r="G12" s="276"/>
      <c r="H12" s="276"/>
      <c r="I12" s="276"/>
      <c r="J12" s="276"/>
      <c r="K12" s="276"/>
      <c r="L12" s="276"/>
      <c r="M12" s="276"/>
      <c r="N12" s="276"/>
      <c r="O12" s="276"/>
    </row>
    <row r="13" spans="1:17" x14ac:dyDescent="0.6">
      <c r="C13" s="276"/>
      <c r="D13" s="276"/>
      <c r="E13" s="276"/>
      <c r="F13" s="276"/>
      <c r="G13" s="276"/>
      <c r="H13" s="276"/>
      <c r="I13" s="276"/>
      <c r="J13" s="276"/>
      <c r="K13" s="276"/>
      <c r="L13" s="276"/>
      <c r="M13" s="276"/>
      <c r="N13" s="276"/>
      <c r="O13" s="276"/>
    </row>
    <row r="14" spans="1:17" x14ac:dyDescent="0.6">
      <c r="C14" s="276"/>
      <c r="D14" s="276"/>
      <c r="E14" s="276"/>
      <c r="F14" s="276"/>
      <c r="G14" s="276"/>
      <c r="H14" s="276"/>
      <c r="I14" s="276"/>
      <c r="J14" s="276"/>
      <c r="K14" s="276"/>
      <c r="L14" s="276"/>
      <c r="M14" s="276"/>
      <c r="N14" s="276"/>
      <c r="O14" s="276"/>
    </row>
    <row r="15" spans="1:17" x14ac:dyDescent="0.6">
      <c r="C15" s="276"/>
      <c r="D15" s="276"/>
      <c r="E15" s="276"/>
      <c r="F15" s="276"/>
      <c r="G15" s="276"/>
      <c r="H15" s="276"/>
      <c r="I15" s="276"/>
      <c r="J15" s="276"/>
      <c r="K15" s="276"/>
      <c r="L15" s="276"/>
      <c r="M15" s="276"/>
      <c r="N15" s="276"/>
      <c r="O15" s="276"/>
    </row>
  </sheetData>
  <mergeCells count="1">
    <mergeCell ref="D2:O2"/>
  </mergeCells>
  <pageMargins left="0.75" right="0.75" top="1" bottom="1" header="0" footer="0"/>
  <pageSetup paperSize="9" scale="57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Instrucciones</vt:lpstr>
      <vt:lpstr>Gdm</vt:lpstr>
      <vt:lpstr>Ghm</vt:lpstr>
      <vt:lpstr>Tabla_FS</vt:lpstr>
      <vt:lpstr>TraySol</vt:lpstr>
      <vt:lpstr>PObs_H</vt:lpstr>
      <vt:lpstr>PObs_V</vt:lpstr>
      <vt:lpstr>PSombras_ej</vt:lpstr>
      <vt:lpstr>Datos_ejercicios</vt:lpstr>
      <vt:lpstr>TraySol!decli1</vt:lpstr>
      <vt:lpstr>LAT</vt:lpstr>
    </vt:vector>
  </TitlesOfParts>
  <Company>Universidad Politécnica de Madrid - Instituto de Energía Solar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Cálculo de la irradiación incidente en una superficie arbitrariamente orientada con modelo de difusa isotrópico</dc:title>
  <dc:creator>Estefanía Caamaño Martín - Miguel A. Egido Aguilera</dc:creator>
  <cp:keywords>Radiación solar</cp:keywords>
  <cp:lastModifiedBy>MIGUEL ANGEL EGIDO AGUILERA</cp:lastModifiedBy>
  <cp:lastPrinted>2013-05-08T13:43:48Z</cp:lastPrinted>
  <dcterms:created xsi:type="dcterms:W3CDTF">2000-10-31T07:39:15Z</dcterms:created>
  <dcterms:modified xsi:type="dcterms:W3CDTF">2025-10-23T19:20:19Z</dcterms:modified>
</cp:coreProperties>
</file>