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2510" windowHeight="7770"/>
  </bookViews>
  <sheets>
    <sheet name="Tablero" sheetId="4" r:id="rId1"/>
    <sheet name="Formato" sheetId="5" r:id="rId2"/>
  </sheets>
  <definedNames>
    <definedName name="_xlnm.Print_Area" localSheetId="0">Tablero!$A:$O</definedName>
  </definedNames>
  <calcPr calcId="144525"/>
</workbook>
</file>

<file path=xl/calcChain.xml><?xml version="1.0" encoding="utf-8"?>
<calcChain xmlns="http://schemas.openxmlformats.org/spreadsheetml/2006/main">
  <c r="D47" i="4" l="1"/>
  <c r="G10" i="5"/>
  <c r="F10" i="5"/>
  <c r="F9" i="5"/>
  <c r="D27" i="4"/>
  <c r="I14" i="4"/>
  <c r="D26" i="4"/>
  <c r="I13" i="4"/>
  <c r="G12" i="4"/>
  <c r="F12" i="4"/>
  <c r="E12" i="4"/>
  <c r="D12" i="4"/>
  <c r="C12" i="4"/>
  <c r="B12" i="4"/>
  <c r="I7" i="4"/>
  <c r="H7" i="4"/>
  <c r="I6" i="4"/>
  <c r="H6" i="4"/>
  <c r="I5" i="4"/>
  <c r="H5" i="4"/>
  <c r="I9" i="4"/>
  <c r="I10" i="4"/>
  <c r="I11" i="4"/>
  <c r="H9" i="4"/>
  <c r="H10" i="4"/>
  <c r="H11" i="4"/>
  <c r="I8" i="4"/>
  <c r="H8" i="4"/>
  <c r="C47" i="4" l="1"/>
  <c r="B47" i="4"/>
  <c r="D46" i="4"/>
  <c r="D45" i="4"/>
  <c r="D44" i="4"/>
  <c r="D43" i="4"/>
  <c r="D42" i="4"/>
  <c r="D41" i="4"/>
  <c r="D40" i="4"/>
  <c r="D39" i="4"/>
  <c r="D38" i="4"/>
  <c r="D37" i="4"/>
  <c r="D36" i="4"/>
  <c r="D35" i="4"/>
  <c r="D48" i="4" l="1"/>
  <c r="D49" i="4" l="1"/>
  <c r="G11" i="5" s="1"/>
  <c r="F11" i="5"/>
  <c r="C25" i="4"/>
  <c r="B25" i="4" l="1"/>
  <c r="D24" i="4"/>
  <c r="D23" i="4"/>
  <c r="D22" i="4"/>
  <c r="D21" i="4"/>
  <c r="G9" i="5" l="1"/>
  <c r="G12" i="5" l="1"/>
</calcChain>
</file>

<file path=xl/sharedStrings.xml><?xml version="1.0" encoding="utf-8"?>
<sst xmlns="http://schemas.openxmlformats.org/spreadsheetml/2006/main" count="84" uniqueCount="78">
  <si>
    <t>SERVICIO</t>
  </si>
  <si>
    <t>CIP I Y II</t>
  </si>
  <si>
    <t>SUMAS</t>
  </si>
  <si>
    <t>MATR. S.I.</t>
  </si>
  <si>
    <t>ANTERIOR</t>
  </si>
  <si>
    <t>ACTUAL</t>
  </si>
  <si>
    <t>PORCENT</t>
  </si>
  <si>
    <t>CPIM</t>
  </si>
  <si>
    <t>MEMBRESIA</t>
  </si>
  <si>
    <t>F. AMOR</t>
  </si>
  <si>
    <t>F. PADRES</t>
  </si>
  <si>
    <t>Movimiento Familiar Cristiano</t>
  </si>
  <si>
    <t>Indicadores</t>
  </si>
  <si>
    <t>SUMA</t>
  </si>
  <si>
    <t>decremento</t>
  </si>
  <si>
    <t>RESULTADO</t>
  </si>
  <si>
    <t xml:space="preserve"> </t>
  </si>
  <si>
    <t>0 -10 %</t>
  </si>
  <si>
    <t xml:space="preserve">11 - 20 % </t>
  </si>
  <si>
    <t>21 - 40 %</t>
  </si>
  <si>
    <t>mayor de 40 %</t>
  </si>
  <si>
    <t>Resultado</t>
  </si>
  <si>
    <t>Calificación</t>
  </si>
  <si>
    <t>Fórmula</t>
  </si>
  <si>
    <t>Fuente de información</t>
  </si>
  <si>
    <t>Hoja de evaluación</t>
  </si>
  <si>
    <t>Pond.</t>
  </si>
  <si>
    <t>Matrimonio Responsable de Área II de  Sector</t>
  </si>
  <si>
    <t xml:space="preserve">Nota: Este formato sera llenado por el matrimonio Responsable de Área II de Sector y entregado al matrimonio Secretario de Sector para su revisión y análisis, anexando copia de las fuentes de información utilizadas. </t>
  </si>
  <si>
    <t>ZONA</t>
  </si>
  <si>
    <t>A</t>
  </si>
  <si>
    <t>B</t>
  </si>
  <si>
    <t>C</t>
  </si>
  <si>
    <t>ECS</t>
  </si>
  <si>
    <t>Porcentaje de incremento de personas que recibieron servicios institucionales vs el año anterior.</t>
  </si>
  <si>
    <t>2.- INCREMENTO DE BENEFICIARIOS DE LOS S. I. COMPARADO CON EL AÑO ANTERIOR</t>
  </si>
  <si>
    <t>PORCENTAJE DE INCREMENTO DE BENEFICIARIOS S.I.</t>
  </si>
  <si>
    <t>Matrimonio Responsable de Área II de Sector: _____________________________________________  Ciclo Evaluado: _____________    Sector:_____________________________________</t>
  </si>
  <si>
    <t>TABLERO DE INDICADORES DEL MATRIMONIO RESPONSABLE DE ÁREA II DE SECTOR</t>
  </si>
  <si>
    <t xml:space="preserve">1.- CAPACITACIÓN DE MATRIMONIOS QUE PRESTAN SERVICIOS INSTITUCIONALES </t>
  </si>
  <si>
    <t xml:space="preserve">Base de Datos Diocesana - Registro de capacitaciones - Formato S-11 </t>
  </si>
  <si>
    <t xml:space="preserve">[(Número de personas que recibieron los servicios institucionales año actual / Numero de personas que recibieron servicios institucionales año anterior)-1]x100. </t>
  </si>
  <si>
    <t>Base de Datos Diocesana - Registro de beneficiarios de S.I.</t>
  </si>
  <si>
    <t>Porcentaje de participacion en las reuniones de la Pastoral Familiar  Parroquial</t>
  </si>
  <si>
    <t>[(Número de asistencia a reuniones de la pastoral familiar Parroquial/numero de reuniones convocadas por la Pastoral Familiar Parroquial ) x 100</t>
  </si>
  <si>
    <t>Informacion del Area ll</t>
  </si>
  <si>
    <t>MES</t>
  </si>
  <si>
    <t>Asistencia a Reuniones Pastoral Familiar</t>
  </si>
  <si>
    <t>Reuniones convocadas por la Pastoral Familiar</t>
  </si>
  <si>
    <t>%CUMPL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</si>
  <si>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</si>
  <si>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</si>
  <si>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</si>
  <si>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</si>
  <si>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</si>
  <si>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</si>
  <si>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</si>
  <si>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</si>
  <si>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</si>
  <si>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</si>
  <si>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</si>
  <si>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</si>
  <si>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TOTALES</t>
  </si>
  <si>
    <t>CALIFICACIÓN</t>
  </si>
  <si>
    <t xml:space="preserve">3.- PORCENTAJE DE ASISTENCIA A LAS REUNIONES DE PASTORAL FAMILIAR </t>
  </si>
  <si>
    <t>S.F.D.</t>
  </si>
  <si>
    <t>CAPACITACION EN EL SERVICIO</t>
  </si>
  <si>
    <t>Porcentaje de capacitación de los matrimonios y/o personas que prestan  servicios institucionales en el sector.</t>
  </si>
  <si>
    <t>(Número de capacitaciones recibidas por matrimonios ó mat SFD que prestan S.I. / Número de matrimonios ó mat SFD que prestan S.I.  en el sector  por el número de capacitaciones requeridas) x 100</t>
  </si>
  <si>
    <t>MTD</t>
  </si>
  <si>
    <t>SERVICIO  S.F.D.</t>
  </si>
  <si>
    <t>MAT. FAC.  S.F.D.</t>
  </si>
  <si>
    <t>%CAP-MAT</t>
  </si>
  <si>
    <t>%CAP
MAT.FAC.</t>
  </si>
  <si>
    <t>INCREMENTO DE BENEFICIARIOS TOTALES
(POR PERSONA)</t>
  </si>
  <si>
    <t>D</t>
  </si>
  <si>
    <t xml:space="preserve">E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</si>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</sst>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#,##0.00_ ;\-#,##0.00\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b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 Light"/>
      <family val="2"/>
    </font>
    <font>
      <sz val="11"/>
      <color theme="1"/>
      <name val="Calibri Light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b/>
      <sz val="9"/>
      <name val="Calibri Light"/>
      <family val="2"/>
    </font>
    <font>
      <sz val="8"/>
      <name val="Arial Narrow"/>
      <family val="2"/>
    </font>
    <font>
      <sz val="8"/>
      <name val="Century Gothic"/>
      <family val="2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/>
    </xf>
    <xf numFmtId="9" fontId="2" fillId="4" borderId="0" xfId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9" fontId="3" fillId="4" borderId="0" xfId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2" fontId="9" fillId="5" borderId="1" xfId="0" applyNumberFormat="1" applyFont="1" applyFill="1" applyBorder="1" applyAlignment="1">
      <alignment horizontal="center" vertical="center" wrapText="1"/>
    </xf>
    <xf numFmtId="9" fontId="12" fillId="5" borderId="1" xfId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9" fontId="13" fillId="3" borderId="0" xfId="1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/>
    <xf numFmtId="165" fontId="13" fillId="4" borderId="0" xfId="2" applyNumberFormat="1" applyFont="1" applyFill="1" applyAlignment="1">
      <alignment horizontal="center" vertical="center"/>
    </xf>
    <xf numFmtId="1" fontId="13" fillId="4" borderId="0" xfId="0" applyNumberFormat="1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9" fontId="2" fillId="0" borderId="0" xfId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vertical="center"/>
    </xf>
    <xf numFmtId="9" fontId="13" fillId="3" borderId="0" xfId="1" applyFont="1" applyFill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3" borderId="0" xfId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2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4" fillId="3" borderId="0" xfId="0" applyFont="1" applyFill="1" applyAlignment="1">
      <alignment horizontal="center" vertical="center"/>
    </xf>
    <xf numFmtId="9" fontId="3" fillId="3" borderId="0" xfId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 indent="1"/>
    </xf>
    <xf numFmtId="0" fontId="21" fillId="5" borderId="1" xfId="0" applyFont="1" applyFill="1" applyBorder="1" applyAlignment="1">
      <alignment horizontal="left" vertical="center" wrapText="1" indent="1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0" fontId="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8" fillId="5" borderId="2" xfId="0" applyFont="1" applyFill="1" applyBorder="1" applyAlignment="1">
      <alignment horizontal="center" wrapText="1"/>
    </xf>
  </cellXfs>
  <cellStyles count="4">
    <cellStyle name="Millares" xfId="2" builtinId="3"/>
    <cellStyle name="Normal" xfId="0" builtinId="0"/>
    <cellStyle name="Normal 3" xfId="3"/>
    <cellStyle name="Porcentaje" xfId="1" builtinId="5"/>
  </cellStyles>
  <dxfs count="0"/>
  <tableStyles count="0" defaultTableStyle="TableStyleMedium2" defaultPivotStyle="PivotStyleMedium9"/>
  <colors>
    <mruColors>
      <color rgb="FF800000"/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Tablero!$B$20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Tablero!$A$21:$A$24</c:f>
              <c:strCache>
                <c:ptCount val="4"/>
                <c:pt idx="0">
                  <c:v>S.F.D.</c:v>
                </c:pt>
                <c:pt idx="1">
                  <c:v>CPIM</c:v>
                </c:pt>
                <c:pt idx="2">
                  <c:v>F. AMOR</c:v>
                </c:pt>
                <c:pt idx="3">
                  <c:v>F. PADRES</c:v>
                </c:pt>
              </c:strCache>
            </c:strRef>
          </c:cat>
          <c:val>
            <c:numRef>
              <c:f>Tablero!$B$21:$B$24</c:f>
              <c:numCache>
                <c:formatCode>General</c:formatCode>
                <c:ptCount val="4"/>
                <c:pt idx="0">
                  <c:v>5</c:v>
                </c:pt>
                <c:pt idx="1">
                  <c:v>62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7-47CA-B0A8-80A842B0C2B8}"/>
            </c:ext>
          </c:extLst>
        </c:ser>
        <c:ser>
          <c:idx val="1"/>
          <c:order val="1"/>
          <c:tx>
            <c:strRef>
              <c:f>Tablero!$C$20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Tablero!$A$21:$A$24</c:f>
              <c:strCache>
                <c:ptCount val="4"/>
                <c:pt idx="0">
                  <c:v>S.F.D.</c:v>
                </c:pt>
                <c:pt idx="1">
                  <c:v>CPIM</c:v>
                </c:pt>
                <c:pt idx="2">
                  <c:v>F. AMOR</c:v>
                </c:pt>
                <c:pt idx="3">
                  <c:v>F. PADRES</c:v>
                </c:pt>
              </c:strCache>
            </c:strRef>
          </c:cat>
          <c:val>
            <c:numRef>
              <c:f>Tablero!$C$21:$C$24</c:f>
              <c:numCache>
                <c:formatCode>General</c:formatCode>
                <c:ptCount val="4"/>
                <c:pt idx="0">
                  <c:v>10</c:v>
                </c:pt>
                <c:pt idx="1">
                  <c:v>80</c:v>
                </c:pt>
                <c:pt idx="2">
                  <c:v>10</c:v>
                </c:pt>
                <c:pt idx="3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7-47CA-B0A8-80A842B0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9704832"/>
        <c:axId val="79706368"/>
      </c:barChart>
      <c:catAx>
        <c:axId val="797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79706368"/>
        <c:crosses val="autoZero"/>
        <c:auto val="1"/>
        <c:lblAlgn val="ctr"/>
        <c:lblOffset val="100"/>
        <c:noMultiLvlLbl val="0"/>
      </c:catAx>
      <c:valAx>
        <c:axId val="797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BD9-4D3D-8EB8-C5A4B27CFD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BD9-4D3D-8EB8-C5A4B27CFD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BD9-4D3D-8EB8-C5A4B27CFDEE}"/>
              </c:ext>
            </c:extLst>
          </c:dPt>
          <c:cat>
            <c:strRef>
              <c:f>Tablero!$B$4:$G$4</c:f>
              <c:strCache>
                <c:ptCount val="6"/>
                <c:pt idx="0">
                  <c:v>MATR. S.I.</c:v>
                </c:pt>
                <c:pt idx="1">
                  <c:v>MAT. FAC.  S.F.D.</c:v>
                </c:pt>
                <c:pt idx="2">
                  <c:v>MTD</c:v>
                </c:pt>
                <c:pt idx="3">
                  <c:v>CIP I Y II</c:v>
                </c:pt>
                <c:pt idx="4">
                  <c:v>CAPACITACION EN EL SERVICIO</c:v>
                </c:pt>
                <c:pt idx="5">
                  <c:v>SERVICIO  S.F.D.</c:v>
                </c:pt>
              </c:strCache>
            </c:strRef>
          </c:cat>
          <c:val>
            <c:numRef>
              <c:f>Tablero!$B$12:$G$12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BD9-4D3D-8EB8-C5A4B27C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29408"/>
        <c:axId val="79730944"/>
      </c:barChart>
      <c:catAx>
        <c:axId val="797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730944"/>
        <c:crosses val="autoZero"/>
        <c:auto val="1"/>
        <c:lblAlgn val="ctr"/>
        <c:lblOffset val="100"/>
        <c:noMultiLvlLbl val="0"/>
      </c:catAx>
      <c:valAx>
        <c:axId val="797309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29408"/>
        <c:crosses val="autoZero"/>
        <c:crossBetween val="between"/>
        <c:majorUnit val="5"/>
        <c:minorUnit val="0.1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Tablero!$A$35:$A$46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Tablero!$D$35:$D$46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89888"/>
        <c:axId val="95591424"/>
      </c:barChart>
      <c:catAx>
        <c:axId val="955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95591424"/>
        <c:crosses val="autoZero"/>
        <c:auto val="1"/>
        <c:lblAlgn val="ctr"/>
        <c:lblOffset val="100"/>
        <c:noMultiLvlLbl val="0"/>
      </c:catAx>
      <c:valAx>
        <c:axId val="95591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58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206376</xdr:colOff>
      <xdr:row>0</xdr:row>
      <xdr:rowOff>127001</xdr:rowOff>
    </xdr:from>
    <xdr:to>
      <xdr:col>1</xdr:col>
      <xdr:colOff>144079</xdr:colOff>
      <xdr:row>1</xdr:row>
      <xdr:rowOff>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4</xdr:col>
      <xdr:colOff>219076</xdr:colOff>
      <xdr:row>19</xdr:row>
      <xdr:rowOff>29442</xdr:rowOff>
    </xdr:from>
    <xdr:to>
      <xdr:col>15</xdr:col>
      <xdr:colOff>19051</xdr:colOff>
      <xdr:row>27</xdr:row>
      <xdr:rowOff>9526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457199</xdr:colOff>
      <xdr:row>3</xdr:row>
      <xdr:rowOff>1</xdr:rowOff>
    </xdr:from>
    <xdr:to>
      <xdr:col>18</xdr:col>
      <xdr:colOff>685799</xdr:colOff>
      <xdr:row>14</xdr:row>
      <xdr:rowOff>38101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542925</xdr:colOff>
      <xdr:row>33</xdr:row>
      <xdr:rowOff>280987</xdr:rowOff>
    </xdr:from>
    <xdr:to>
      <xdr:col>10</xdr:col>
      <xdr:colOff>561975</xdr:colOff>
      <xdr:row>46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31752</xdr:rowOff>
    </xdr:from>
    <xdr:to>
      <xdr:col>1</xdr:col>
      <xdr:colOff>283535</xdr:colOff>
      <xdr:row>5</xdr:row>
      <xdr:rowOff>110502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1" y="31752"/>
          <a:ext cx="564748" cy="9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2" zoomScaleNormal="100" workbookViewId="0">
      <selection activeCell="A17" sqref="A17"/>
    </sheetView>
  </sheetViews>
  <sheetFormatPr baseColWidth="10" defaultColWidth="11.42578125" defaultRowHeight="15"/>
  <cols>
    <col min="1" max="1" width="12.7109375" customWidth="1"/>
    <col min="2" max="6" width="12.7109375" style="1" customWidth="1"/>
    <col min="7" max="15" width="10.7109375" customWidth="1"/>
    <col min="16" max="16" width="12.7109375" customWidth="1"/>
  </cols>
  <sheetData>
    <row r="1" spans="1:16" s="4" customFormat="1" ht="112.5" customHeight="1">
      <c r="A1" s="74" t="s">
        <v>38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37.5" customHeight="1">
      <c r="A2" s="75" t="s">
        <v>39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95" customHeight="1">
      <c r="B3" s="6"/>
      <c r="C3" s="6"/>
      <c r="D3" s="6"/>
      <c r="E3" s="6"/>
      <c r="F3" s="9"/>
      <c r="G3" s="44"/>
      <c r="H3" s="44"/>
    </row>
    <row r="4" spans="1:16" ht="33" customHeight="1">
      <c r="A4" s="19" t="s">
        <v>29</v>
      </c>
      <c r="B4" s="8" t="s">
        <v>3</v>
      </c>
      <c r="C4" s="70" t="s">
        <v>71</v>
      </c>
      <c r="D4" s="5" t="s">
        <v>69</v>
      </c>
      <c r="E4" s="5" t="s">
        <v>1</v>
      </c>
      <c r="F4" s="54" t="s">
        <v>66</v>
      </c>
      <c r="G4" s="70" t="s">
        <v>70</v>
      </c>
      <c r="H4" s="20" t="s">
        <v>72</v>
      </c>
      <c r="I4" s="69" t="s">
        <v>73</v>
      </c>
      <c r="J4" s="9"/>
      <c r="K4" s="44"/>
      <c r="L4" s="45"/>
    </row>
    <row r="5" spans="1:16" ht="18" customHeight="1">
      <c r="A5" t="s">
        <v>30</v>
      </c>
      <c r="B5" s="7">
        <v>4</v>
      </c>
      <c r="C5" s="7">
        <v>4</v>
      </c>
      <c r="D5" s="7">
        <v>4</v>
      </c>
      <c r="E5" s="7">
        <v>4</v>
      </c>
      <c r="F5" s="7">
        <v>4</v>
      </c>
      <c r="G5" s="7">
        <v>4</v>
      </c>
      <c r="H5" s="11">
        <f>IF(B5=0, 0,(D5+E5+F5)/(B5*3))</f>
        <v>1</v>
      </c>
      <c r="I5" s="11">
        <f>IF(C5=0,0,G5/C5)</f>
        <v>1</v>
      </c>
      <c r="J5" s="9"/>
      <c r="K5" s="44"/>
      <c r="L5" s="46"/>
    </row>
    <row r="6" spans="1:16" ht="18" customHeight="1">
      <c r="A6" t="s">
        <v>31</v>
      </c>
      <c r="B6" s="7">
        <v>3</v>
      </c>
      <c r="C6" s="7">
        <v>3</v>
      </c>
      <c r="D6" s="7">
        <v>3</v>
      </c>
      <c r="E6" s="7">
        <v>3</v>
      </c>
      <c r="F6" s="7">
        <v>2</v>
      </c>
      <c r="G6" s="7">
        <v>2</v>
      </c>
      <c r="H6" s="11">
        <f t="shared" ref="H6:H7" si="0">IF(B6=0, 0,(D6+E6+F6)/(B6*3))</f>
        <v>0.88888888888888884</v>
      </c>
      <c r="I6" s="11">
        <f t="shared" ref="I6:I7" si="1">IF(C6=0,0,G6/C6)</f>
        <v>0.66666666666666663</v>
      </c>
      <c r="J6" s="9"/>
      <c r="K6" s="44"/>
      <c r="L6" s="46"/>
    </row>
    <row r="7" spans="1:16" ht="18" customHeight="1">
      <c r="A7" t="s">
        <v>32</v>
      </c>
      <c r="B7" s="7">
        <v>4</v>
      </c>
      <c r="C7" s="7">
        <v>4</v>
      </c>
      <c r="D7" s="7">
        <v>2</v>
      </c>
      <c r="E7" s="7">
        <v>2</v>
      </c>
      <c r="F7" s="7">
        <v>4</v>
      </c>
      <c r="G7" s="7">
        <v>3</v>
      </c>
      <c r="H7" s="11">
        <f t="shared" si="0"/>
        <v>0.66666666666666663</v>
      </c>
      <c r="I7" s="11">
        <f t="shared" si="1"/>
        <v>0.75</v>
      </c>
      <c r="J7" s="9"/>
      <c r="K7" s="44"/>
      <c r="L7" s="46"/>
    </row>
    <row r="8" spans="1:16" ht="18" customHeight="1">
      <c r="A8" t="s">
        <v>75</v>
      </c>
      <c r="B8" s="6">
        <v>0</v>
      </c>
      <c r="C8" s="7">
        <v>0</v>
      </c>
      <c r="D8" s="7">
        <v>0</v>
      </c>
      <c r="E8" s="6">
        <v>0</v>
      </c>
      <c r="F8" s="7">
        <v>0</v>
      </c>
      <c r="G8" s="6">
        <v>0</v>
      </c>
      <c r="H8" s="11">
        <f>IF(B8=0, 0,(D8+E8+F8)/(B8*3))</f>
        <v>0</v>
      </c>
      <c r="I8" s="11">
        <f>IF(C8=0,0,G8/C8)</f>
        <v>0</v>
      </c>
      <c r="J8" s="9"/>
      <c r="K8" s="44"/>
      <c r="L8" s="46"/>
    </row>
    <row r="9" spans="1:16" ht="18" customHeight="1">
      <c r="A9" t="s">
        <v>76</v>
      </c>
      <c r="B9" s="6">
        <v>0</v>
      </c>
      <c r="C9" s="7">
        <v>0</v>
      </c>
      <c r="D9" s="7">
        <v>0</v>
      </c>
      <c r="E9" s="6">
        <v>0</v>
      </c>
      <c r="F9" s="7">
        <v>0</v>
      </c>
      <c r="G9" s="6">
        <v>0</v>
      </c>
      <c r="H9" s="11">
        <f t="shared" ref="H9:H11" si="2">IF(B9=0, 0,(D9+E9+F9)/(B9*3))</f>
        <v>0</v>
      </c>
      <c r="I9" s="11">
        <f t="shared" ref="I9:I11" si="3">IF(C9=0,0,G9/C9)</f>
        <v>0</v>
      </c>
      <c r="J9" s="9"/>
      <c r="K9" s="44"/>
      <c r="L9" s="46"/>
    </row>
    <row r="10" spans="1:16" ht="18" customHeight="1">
      <c r="A10" t="s">
        <v>77</v>
      </c>
      <c r="B10" s="6">
        <v>0</v>
      </c>
      <c r="C10" s="7">
        <v>0</v>
      </c>
      <c r="D10" s="7">
        <v>0</v>
      </c>
      <c r="E10" s="6">
        <v>0</v>
      </c>
      <c r="F10" s="7">
        <v>0</v>
      </c>
      <c r="G10" s="6">
        <v>0</v>
      </c>
      <c r="H10" s="11">
        <f t="shared" si="2"/>
        <v>0</v>
      </c>
      <c r="I10" s="11">
        <f t="shared" si="3"/>
        <v>0</v>
      </c>
      <c r="J10" s="9"/>
      <c r="K10" s="44"/>
      <c r="L10" s="46"/>
    </row>
    <row r="11" spans="1:16" ht="18" customHeight="1">
      <c r="A11" t="s">
        <v>33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1">
        <f t="shared" si="2"/>
        <v>0</v>
      </c>
      <c r="I11" s="11">
        <f t="shared" si="3"/>
        <v>0</v>
      </c>
      <c r="J11" s="9"/>
      <c r="K11" s="44"/>
      <c r="L11" s="46"/>
    </row>
    <row r="12" spans="1:16" ht="18" customHeight="1">
      <c r="A12" s="33" t="s">
        <v>2</v>
      </c>
      <c r="B12" s="3">
        <f>SUM(B5:B11)</f>
        <v>11</v>
      </c>
      <c r="C12" s="3">
        <f>SUM(C5:C11)</f>
        <v>11</v>
      </c>
      <c r="D12" s="3">
        <f t="shared" ref="D12:G12" si="4">SUM(D5:D11)</f>
        <v>9</v>
      </c>
      <c r="E12" s="3">
        <f t="shared" si="4"/>
        <v>9</v>
      </c>
      <c r="F12" s="3">
        <f t="shared" si="4"/>
        <v>10</v>
      </c>
      <c r="G12" s="3">
        <f t="shared" si="4"/>
        <v>9</v>
      </c>
      <c r="H12" s="10"/>
      <c r="I12" s="10"/>
      <c r="J12" s="9"/>
      <c r="K12" s="44"/>
      <c r="L12" s="46"/>
    </row>
    <row r="13" spans="1:16" ht="18" customHeight="1">
      <c r="B13"/>
      <c r="C13"/>
      <c r="D13"/>
      <c r="E13" s="7"/>
      <c r="F13" s="32"/>
      <c r="G13" s="67"/>
      <c r="H13" s="67" t="s">
        <v>21</v>
      </c>
      <c r="I13" s="31">
        <f>(D12+E12+F12+G12)/((B12*4)+C12)</f>
        <v>0.67272727272727273</v>
      </c>
      <c r="J13" s="9"/>
      <c r="K13" s="44"/>
      <c r="L13" s="44"/>
    </row>
    <row r="14" spans="1:16" ht="18" customHeight="1">
      <c r="B14"/>
      <c r="C14"/>
      <c r="D14"/>
      <c r="E14" s="7"/>
      <c r="F14" s="32"/>
      <c r="G14" s="68"/>
      <c r="H14" s="68" t="s">
        <v>22</v>
      </c>
      <c r="I14" s="34">
        <f>I13*0.3*100</f>
        <v>20.18181818181818</v>
      </c>
      <c r="J14" s="1"/>
    </row>
    <row r="15" spans="1:16" ht="18" customHeight="1">
      <c r="B15"/>
      <c r="C15"/>
      <c r="D15"/>
      <c r="F15" s="32"/>
    </row>
    <row r="16" spans="1:16" ht="9.9499999999999993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</row>
    <row r="17" spans="1:21" s="44" customFormat="1" ht="15.9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1:21" ht="27.75" customHeight="1">
      <c r="A18" s="71" t="s">
        <v>35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1:21" ht="39" customHeight="1">
      <c r="A19" s="77" t="s">
        <v>74</v>
      </c>
      <c r="B19" s="78"/>
      <c r="C19" s="78"/>
      <c r="D19" s="78"/>
      <c r="E19" s="78"/>
      <c r="F19" s="78"/>
      <c r="G19" t="s">
        <v>16</v>
      </c>
      <c r="I19" s="76" t="s">
        <v>36</v>
      </c>
      <c r="J19" s="76"/>
      <c r="K19" s="76"/>
      <c r="L19" s="76"/>
      <c r="M19" s="76"/>
      <c r="N19" s="76"/>
      <c r="O19" s="18"/>
    </row>
    <row r="20" spans="1:21" ht="24" customHeight="1">
      <c r="A20" s="2" t="s">
        <v>0</v>
      </c>
      <c r="B20" s="12" t="s">
        <v>4</v>
      </c>
      <c r="C20" s="5" t="s">
        <v>5</v>
      </c>
      <c r="D20" s="5" t="s">
        <v>6</v>
      </c>
      <c r="E20"/>
      <c r="F20"/>
    </row>
    <row r="21" spans="1:21" ht="24" customHeight="1">
      <c r="A21" s="48" t="s">
        <v>65</v>
      </c>
      <c r="B21" s="7">
        <v>5</v>
      </c>
      <c r="C21" s="7">
        <v>10</v>
      </c>
      <c r="D21" s="13">
        <f>(C21/B21)-1</f>
        <v>1</v>
      </c>
      <c r="E21"/>
      <c r="F21"/>
    </row>
    <row r="22" spans="1:21" ht="24" customHeight="1">
      <c r="A22" s="48" t="s">
        <v>7</v>
      </c>
      <c r="B22" s="7">
        <v>62</v>
      </c>
      <c r="C22" s="7">
        <v>80</v>
      </c>
      <c r="D22" s="13">
        <f t="shared" ref="D22:D24" si="5">(C22/B22)-1</f>
        <v>0.29032258064516125</v>
      </c>
      <c r="E22"/>
      <c r="F22"/>
      <c r="R22" s="80" t="s">
        <v>8</v>
      </c>
      <c r="S22" s="80"/>
      <c r="T22" s="80" t="s">
        <v>15</v>
      </c>
      <c r="U22" s="80"/>
    </row>
    <row r="23" spans="1:21" ht="24" customHeight="1">
      <c r="A23" s="48" t="s">
        <v>9</v>
      </c>
      <c r="B23" s="7">
        <v>10</v>
      </c>
      <c r="C23" s="7">
        <v>10</v>
      </c>
      <c r="D23" s="13">
        <f t="shared" si="5"/>
        <v>0</v>
      </c>
      <c r="E23"/>
      <c r="F23"/>
      <c r="R23" s="81" t="s">
        <v>14</v>
      </c>
      <c r="S23" s="81"/>
      <c r="T23" s="73">
        <v>0</v>
      </c>
      <c r="U23" s="73"/>
    </row>
    <row r="24" spans="1:21" ht="24" customHeight="1">
      <c r="A24" s="48" t="s">
        <v>10</v>
      </c>
      <c r="B24" s="7">
        <v>20</v>
      </c>
      <c r="C24" s="7">
        <v>30</v>
      </c>
      <c r="D24" s="13">
        <f t="shared" si="5"/>
        <v>0.5</v>
      </c>
      <c r="E24"/>
      <c r="F24"/>
      <c r="R24" s="81" t="s">
        <v>17</v>
      </c>
      <c r="S24" s="81"/>
      <c r="T24" s="73">
        <v>60</v>
      </c>
      <c r="U24" s="73"/>
    </row>
    <row r="25" spans="1:21" ht="24" customHeight="1">
      <c r="A25" s="49" t="s">
        <v>2</v>
      </c>
      <c r="B25" s="3">
        <f>SUM(B21:B24)</f>
        <v>97</v>
      </c>
      <c r="C25" s="3">
        <f>SUM(C21:C24)</f>
        <v>130</v>
      </c>
      <c r="D25" s="50"/>
      <c r="E25"/>
      <c r="F25"/>
      <c r="R25" s="82" t="s">
        <v>18</v>
      </c>
      <c r="S25" s="82"/>
      <c r="T25" s="73">
        <v>70</v>
      </c>
      <c r="U25" s="73"/>
    </row>
    <row r="26" spans="1:21" ht="24" customHeight="1">
      <c r="B26" s="83" t="s">
        <v>21</v>
      </c>
      <c r="C26" s="83"/>
      <c r="D26" s="50">
        <f>(C25/B25)-1</f>
        <v>0.34020618556701021</v>
      </c>
      <c r="E26"/>
      <c r="R26" s="82" t="s">
        <v>19</v>
      </c>
      <c r="S26" s="82"/>
      <c r="T26" s="73">
        <v>80</v>
      </c>
      <c r="U26" s="73"/>
    </row>
    <row r="27" spans="1:21" ht="24" customHeight="1">
      <c r="B27" s="79" t="s">
        <v>22</v>
      </c>
      <c r="C27" s="79"/>
      <c r="D27" s="35">
        <f>D26*0.5*100</f>
        <v>17.010309278350512</v>
      </c>
      <c r="E27"/>
      <c r="R27" s="81" t="s">
        <v>20</v>
      </c>
      <c r="S27" s="81"/>
      <c r="T27" s="73">
        <v>100</v>
      </c>
      <c r="U27" s="73"/>
    </row>
    <row r="28" spans="1:21" ht="18" customHeight="1">
      <c r="B28"/>
      <c r="C28"/>
      <c r="D28"/>
      <c r="E28"/>
    </row>
    <row r="29" spans="1:21" ht="18" customHeight="1">
      <c r="E29"/>
    </row>
    <row r="30" spans="1:2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2" spans="1:21" ht="21">
      <c r="A32" s="71" t="s">
        <v>64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</row>
    <row r="33" spans="1:6">
      <c r="B33" s="7"/>
      <c r="C33" s="7"/>
      <c r="D33" s="7"/>
      <c r="E33" s="7"/>
      <c r="F33" s="7"/>
    </row>
    <row r="34" spans="1:6" ht="51">
      <c r="A34" s="53" t="s">
        <v>46</v>
      </c>
      <c r="B34" s="54" t="s">
        <v>47</v>
      </c>
      <c r="C34" s="54" t="s">
        <v>48</v>
      </c>
      <c r="D34" s="5" t="s">
        <v>49</v>
      </c>
      <c r="E34" s="7"/>
      <c r="F34" s="7"/>
    </row>
    <row r="35" spans="1:6">
      <c r="A35" s="55" t="s">
        <v>50</v>
      </c>
      <c r="B35" s="7">
        <v>0</v>
      </c>
      <c r="C35" s="7">
        <v>1</v>
      </c>
      <c r="D35" s="56">
        <f>IF(C35=0,"NA",(B35/C35))</f>
        <v>0</v>
      </c>
      <c r="E35" s="57"/>
      <c r="F35" s="7"/>
    </row>
    <row r="36" spans="1:6">
      <c r="A36" s="55" t="s">
        <v>51</v>
      </c>
      <c r="B36" s="7">
        <v>1</v>
      </c>
      <c r="C36" s="7">
        <v>1</v>
      </c>
      <c r="D36" s="56">
        <f t="shared" ref="D36:D46" si="6">IF(C36=0,"NA",(B36/C36))</f>
        <v>1</v>
      </c>
      <c r="E36" s="57"/>
      <c r="F36" s="7"/>
    </row>
    <row r="37" spans="1:6">
      <c r="A37" s="55" t="s">
        <v>52</v>
      </c>
      <c r="B37" s="7">
        <v>1</v>
      </c>
      <c r="C37" s="7">
        <v>1</v>
      </c>
      <c r="D37" s="56">
        <f t="shared" si="6"/>
        <v>1</v>
      </c>
      <c r="E37" s="57"/>
      <c r="F37" s="7"/>
    </row>
    <row r="38" spans="1:6">
      <c r="A38" s="55" t="s">
        <v>53</v>
      </c>
      <c r="B38" s="7">
        <v>1</v>
      </c>
      <c r="C38" s="7">
        <v>2</v>
      </c>
      <c r="D38" s="56">
        <f t="shared" si="6"/>
        <v>0.5</v>
      </c>
      <c r="E38" s="57"/>
      <c r="F38" s="7"/>
    </row>
    <row r="39" spans="1:6">
      <c r="A39" s="55" t="s">
        <v>54</v>
      </c>
      <c r="B39" s="7">
        <v>1</v>
      </c>
      <c r="C39" s="7">
        <v>1</v>
      </c>
      <c r="D39" s="56">
        <f t="shared" si="6"/>
        <v>1</v>
      </c>
      <c r="E39" s="57"/>
      <c r="F39" s="7"/>
    </row>
    <row r="40" spans="1:6">
      <c r="A40" s="55" t="s">
        <v>55</v>
      </c>
      <c r="B40" s="7">
        <v>1</v>
      </c>
      <c r="C40" s="7">
        <v>1</v>
      </c>
      <c r="D40" s="56">
        <f t="shared" si="6"/>
        <v>1</v>
      </c>
      <c r="E40" s="57"/>
      <c r="F40" s="7"/>
    </row>
    <row r="41" spans="1:6">
      <c r="A41" s="55" t="s">
        <v>56</v>
      </c>
      <c r="B41" s="7">
        <v>1</v>
      </c>
      <c r="C41" s="7">
        <v>1</v>
      </c>
      <c r="D41" s="56">
        <f t="shared" si="6"/>
        <v>1</v>
      </c>
      <c r="E41" s="57"/>
      <c r="F41" s="7"/>
    </row>
    <row r="42" spans="1:6">
      <c r="A42" s="55" t="s">
        <v>57</v>
      </c>
      <c r="B42" s="7">
        <v>1</v>
      </c>
      <c r="C42" s="7">
        <v>1</v>
      </c>
      <c r="D42" s="56">
        <f t="shared" si="6"/>
        <v>1</v>
      </c>
      <c r="E42" s="57"/>
      <c r="F42" s="7"/>
    </row>
    <row r="43" spans="1:6">
      <c r="A43" s="55" t="s">
        <v>58</v>
      </c>
      <c r="B43" s="7">
        <v>1</v>
      </c>
      <c r="C43" s="7">
        <v>1</v>
      </c>
      <c r="D43" s="56">
        <f t="shared" si="6"/>
        <v>1</v>
      </c>
      <c r="E43" s="57"/>
      <c r="F43" s="7"/>
    </row>
    <row r="44" spans="1:6">
      <c r="A44" s="55" t="s">
        <v>59</v>
      </c>
      <c r="B44" s="7">
        <v>1</v>
      </c>
      <c r="C44" s="7">
        <v>1</v>
      </c>
      <c r="D44" s="56">
        <f t="shared" si="6"/>
        <v>1</v>
      </c>
      <c r="E44" s="57"/>
      <c r="F44" s="7"/>
    </row>
    <row r="45" spans="1:6">
      <c r="A45" s="55" t="s">
        <v>60</v>
      </c>
      <c r="B45" s="7">
        <v>0</v>
      </c>
      <c r="C45" s="7">
        <v>1</v>
      </c>
      <c r="D45" s="56">
        <f t="shared" si="6"/>
        <v>0</v>
      </c>
      <c r="E45" s="57"/>
      <c r="F45" s="7"/>
    </row>
    <row r="46" spans="1:6">
      <c r="A46" s="55" t="s">
        <v>61</v>
      </c>
      <c r="B46" s="7">
        <v>0</v>
      </c>
      <c r="C46" s="7">
        <v>0</v>
      </c>
      <c r="D46" s="56" t="str">
        <f t="shared" si="6"/>
        <v>NA</v>
      </c>
      <c r="E46" s="57"/>
      <c r="F46" s="7"/>
    </row>
    <row r="47" spans="1:6">
      <c r="A47" s="55" t="s">
        <v>62</v>
      </c>
      <c r="B47" s="58">
        <f>SUM(B35:B46)</f>
        <v>9</v>
      </c>
      <c r="C47" s="58">
        <f t="shared" ref="C47" si="7">SUM(C35:C46)</f>
        <v>12</v>
      </c>
      <c r="D47" s="59">
        <f>B47/C47</f>
        <v>0.75</v>
      </c>
      <c r="E47" s="7"/>
      <c r="F47" s="7"/>
    </row>
    <row r="48" spans="1:6">
      <c r="A48" s="60"/>
      <c r="B48" s="7"/>
      <c r="C48" s="61" t="s">
        <v>15</v>
      </c>
      <c r="D48" s="62">
        <f>IF(D47&lt;0,0,IF(D47&gt;1, 1, D47))</f>
        <v>0.75</v>
      </c>
      <c r="E48" s="7"/>
      <c r="F48" s="7"/>
    </row>
    <row r="49" spans="2:6">
      <c r="B49" s="7"/>
      <c r="C49" s="63" t="s">
        <v>63</v>
      </c>
      <c r="D49" s="64">
        <f>D48*0.2*100</f>
        <v>15.000000000000002</v>
      </c>
      <c r="E49" s="7"/>
      <c r="F49" s="7"/>
    </row>
    <row r="50" spans="2:6">
      <c r="B50" s="7"/>
      <c r="C50" s="7"/>
      <c r="D50" s="7"/>
      <c r="E50" s="7"/>
      <c r="F50" s="7"/>
    </row>
    <row r="51" spans="2:6">
      <c r="B51" s="7"/>
      <c r="C51" s="7"/>
      <c r="D51" s="7"/>
      <c r="E51" s="7"/>
      <c r="F51" s="7"/>
    </row>
    <row r="52" spans="2:6">
      <c r="B52" s="7"/>
      <c r="C52" s="7"/>
      <c r="D52" s="7"/>
      <c r="E52" s="7"/>
      <c r="F52" s="7"/>
    </row>
  </sheetData>
  <mergeCells count="22">
    <mergeCell ref="T22:U22"/>
    <mergeCell ref="T23:U23"/>
    <mergeCell ref="T24:U24"/>
    <mergeCell ref="T25:U25"/>
    <mergeCell ref="R24:S24"/>
    <mergeCell ref="R25:S25"/>
    <mergeCell ref="A32:O32"/>
    <mergeCell ref="A30:O30"/>
    <mergeCell ref="T27:U27"/>
    <mergeCell ref="A1:P1"/>
    <mergeCell ref="A2:P2"/>
    <mergeCell ref="I19:N19"/>
    <mergeCell ref="A16:O16"/>
    <mergeCell ref="A18:O18"/>
    <mergeCell ref="A19:F19"/>
    <mergeCell ref="B27:C27"/>
    <mergeCell ref="R22:S22"/>
    <mergeCell ref="R23:S23"/>
    <mergeCell ref="R26:S26"/>
    <mergeCell ref="R27:S27"/>
    <mergeCell ref="B26:C26"/>
    <mergeCell ref="T26:U26"/>
  </mergeCells>
  <conditionalFormatting sqref="L8:L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4">
    <cfRule type="colorScale" priority="6">
      <colorScale>
        <cfvo type="num" val="0"/>
        <cfvo type="num" val="0.01"/>
        <cfvo type="num" val="0.2"/>
        <color rgb="FFF8696B"/>
        <color rgb="FFFFEB84"/>
        <color rgb="FF63BE7B"/>
      </colorScale>
    </cfRule>
  </conditionalFormatting>
  <conditionalFormatting sqref="D35:D46">
    <cfRule type="colorScale" priority="5">
      <colorScale>
        <cfvo type="num" val="0"/>
        <cfvo type="num" val="0.8"/>
        <cfvo type="num" val="1"/>
        <color rgb="FFF8696B"/>
        <color rgb="FFFFEB84"/>
        <color rgb="FF63BE7B"/>
      </colorScale>
    </cfRule>
  </conditionalFormatting>
  <conditionalFormatting sqref="H8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opLeftCell="A5" zoomScaleNormal="100" workbookViewId="0">
      <selection activeCell="F9" sqref="F9"/>
    </sheetView>
  </sheetViews>
  <sheetFormatPr baseColWidth="10" defaultColWidth="11.42578125" defaultRowHeight="15"/>
  <cols>
    <col min="1" max="1" width="4.7109375" customWidth="1"/>
    <col min="2" max="2" width="40.7109375" customWidth="1"/>
    <col min="3" max="3" width="20.7109375" customWidth="1"/>
    <col min="4" max="4" width="19.42578125" customWidth="1"/>
    <col min="5" max="5" width="9.7109375" customWidth="1"/>
    <col min="6" max="7" width="10.7109375" customWidth="1"/>
  </cols>
  <sheetData>
    <row r="1" spans="1:7" ht="17.25">
      <c r="A1" s="14"/>
      <c r="B1" s="87" t="s">
        <v>11</v>
      </c>
      <c r="C1" s="87"/>
      <c r="D1" s="87"/>
      <c r="E1" s="87"/>
      <c r="F1" s="87"/>
      <c r="G1" s="87"/>
    </row>
    <row r="2" spans="1:7" ht="9" customHeight="1">
      <c r="A2" s="14"/>
      <c r="B2" s="15"/>
      <c r="C2" s="23"/>
      <c r="D2" s="21"/>
      <c r="E2" s="15"/>
      <c r="F2" s="21"/>
      <c r="G2" s="21"/>
    </row>
    <row r="3" spans="1:7" ht="17.25">
      <c r="A3" s="14"/>
      <c r="B3" s="87" t="s">
        <v>27</v>
      </c>
      <c r="C3" s="87"/>
      <c r="D3" s="87"/>
      <c r="E3" s="87"/>
      <c r="F3" s="87"/>
      <c r="G3" s="87"/>
    </row>
    <row r="4" spans="1:7">
      <c r="A4" s="16"/>
      <c r="B4" s="88" t="s">
        <v>25</v>
      </c>
      <c r="C4" s="88"/>
      <c r="D4" s="88"/>
      <c r="E4" s="88"/>
      <c r="F4" s="88"/>
      <c r="G4" s="88"/>
    </row>
    <row r="5" spans="1:7" ht="9" customHeight="1">
      <c r="A5" s="16"/>
      <c r="B5" s="17"/>
      <c r="C5" s="24"/>
      <c r="D5" s="22"/>
      <c r="E5" s="17"/>
      <c r="F5" s="22"/>
      <c r="G5" s="22"/>
    </row>
    <row r="6" spans="1:7" s="25" customFormat="1" ht="30" customHeight="1">
      <c r="A6" s="89" t="s">
        <v>28</v>
      </c>
      <c r="B6" s="89"/>
      <c r="C6" s="89"/>
      <c r="D6" s="89"/>
      <c r="E6" s="89"/>
      <c r="F6" s="89"/>
      <c r="G6" s="89"/>
    </row>
    <row r="7" spans="1:7" s="26" customFormat="1" ht="14.25" customHeight="1">
      <c r="A7" s="85"/>
      <c r="B7" s="86" t="s">
        <v>12</v>
      </c>
      <c r="C7" s="86" t="s">
        <v>23</v>
      </c>
      <c r="D7" s="86" t="s">
        <v>24</v>
      </c>
      <c r="E7" s="86" t="s">
        <v>26</v>
      </c>
      <c r="F7" s="86" t="s">
        <v>21</v>
      </c>
      <c r="G7" s="86" t="s">
        <v>22</v>
      </c>
    </row>
    <row r="8" spans="1:7" s="26" customFormat="1" ht="16.5" customHeight="1">
      <c r="A8" s="85"/>
      <c r="B8" s="86"/>
      <c r="C8" s="86"/>
      <c r="D8" s="86"/>
      <c r="E8" s="86"/>
      <c r="F8" s="86"/>
      <c r="G8" s="86"/>
    </row>
    <row r="9" spans="1:7" ht="123" customHeight="1">
      <c r="A9" s="36">
        <v>1</v>
      </c>
      <c r="B9" s="65" t="s">
        <v>67</v>
      </c>
      <c r="C9" s="66" t="s">
        <v>68</v>
      </c>
      <c r="D9" s="66" t="s">
        <v>40</v>
      </c>
      <c r="E9" s="27">
        <v>0.3</v>
      </c>
      <c r="F9" s="28">
        <f>SUM(Tablero!I13)</f>
        <v>0.67272727272727273</v>
      </c>
      <c r="G9" s="51">
        <f>SUM(Tablero!I14)</f>
        <v>20.18181818181818</v>
      </c>
    </row>
    <row r="10" spans="1:7" ht="90" customHeight="1">
      <c r="A10" s="36">
        <v>2</v>
      </c>
      <c r="B10" s="65" t="s">
        <v>34</v>
      </c>
      <c r="C10" s="66" t="s">
        <v>41</v>
      </c>
      <c r="D10" s="66" t="s">
        <v>42</v>
      </c>
      <c r="E10" s="27">
        <v>0.5</v>
      </c>
      <c r="F10" s="28">
        <f>SUM(Tablero!D26)</f>
        <v>0.34020618556701021</v>
      </c>
      <c r="G10" s="29">
        <f>Tablero!D27</f>
        <v>17.010309278350512</v>
      </c>
    </row>
    <row r="11" spans="1:7" ht="90" customHeight="1">
      <c r="A11" s="36">
        <v>3</v>
      </c>
      <c r="B11" s="65" t="s">
        <v>43</v>
      </c>
      <c r="C11" s="66" t="s">
        <v>44</v>
      </c>
      <c r="D11" s="66" t="s">
        <v>45</v>
      </c>
      <c r="E11" s="27">
        <v>0.2</v>
      </c>
      <c r="F11" s="28">
        <f>SUM(Tablero!D48)</f>
        <v>0.75</v>
      </c>
      <c r="G11" s="29">
        <f>Tablero!D49</f>
        <v>15.000000000000002</v>
      </c>
    </row>
    <row r="12" spans="1:7" s="30" customFormat="1" ht="15" customHeight="1">
      <c r="A12" s="37"/>
      <c r="B12" s="38"/>
      <c r="C12" s="38"/>
      <c r="D12" s="38"/>
      <c r="E12" s="38"/>
      <c r="F12" s="39" t="s">
        <v>13</v>
      </c>
      <c r="G12" s="52">
        <f>SUM(G9:G11)</f>
        <v>52.192127460168692</v>
      </c>
    </row>
    <row r="13" spans="1:7" s="30" customFormat="1" ht="15" customHeight="1">
      <c r="A13" s="37"/>
      <c r="B13" s="38"/>
      <c r="C13" s="38"/>
      <c r="D13" s="38"/>
      <c r="E13" s="38"/>
      <c r="F13" s="38"/>
      <c r="G13" s="40"/>
    </row>
    <row r="14" spans="1:7" ht="23.25" customHeight="1">
      <c r="A14" s="84" t="s">
        <v>37</v>
      </c>
      <c r="B14" s="84"/>
      <c r="C14" s="84"/>
      <c r="D14" s="84"/>
      <c r="E14" s="84"/>
      <c r="F14" s="84"/>
      <c r="G14" s="84"/>
    </row>
    <row r="15" spans="1:7" ht="8.25" customHeight="1">
      <c r="A15" s="41"/>
      <c r="B15" s="42"/>
      <c r="C15" s="42"/>
      <c r="D15" s="42"/>
      <c r="E15" s="42"/>
      <c r="F15" s="42"/>
      <c r="G15" s="43"/>
    </row>
    <row r="16" spans="1:7">
      <c r="A16" s="44"/>
      <c r="B16" s="44"/>
      <c r="C16" s="44"/>
      <c r="D16" s="44"/>
      <c r="E16" s="44"/>
      <c r="F16" s="44"/>
      <c r="G16" s="44"/>
    </row>
    <row r="17" spans="1:7">
      <c r="A17" s="44"/>
      <c r="B17" s="44"/>
      <c r="C17" s="44"/>
      <c r="D17" s="44"/>
      <c r="E17" s="44"/>
      <c r="F17" s="44"/>
      <c r="G17" s="44"/>
    </row>
  </sheetData>
  <mergeCells count="12">
    <mergeCell ref="A14:G14"/>
    <mergeCell ref="A7:A8"/>
    <mergeCell ref="G7:G8"/>
    <mergeCell ref="B1:G1"/>
    <mergeCell ref="B3:G3"/>
    <mergeCell ref="B4:G4"/>
    <mergeCell ref="B7:B8"/>
    <mergeCell ref="D7:D8"/>
    <mergeCell ref="E7:E8"/>
    <mergeCell ref="F7:F8"/>
    <mergeCell ref="C7:C8"/>
    <mergeCell ref="A6:G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9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2019-09-19T19:32:42Z</dcterms:modified>
</cp:coreProperties>
</file>