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E3F3034-2DB2-4FAD-8DAD-C7524EE1239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ablero" sheetId="4" r:id="rId1"/>
    <sheet name="Formato" sheetId="5" r:id="rId2"/>
  </sheets>
  <definedNames>
    <definedName name="_xlnm.Print_Area" localSheetId="0">Tablero!$A:$Q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4" l="1"/>
  <c r="F9" i="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D68" i="4" l="1"/>
  <c r="F12" i="5" s="1"/>
  <c r="D69" i="4" l="1"/>
  <c r="G12" i="5" s="1"/>
  <c r="D48" i="4"/>
  <c r="D49" i="4"/>
  <c r="D50" i="4"/>
  <c r="D51" i="4"/>
  <c r="D52" i="4"/>
  <c r="D53" i="4"/>
  <c r="D54" i="4"/>
  <c r="D55" i="4"/>
  <c r="D56" i="4"/>
  <c r="D57" i="4"/>
  <c r="D58" i="4"/>
  <c r="D47" i="4"/>
  <c r="C59" i="4"/>
  <c r="B59" i="4"/>
  <c r="D29" i="4"/>
  <c r="D30" i="4"/>
  <c r="D31" i="4"/>
  <c r="D32" i="4"/>
  <c r="D33" i="4"/>
  <c r="D34" i="4"/>
  <c r="D35" i="4"/>
  <c r="D36" i="4"/>
  <c r="D37" i="4"/>
  <c r="D38" i="4"/>
  <c r="D39" i="4"/>
  <c r="D28" i="4"/>
  <c r="C40" i="4"/>
  <c r="B39" i="4"/>
  <c r="D59" i="4" l="1"/>
  <c r="D60" i="4" s="1"/>
  <c r="D40" i="4"/>
  <c r="D41" i="4" s="1"/>
  <c r="F10" i="5" s="1"/>
  <c r="D42" i="4" l="1"/>
  <c r="F11" i="5"/>
  <c r="D61" i="4"/>
  <c r="G11" i="5" s="1"/>
  <c r="G10" i="5"/>
  <c r="B20" i="4" l="1"/>
  <c r="D20" i="4"/>
  <c r="E20" i="4"/>
  <c r="F20" i="4"/>
  <c r="G20" i="4"/>
  <c r="D21" i="4" l="1"/>
  <c r="H22" i="4" s="1"/>
  <c r="G9" i="5" l="1"/>
  <c r="G14" i="5" s="1"/>
</calcChain>
</file>

<file path=xl/sharedStrings.xml><?xml version="1.0" encoding="utf-8"?>
<sst xmlns="http://schemas.openxmlformats.org/spreadsheetml/2006/main" count="102" uniqueCount="80">
  <si>
    <t>SECTOR</t>
  </si>
  <si>
    <t>CIP I Y II</t>
  </si>
  <si>
    <t>SHECS</t>
  </si>
  <si>
    <t>MO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</si>
  <si>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</si>
  <si>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</si>
  <si>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</si>
  <si>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</si>
  <si>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</si>
  <si>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</si>
  <si>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</si>
  <si>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</si>
  <si>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</si>
  <si>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</si>
  <si>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</si>
  <si>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</si>
  <si>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</si>
  <si>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</si>
  <si>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</si>
  <si>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%CAP</t>
  </si>
  <si>
    <t>Total Sectores</t>
  </si>
  <si>
    <t>SUMAS</t>
  </si>
  <si>
    <t>TABLERO DE INDICADORES DEL MATRIMONIO SECRETARIO DIOCESANO DE ÁREA III</t>
  </si>
  <si>
    <t>PORCENTAJE DE CAPACITACIÓN DE MATRIMONIOS DE ÁREA III DE SECTOR
META: 100%</t>
  </si>
  <si>
    <t>PORCENTAJE DE CAPACITACIÓN DE MATRIMONIOS DE ÁREA III DE SECTOR</t>
  </si>
  <si>
    <t>SEP</t>
  </si>
  <si>
    <t>MES</t>
  </si>
  <si>
    <t>%CUMPL</t>
  </si>
  <si>
    <t>AGO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</si>
  <si>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</si>
  <si>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</si>
  <si>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</si>
  <si>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</si>
  <si>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</si>
  <si>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</si>
  <si>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</si>
  <si>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</si>
  <si>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</si>
  <si>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</si>
  <si>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TOTALES</t>
  </si>
  <si>
    <t>PRESUPUESTO INGRESOS</t>
  </si>
  <si>
    <t>INGRESOS REALES</t>
  </si>
  <si>
    <t>RESULTADO</t>
  </si>
  <si>
    <t>CALIFICACIÓN</t>
  </si>
  <si>
    <t>PRESUPUESTO EGRESOS</t>
  </si>
  <si>
    <t>EGRESOS REALES</t>
  </si>
  <si>
    <t>INFORMES</t>
  </si>
  <si>
    <t>MEDIO CICLO</t>
  </si>
  <si>
    <t>FIN DE CICLO</t>
  </si>
  <si>
    <t>CUMPLIDO</t>
  </si>
  <si>
    <t>Movimiento Familiar Cristiano</t>
  </si>
  <si>
    <t>Indicadores</t>
  </si>
  <si>
    <t>Fórmula</t>
  </si>
  <si>
    <t>Fuente de información</t>
  </si>
  <si>
    <t>Resultado</t>
  </si>
  <si>
    <t>Calificación</t>
  </si>
  <si>
    <t xml:space="preserve">Base de Datos Diocesana - Registro de capacitaciones - Formato S-11 </t>
  </si>
  <si>
    <t>SUMA</t>
  </si>
  <si>
    <t>Hoja de evaluación</t>
  </si>
  <si>
    <t>Porcentaje de apego al presupuesto de ingresos de la Diócesis.</t>
  </si>
  <si>
    <t>Porcentaje de apego al presupuesto de egresos de la Diócesis.</t>
  </si>
  <si>
    <t>Número de informes elaborados en el año</t>
  </si>
  <si>
    <t>Pond.</t>
  </si>
  <si>
    <t>Porcentaje de capacitación de Responsables de Área III de Sector (RA-III)</t>
  </si>
  <si>
    <t>Estado de cuenta mensual.</t>
  </si>
  <si>
    <t>(Suma de informes / 2) x 100</t>
  </si>
  <si>
    <t>Informes financieros</t>
  </si>
  <si>
    <t>Nombre del Secretario Diocesano de Área III: __________________________________________________  Ciclo Evaluado: _____________    Diócesis:__________________________________________</t>
  </si>
  <si>
    <t>Matrimonio Secretario Diocesano de Área III</t>
  </si>
  <si>
    <t>1.- CAPACITACIÓN DE MATRIMONIOS DE ÁREA III DE SECTOR</t>
  </si>
  <si>
    <t>2.- APEGO AL PRESUPUESTO DE INGRESOS DE LA DIÓCESIS</t>
  </si>
  <si>
    <t>3.- APEGO AL PRESUPUESTO DE EGRESOS DE LA DIÓCESIS</t>
  </si>
  <si>
    <t>4.- INFORMES ELABORADOS EN EL AÑO</t>
  </si>
  <si>
    <r>
      <t>(Cantidad real ingresada / cantidad presupuestada) x 100</t>
    </r>
    <r>
      <rPr>
        <b/>
        <sz val="10"/>
        <rFont val="Arial Narrow"/>
        <family val="2"/>
      </rPr>
      <t xml:space="preserve"> (Máxima 100) </t>
    </r>
  </si>
  <si>
    <r>
      <t xml:space="preserve">(Cantidad presupuestada  / cantidad real Egresada) x 100 </t>
    </r>
    <r>
      <rPr>
        <b/>
        <sz val="10"/>
        <rFont val="Arial Narrow"/>
        <family val="2"/>
      </rPr>
      <t>(Máxima 100)</t>
    </r>
  </si>
  <si>
    <t xml:space="preserve">Nota: Este formato será llenado por el matrimonio Secretario Diocesano de Área III  y entregado al matrimonio Presidente Diocesano para su revisión, anexándole copia de las fuentes de información (Formatos) utilizadas. </t>
  </si>
  <si>
    <t>SHEZ</t>
  </si>
  <si>
    <t>TM</t>
  </si>
  <si>
    <t>TPD</t>
  </si>
  <si>
    <t>(Número de capacitaciones de los RA-III  / número  de RA-III en la Diócesis por 6) 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</si>
</sst>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8"/>
      <name val="Arial Narrow"/>
      <family val="2"/>
    </font>
    <font>
      <b/>
      <sz val="11"/>
      <name val="Century Gothic"/>
      <family val="2"/>
    </font>
    <font>
      <sz val="9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/>
  </cellStyleXfs>
  <cellXfs count="76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9" fontId="2" fillId="3" borderId="0" xfId="1" applyFont="1" applyFill="1" applyAlignment="1">
      <alignment horizontal="center" vertical="center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9" fontId="18" fillId="5" borderId="1" xfId="1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4" borderId="0" xfId="0" applyFont="1" applyFill="1"/>
    <xf numFmtId="9" fontId="2" fillId="3" borderId="0" xfId="1" applyFont="1" applyFill="1" applyAlignment="1">
      <alignment horizontal="center"/>
    </xf>
    <xf numFmtId="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0" fillId="3" borderId="0" xfId="1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/>
    <xf numFmtId="9" fontId="3" fillId="0" borderId="0" xfId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ont="1"/>
    <xf numFmtId="0" fontId="19" fillId="0" borderId="0" xfId="0" applyFont="1" applyFill="1" applyAlignment="1"/>
    <xf numFmtId="0" fontId="10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0" fillId="5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left" wrapText="1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00000000-0005-0000-0000-000001000000}"/>
    <cellStyle name="Porcentaje" xfId="1" builtinId="5"/>
  </cellStyles>
  <dxfs count="0"/>
  <tableStyles count="0" defaultTableStyle="TableStyleMedium2" defaultPivotStyle="PivotStyleMedium9"/>
  <colors>
    <mruColors>
      <color rgb="FF009659"/>
      <color rgb="FF29411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Tablero!$H$4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Tablero!$A$5:$A$19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Tablero!$H$5:$H$19</c:f>
              <c:numCache>
                <c:formatCode>0%</c:formatCode>
                <c:ptCount val="15"/>
                <c:pt idx="0">
                  <c:v>0.83333333333333337</c:v>
                </c:pt>
                <c:pt idx="1">
                  <c:v>1</c:v>
                </c:pt>
                <c:pt idx="2">
                  <c:v>0.83333333333333337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0.5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0.5</c:v>
                </c:pt>
                <c:pt idx="1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B-4B59-A1D6-23136F72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639360"/>
        <c:axId val="64684416"/>
      </c:barChart>
      <c:catAx>
        <c:axId val="646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84416"/>
        <c:crosses val="autoZero"/>
        <c:auto val="1"/>
        <c:lblAlgn val="ctr"/>
        <c:lblOffset val="100"/>
        <c:noMultiLvlLbl val="0"/>
      </c:catAx>
      <c:valAx>
        <c:axId val="6468441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4639360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Tablero!$D$27</c:f>
              <c:strCache>
                <c:ptCount val="1"/>
                <c:pt idx="0">
                  <c:v>%CUMPL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29411B"/>
              </a:solidFill>
              <a:ln w="12700"/>
            </c:spPr>
          </c:marker>
          <c:cat>
            <c:strRef>
              <c:f>Tablero!$A$27:$A$38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Tablero!$D$28:$D$39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1.0666666666666667</c:v>
                </c:pt>
                <c:pt idx="5">
                  <c:v>0.1</c:v>
                </c:pt>
                <c:pt idx="6">
                  <c:v>0.95</c:v>
                </c:pt>
                <c:pt idx="7">
                  <c:v>1.25</c:v>
                </c:pt>
                <c:pt idx="8">
                  <c:v>0.6</c:v>
                </c:pt>
                <c:pt idx="9">
                  <c:v>1</c:v>
                </c:pt>
                <c:pt idx="10">
                  <c:v>1.5</c:v>
                </c:pt>
                <c:pt idx="11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377-A723-B088208C0EA3}"/>
            </c:ext>
          </c:extLst>
        </c:ser>
        <c:ser>
          <c:idx val="1"/>
          <c:order val="1"/>
          <c:tx>
            <c:strRef>
              <c:f>Tablero!$F$26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Tablero!$A$27:$A$38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Tablero!$F$27:$F$38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4377-A723-B088208C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7248"/>
        <c:axId val="69337472"/>
      </c:lineChart>
      <c:catAx>
        <c:axId val="649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37472"/>
        <c:crosses val="autoZero"/>
        <c:auto val="1"/>
        <c:lblAlgn val="ctr"/>
        <c:lblOffset val="100"/>
        <c:noMultiLvlLbl val="0"/>
      </c:catAx>
      <c:valAx>
        <c:axId val="69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9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Tablero!$D$46</c:f>
              <c:strCache>
                <c:ptCount val="1"/>
                <c:pt idx="0">
                  <c:v>%CUMPL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Tablero!$A$47:$A$58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Tablero!$D$47:$D$58</c:f>
              <c:numCache>
                <c:formatCode>0%</c:formatCode>
                <c:ptCount val="12"/>
                <c:pt idx="0">
                  <c:v>1.3333333333333333</c:v>
                </c:pt>
                <c:pt idx="1">
                  <c:v>1.1111111111111112</c:v>
                </c:pt>
                <c:pt idx="2">
                  <c:v>1</c:v>
                </c:pt>
                <c:pt idx="3">
                  <c:v>0.86956521739130432</c:v>
                </c:pt>
                <c:pt idx="4">
                  <c:v>0.75</c:v>
                </c:pt>
                <c:pt idx="5">
                  <c:v>0.86956521739130432</c:v>
                </c:pt>
                <c:pt idx="6">
                  <c:v>1</c:v>
                </c:pt>
                <c:pt idx="7">
                  <c:v>1.6666666666666667</c:v>
                </c:pt>
                <c:pt idx="8">
                  <c:v>0.86956521739130432</c:v>
                </c:pt>
                <c:pt idx="9">
                  <c:v>1</c:v>
                </c:pt>
                <c:pt idx="10">
                  <c:v>0.5</c:v>
                </c:pt>
                <c:pt idx="11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A-4C0B-8E3F-9B2013DD3A60}"/>
            </c:ext>
          </c:extLst>
        </c:ser>
        <c:ser>
          <c:idx val="1"/>
          <c:order val="1"/>
          <c:tx>
            <c:strRef>
              <c:f>Tablero!$F$46</c:f>
              <c:strCache>
                <c:ptCount val="1"/>
              </c:strCache>
            </c:strRef>
          </c:tx>
          <c:spPr>
            <a:ln w="28575" cap="rnd">
              <a:solidFill>
                <a:srgbClr val="29411B"/>
              </a:solidFill>
              <a:round/>
            </a:ln>
            <a:effectLst/>
          </c:spPr>
          <c:marker>
            <c:symbol val="none"/>
          </c:marker>
          <c:cat>
            <c:strRef>
              <c:f>Tablero!$A$47:$A$58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Tablero!$F$47:$F$58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A-4C0B-8E3F-9B2013DD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8592"/>
        <c:axId val="69680512"/>
      </c:lineChart>
      <c:catAx>
        <c:axId val="696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80512"/>
        <c:crosses val="autoZero"/>
        <c:auto val="1"/>
        <c:lblAlgn val="ctr"/>
        <c:lblOffset val="100"/>
        <c:noMultiLvlLbl val="0"/>
      </c:catAx>
      <c:valAx>
        <c:axId val="69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Tablero!$A$68</c:f>
              <c:strCache>
                <c:ptCount val="1"/>
                <c:pt idx="0">
                  <c:v>CUMPLIDO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Tablero!$B$67:$C$67</c:f>
              <c:strCache>
                <c:ptCount val="2"/>
                <c:pt idx="0">
                  <c:v>MEDIO CICLO</c:v>
                </c:pt>
                <c:pt idx="1">
                  <c:v>FIN DE CICLO</c:v>
                </c:pt>
              </c:strCache>
            </c:strRef>
          </c:cat>
          <c:val>
            <c:numRef>
              <c:f>Tablero!$B$68:$C$68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54C-8171-66E0B606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4285440"/>
        <c:axId val="74286976"/>
        <c:axId val="0"/>
      </c:bar3DChart>
      <c:catAx>
        <c:axId val="7428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74286976"/>
        <c:crosses val="autoZero"/>
        <c:auto val="1"/>
        <c:lblAlgn val="ctr"/>
        <c:lblOffset val="100"/>
        <c:noMultiLvlLbl val="0"/>
      </c:catAx>
      <c:valAx>
        <c:axId val="7428697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285440"/>
        <c:crosses val="autoZero"/>
        <c:crossBetween val="between"/>
        <c:majorUnit val="0.5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263236</xdr:colOff>
      <xdr:row>3</xdr:row>
      <xdr:rowOff>31171</xdr:rowOff>
    </xdr:from>
    <xdr:to>
      <xdr:col>16</xdr:col>
      <xdr:colOff>19048</xdr:colOff>
      <xdr:row>19</xdr:row>
      <xdr:rowOff>59746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206376</xdr:colOff>
      <xdr:row>0</xdr:row>
      <xdr:rowOff>127001</xdr:rowOff>
    </xdr:from>
    <xdr:to>
      <xdr:col>1</xdr:col>
      <xdr:colOff>66518</xdr:colOff>
      <xdr:row>1</xdr:row>
      <xdr:rowOff>1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25</xdr:row>
      <xdr:rowOff>1442</xdr:rowOff>
    </xdr:from>
    <xdr:to>
      <xdr:col>15</xdr:col>
      <xdr:colOff>718704</xdr:colOff>
      <xdr:row>41</xdr:row>
      <xdr:rowOff>15874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45</xdr:row>
      <xdr:rowOff>3520</xdr:rowOff>
    </xdr:from>
    <xdr:to>
      <xdr:col>15</xdr:col>
      <xdr:colOff>701387</xdr:colOff>
      <xdr:row>61</xdr:row>
      <xdr:rowOff>8659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23813</xdr:colOff>
      <xdr:row>64</xdr:row>
      <xdr:rowOff>554182</xdr:rowOff>
    </xdr:from>
    <xdr:to>
      <xdr:col>14</xdr:col>
      <xdr:colOff>744682</xdr:colOff>
      <xdr:row>74</xdr:row>
      <xdr:rowOff>121228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43229</xdr:colOff>
      <xdr:row>0</xdr:row>
      <xdr:rowOff>35901</xdr:rowOff>
    </xdr:from>
    <xdr:to>
      <xdr:col>1</xdr:col>
      <xdr:colOff>290420</xdr:colOff>
      <xdr:row>5</xdr:row>
      <xdr:rowOff>107324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29" y="35901"/>
          <a:ext cx="562249" cy="9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9"/>
  <sheetViews>
    <sheetView topLeftCell="A52" zoomScale="120" zoomScaleNormal="120" workbookViewId="0">
      <selection activeCell="H21" sqref="H21"/>
    </sheetView>
  </sheetViews>
  <sheetFormatPr baseColWidth="10" defaultRowHeight="15" x14ac:dyDescent="0.25"/>
  <cols>
    <col min="1" max="1" width="13.85546875" customWidth="1"/>
    <col min="2" max="2" width="13.28515625" style="1" customWidth="1"/>
    <col min="3" max="3" width="13.28515625" style="27" customWidth="1"/>
    <col min="4" max="4" width="17.42578125" style="1" customWidth="1"/>
    <col min="5" max="5" width="13.7109375" style="1" customWidth="1"/>
    <col min="6" max="7" width="8.7109375" style="1" customWidth="1"/>
  </cols>
  <sheetData>
    <row r="1" spans="1:17" s="9" customFormat="1" ht="112.5" customHeight="1" x14ac:dyDescent="0.25">
      <c r="A1" s="68" t="s">
        <v>22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37.5" customHeight="1" x14ac:dyDescent="0.25">
      <c r="A2" s="66" t="s">
        <v>69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ht="45" customHeight="1" x14ac:dyDescent="0.25">
      <c r="A3" s="6" t="s">
        <v>24</v>
      </c>
      <c r="J3" s="69" t="s">
        <v>23</v>
      </c>
      <c r="K3" s="69"/>
      <c r="L3" s="69"/>
      <c r="M3" s="69"/>
      <c r="N3" s="69"/>
      <c r="O3" s="69"/>
      <c r="P3" s="69"/>
    </row>
    <row r="4" spans="1:17" x14ac:dyDescent="0.25">
      <c r="A4" s="2" t="s">
        <v>0</v>
      </c>
      <c r="B4" s="3" t="s">
        <v>1</v>
      </c>
      <c r="C4" s="10" t="s">
        <v>76</v>
      </c>
      <c r="D4" s="3" t="s">
        <v>77</v>
      </c>
      <c r="E4" s="3" t="s">
        <v>3</v>
      </c>
      <c r="F4" s="3" t="s">
        <v>78</v>
      </c>
      <c r="G4" s="10" t="s">
        <v>2</v>
      </c>
      <c r="H4" s="5" t="s">
        <v>19</v>
      </c>
    </row>
    <row r="5" spans="1:17" x14ac:dyDescent="0.25">
      <c r="A5" t="s">
        <v>4</v>
      </c>
      <c r="B5" s="1">
        <v>1</v>
      </c>
      <c r="C5" s="27">
        <v>0</v>
      </c>
      <c r="D5" s="1">
        <v>1</v>
      </c>
      <c r="E5" s="1">
        <v>1</v>
      </c>
      <c r="F5" s="1">
        <v>1</v>
      </c>
      <c r="G5" s="11">
        <v>1</v>
      </c>
      <c r="H5" s="7">
        <f>SUM(B5:G5)/6</f>
        <v>0.83333333333333337</v>
      </c>
    </row>
    <row r="6" spans="1:17" x14ac:dyDescent="0.25">
      <c r="A6" t="s">
        <v>5</v>
      </c>
      <c r="B6" s="1">
        <v>1</v>
      </c>
      <c r="C6" s="27">
        <v>1</v>
      </c>
      <c r="D6" s="1">
        <v>1</v>
      </c>
      <c r="E6" s="1">
        <v>1</v>
      </c>
      <c r="F6" s="1">
        <v>1</v>
      </c>
      <c r="G6" s="11">
        <v>1</v>
      </c>
      <c r="H6" s="7">
        <f t="shared" ref="H6:H19" si="0">SUM(B6:G6)/6</f>
        <v>1</v>
      </c>
    </row>
    <row r="7" spans="1:17" x14ac:dyDescent="0.25">
      <c r="A7" t="s">
        <v>6</v>
      </c>
      <c r="B7" s="1">
        <v>1</v>
      </c>
      <c r="C7" s="27">
        <v>0</v>
      </c>
      <c r="D7" s="1">
        <v>1</v>
      </c>
      <c r="E7" s="1">
        <v>1</v>
      </c>
      <c r="F7" s="1">
        <v>1</v>
      </c>
      <c r="G7" s="11">
        <v>1</v>
      </c>
      <c r="H7" s="7">
        <f t="shared" si="0"/>
        <v>0.83333333333333337</v>
      </c>
    </row>
    <row r="8" spans="1:17" x14ac:dyDescent="0.25">
      <c r="A8" t="s">
        <v>7</v>
      </c>
      <c r="B8" s="1">
        <v>1</v>
      </c>
      <c r="C8" s="27">
        <v>1</v>
      </c>
      <c r="D8" s="1">
        <v>0</v>
      </c>
      <c r="E8" s="1">
        <v>0</v>
      </c>
      <c r="F8" s="1">
        <v>1</v>
      </c>
      <c r="G8" s="11">
        <v>1</v>
      </c>
      <c r="H8" s="7">
        <f t="shared" si="0"/>
        <v>0.66666666666666663</v>
      </c>
    </row>
    <row r="9" spans="1:17" x14ac:dyDescent="0.25">
      <c r="A9" t="s">
        <v>8</v>
      </c>
      <c r="B9" s="1">
        <v>0</v>
      </c>
      <c r="C9" s="27">
        <v>1</v>
      </c>
      <c r="D9" s="1">
        <v>1</v>
      </c>
      <c r="E9" s="1">
        <v>1</v>
      </c>
      <c r="F9" s="1">
        <v>1</v>
      </c>
      <c r="G9" s="11">
        <v>1</v>
      </c>
      <c r="H9" s="7">
        <f t="shared" si="0"/>
        <v>0.83333333333333337</v>
      </c>
    </row>
    <row r="10" spans="1:17" x14ac:dyDescent="0.25">
      <c r="A10" t="s">
        <v>9</v>
      </c>
      <c r="B10" s="1">
        <v>1</v>
      </c>
      <c r="C10" s="27">
        <v>0</v>
      </c>
      <c r="D10" s="1">
        <v>0</v>
      </c>
      <c r="E10" s="1">
        <v>1</v>
      </c>
      <c r="F10" s="1">
        <v>1</v>
      </c>
      <c r="G10" s="11">
        <v>1</v>
      </c>
      <c r="H10" s="7">
        <f t="shared" si="0"/>
        <v>0.66666666666666663</v>
      </c>
    </row>
    <row r="11" spans="1:17" x14ac:dyDescent="0.25">
      <c r="A11" t="s">
        <v>10</v>
      </c>
      <c r="B11" s="1">
        <v>0</v>
      </c>
      <c r="C11" s="27">
        <v>1</v>
      </c>
      <c r="D11" s="1">
        <v>0</v>
      </c>
      <c r="E11" s="1">
        <v>0</v>
      </c>
      <c r="F11" s="1">
        <v>1</v>
      </c>
      <c r="G11" s="11">
        <v>1</v>
      </c>
      <c r="H11" s="7">
        <f t="shared" si="0"/>
        <v>0.5</v>
      </c>
    </row>
    <row r="12" spans="1:17" x14ac:dyDescent="0.25">
      <c r="A12" t="s">
        <v>11</v>
      </c>
      <c r="B12" s="1">
        <v>1</v>
      </c>
      <c r="C12" s="27">
        <v>1</v>
      </c>
      <c r="D12" s="1">
        <v>1</v>
      </c>
      <c r="E12" s="1">
        <v>1</v>
      </c>
      <c r="F12" s="1">
        <v>1</v>
      </c>
      <c r="G12" s="11">
        <v>1</v>
      </c>
      <c r="H12" s="7">
        <f t="shared" si="0"/>
        <v>1</v>
      </c>
    </row>
    <row r="13" spans="1:17" x14ac:dyDescent="0.25">
      <c r="A13" t="s">
        <v>12</v>
      </c>
      <c r="B13" s="1">
        <v>0</v>
      </c>
      <c r="C13" s="27">
        <v>1</v>
      </c>
      <c r="D13" s="1">
        <v>0</v>
      </c>
      <c r="E13" s="1">
        <v>0</v>
      </c>
      <c r="F13" s="1">
        <v>1</v>
      </c>
      <c r="G13" s="11">
        <v>1</v>
      </c>
      <c r="H13" s="7">
        <f t="shared" si="0"/>
        <v>0.5</v>
      </c>
    </row>
    <row r="14" spans="1:17" x14ac:dyDescent="0.25">
      <c r="A14" t="s">
        <v>13</v>
      </c>
      <c r="B14" s="1">
        <v>0</v>
      </c>
      <c r="C14" s="27">
        <v>1</v>
      </c>
      <c r="D14" s="1">
        <v>1</v>
      </c>
      <c r="E14" s="1">
        <v>0</v>
      </c>
      <c r="F14" s="1">
        <v>1</v>
      </c>
      <c r="G14" s="11">
        <v>1</v>
      </c>
      <c r="H14" s="7">
        <f t="shared" si="0"/>
        <v>0.66666666666666663</v>
      </c>
    </row>
    <row r="15" spans="1:17" x14ac:dyDescent="0.25">
      <c r="A15" t="s">
        <v>14</v>
      </c>
      <c r="B15" s="1">
        <v>1</v>
      </c>
      <c r="C15" s="27">
        <v>0</v>
      </c>
      <c r="D15" s="1">
        <v>0</v>
      </c>
      <c r="E15" s="1">
        <v>0</v>
      </c>
      <c r="F15" s="1">
        <v>1</v>
      </c>
      <c r="G15" s="11">
        <v>1</v>
      </c>
      <c r="H15" s="7">
        <f t="shared" si="0"/>
        <v>0.5</v>
      </c>
    </row>
    <row r="16" spans="1:17" x14ac:dyDescent="0.25">
      <c r="A16" t="s">
        <v>15</v>
      </c>
      <c r="B16" s="1">
        <v>0</v>
      </c>
      <c r="C16" s="27">
        <v>0</v>
      </c>
      <c r="D16" s="1">
        <v>0</v>
      </c>
      <c r="E16" s="1">
        <v>1</v>
      </c>
      <c r="F16" s="1">
        <v>1</v>
      </c>
      <c r="G16" s="11">
        <v>1</v>
      </c>
      <c r="H16" s="7">
        <f t="shared" si="0"/>
        <v>0.5</v>
      </c>
    </row>
    <row r="17" spans="1:16" x14ac:dyDescent="0.25">
      <c r="A17" t="s">
        <v>16</v>
      </c>
      <c r="B17" s="1">
        <v>0</v>
      </c>
      <c r="C17" s="27">
        <v>0</v>
      </c>
      <c r="D17" s="1">
        <v>1</v>
      </c>
      <c r="E17" s="1">
        <v>1</v>
      </c>
      <c r="F17" s="1">
        <v>1</v>
      </c>
      <c r="G17" s="11">
        <v>1</v>
      </c>
      <c r="H17" s="7">
        <f t="shared" si="0"/>
        <v>0.66666666666666663</v>
      </c>
    </row>
    <row r="18" spans="1:16" x14ac:dyDescent="0.25">
      <c r="A18" t="s">
        <v>17</v>
      </c>
      <c r="B18" s="1">
        <v>1</v>
      </c>
      <c r="C18" s="27">
        <v>0</v>
      </c>
      <c r="D18" s="1">
        <v>0</v>
      </c>
      <c r="E18" s="1">
        <v>0</v>
      </c>
      <c r="F18" s="1">
        <v>1</v>
      </c>
      <c r="G18" s="11">
        <v>1</v>
      </c>
      <c r="H18" s="7">
        <f t="shared" si="0"/>
        <v>0.5</v>
      </c>
    </row>
    <row r="19" spans="1:16" x14ac:dyDescent="0.25">
      <c r="A19" t="s">
        <v>18</v>
      </c>
      <c r="B19" s="1">
        <v>1</v>
      </c>
      <c r="C19" s="27">
        <v>0</v>
      </c>
      <c r="D19" s="1">
        <v>1</v>
      </c>
      <c r="E19" s="1">
        <v>0</v>
      </c>
      <c r="F19" s="1">
        <v>1</v>
      </c>
      <c r="G19" s="11">
        <v>1</v>
      </c>
      <c r="H19" s="7">
        <f t="shared" si="0"/>
        <v>0.66666666666666663</v>
      </c>
    </row>
    <row r="20" spans="1:16" x14ac:dyDescent="0.25">
      <c r="A20" s="40" t="s">
        <v>21</v>
      </c>
      <c r="B20" s="4">
        <f t="shared" ref="B20:G20" si="1">SUM(B5:B19)</f>
        <v>9</v>
      </c>
      <c r="C20" s="64"/>
      <c r="D20" s="4">
        <f t="shared" si="1"/>
        <v>8</v>
      </c>
      <c r="E20" s="4">
        <f t="shared" si="1"/>
        <v>8</v>
      </c>
      <c r="F20" s="4">
        <f t="shared" si="1"/>
        <v>15</v>
      </c>
      <c r="G20" s="4">
        <f t="shared" si="1"/>
        <v>15</v>
      </c>
      <c r="H20" s="8"/>
    </row>
    <row r="21" spans="1:16" x14ac:dyDescent="0.25">
      <c r="A21" s="70" t="s">
        <v>20</v>
      </c>
      <c r="B21" s="70"/>
      <c r="C21" s="64"/>
      <c r="D21" s="44">
        <f>COUNTA(A5:A19)</f>
        <v>15</v>
      </c>
      <c r="E21" s="4"/>
      <c r="F21" s="70" t="s">
        <v>42</v>
      </c>
      <c r="G21" s="70"/>
      <c r="H21" s="41">
        <f>SUM(B5:G19)/6/D21</f>
        <v>0.68888888888888888</v>
      </c>
    </row>
    <row r="22" spans="1:16" x14ac:dyDescent="0.25">
      <c r="A22" s="13"/>
      <c r="B22" s="13"/>
      <c r="D22" s="24"/>
      <c r="E22" s="13"/>
      <c r="F22" s="67" t="s">
        <v>43</v>
      </c>
      <c r="G22" s="67"/>
      <c r="H22" s="42">
        <f>H21*0.25*100</f>
        <v>17.222222222222221</v>
      </c>
    </row>
    <row r="23" spans="1:16" ht="44.25" customHeight="1" x14ac:dyDescent="0.25"/>
    <row r="24" spans="1:16" ht="26.25" customHeight="1" x14ac:dyDescent="0.25">
      <c r="A24" s="66" t="s">
        <v>70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</row>
    <row r="26" spans="1:16" ht="25.5" customHeight="1" x14ac:dyDescent="0.25">
      <c r="A26" s="20" t="s">
        <v>26</v>
      </c>
      <c r="B26" s="15" t="s">
        <v>40</v>
      </c>
      <c r="C26" s="15"/>
      <c r="F26"/>
      <c r="G26"/>
    </row>
    <row r="27" spans="1:16" ht="25.5" x14ac:dyDescent="0.25">
      <c r="A27" s="14" t="s">
        <v>28</v>
      </c>
      <c r="B27" s="13">
        <v>20000</v>
      </c>
      <c r="C27" s="15" t="s">
        <v>41</v>
      </c>
      <c r="D27" s="10" t="s">
        <v>27</v>
      </c>
      <c r="F27" s="8">
        <v>1</v>
      </c>
      <c r="G27"/>
    </row>
    <row r="28" spans="1:16" x14ac:dyDescent="0.25">
      <c r="A28" s="14" t="s">
        <v>25</v>
      </c>
      <c r="B28" s="13">
        <v>20000</v>
      </c>
      <c r="C28" s="13">
        <v>19000</v>
      </c>
      <c r="D28" s="17">
        <f>C28/B27</f>
        <v>0.95</v>
      </c>
      <c r="F28" s="8">
        <v>1</v>
      </c>
      <c r="G28"/>
    </row>
    <row r="29" spans="1:16" x14ac:dyDescent="0.25">
      <c r="A29" s="14" t="s">
        <v>29</v>
      </c>
      <c r="B29" s="13">
        <v>20000</v>
      </c>
      <c r="C29" s="13">
        <v>19000</v>
      </c>
      <c r="D29" s="17">
        <f>C29/B28</f>
        <v>0.95</v>
      </c>
      <c r="F29" s="8">
        <v>1</v>
      </c>
      <c r="G29"/>
    </row>
    <row r="30" spans="1:16" x14ac:dyDescent="0.25">
      <c r="A30" s="14" t="s">
        <v>30</v>
      </c>
      <c r="B30" s="13">
        <v>20000</v>
      </c>
      <c r="C30" s="13">
        <v>18000</v>
      </c>
      <c r="D30" s="17">
        <f>C30/B29</f>
        <v>0.9</v>
      </c>
      <c r="F30" s="8">
        <v>1</v>
      </c>
      <c r="G30"/>
    </row>
    <row r="31" spans="1:16" x14ac:dyDescent="0.25">
      <c r="A31" s="14" t="s">
        <v>31</v>
      </c>
      <c r="B31" s="13">
        <v>30000</v>
      </c>
      <c r="C31" s="13">
        <v>19000</v>
      </c>
      <c r="D31" s="17">
        <f>C31/B30</f>
        <v>0.95</v>
      </c>
      <c r="F31" s="8">
        <v>1</v>
      </c>
      <c r="G31"/>
    </row>
    <row r="32" spans="1:16" x14ac:dyDescent="0.25">
      <c r="A32" s="14" t="s">
        <v>32</v>
      </c>
      <c r="B32" s="13">
        <v>20000</v>
      </c>
      <c r="C32" s="13">
        <v>32000</v>
      </c>
      <c r="D32" s="17">
        <f>C32/B31</f>
        <v>1.0666666666666667</v>
      </c>
      <c r="F32" s="8">
        <v>1</v>
      </c>
      <c r="G32"/>
    </row>
    <row r="33" spans="1:16" x14ac:dyDescent="0.25">
      <c r="A33" s="14" t="s">
        <v>33</v>
      </c>
      <c r="B33" s="13">
        <v>20000</v>
      </c>
      <c r="C33" s="13">
        <v>2000</v>
      </c>
      <c r="D33" s="17">
        <f>C33/B32</f>
        <v>0.1</v>
      </c>
      <c r="F33" s="8">
        <v>1</v>
      </c>
      <c r="G33"/>
    </row>
    <row r="34" spans="1:16" x14ac:dyDescent="0.25">
      <c r="A34" s="14" t="s">
        <v>34</v>
      </c>
      <c r="B34" s="13">
        <v>20000</v>
      </c>
      <c r="C34" s="13">
        <v>19000</v>
      </c>
      <c r="D34" s="17">
        <f>C34/B33</f>
        <v>0.95</v>
      </c>
      <c r="F34" s="8">
        <v>1</v>
      </c>
      <c r="G34"/>
    </row>
    <row r="35" spans="1:16" x14ac:dyDescent="0.25">
      <c r="A35" s="14" t="s">
        <v>35</v>
      </c>
      <c r="B35" s="13">
        <v>20000</v>
      </c>
      <c r="C35" s="13">
        <v>25000</v>
      </c>
      <c r="D35" s="17">
        <f>C35/B34</f>
        <v>1.25</v>
      </c>
      <c r="F35" s="8">
        <v>1</v>
      </c>
      <c r="G35"/>
    </row>
    <row r="36" spans="1:16" x14ac:dyDescent="0.25">
      <c r="A36" s="14" t="s">
        <v>36</v>
      </c>
      <c r="B36" s="13">
        <v>20000</v>
      </c>
      <c r="C36" s="13">
        <v>12000</v>
      </c>
      <c r="D36" s="17">
        <f>C36/B35</f>
        <v>0.6</v>
      </c>
      <c r="F36" s="8">
        <v>1</v>
      </c>
      <c r="G36"/>
    </row>
    <row r="37" spans="1:16" x14ac:dyDescent="0.25">
      <c r="A37" s="14" t="s">
        <v>37</v>
      </c>
      <c r="B37" s="13">
        <v>20000</v>
      </c>
      <c r="C37" s="13">
        <v>20000</v>
      </c>
      <c r="D37" s="17">
        <f>C37/B36</f>
        <v>1</v>
      </c>
      <c r="F37" s="8">
        <v>1</v>
      </c>
      <c r="G37"/>
    </row>
    <row r="38" spans="1:16" x14ac:dyDescent="0.25">
      <c r="A38" s="14" t="s">
        <v>38</v>
      </c>
      <c r="B38" s="13">
        <v>11000</v>
      </c>
      <c r="C38" s="13">
        <v>30000</v>
      </c>
      <c r="D38" s="17">
        <f>C38/B37</f>
        <v>1.5</v>
      </c>
      <c r="F38" s="8">
        <v>1</v>
      </c>
      <c r="G38"/>
    </row>
    <row r="39" spans="1:16" x14ac:dyDescent="0.25">
      <c r="A39" s="23" t="s">
        <v>39</v>
      </c>
      <c r="B39" s="19">
        <f>SUM(B27:B38)</f>
        <v>241000</v>
      </c>
      <c r="C39" s="13">
        <v>12000</v>
      </c>
      <c r="D39" s="17">
        <f>C39/B38</f>
        <v>1.0909090909090908</v>
      </c>
      <c r="F39" s="8"/>
      <c r="G39"/>
    </row>
    <row r="40" spans="1:16" x14ac:dyDescent="0.25">
      <c r="A40" s="14"/>
      <c r="C40" s="19">
        <f t="shared" ref="C40" si="2">SUM(C28:C39)</f>
        <v>227000</v>
      </c>
      <c r="D40" s="22">
        <f>C40/B39</f>
        <v>0.94190871369294604</v>
      </c>
    </row>
    <row r="41" spans="1:16" x14ac:dyDescent="0.25">
      <c r="C41" s="45" t="s">
        <v>42</v>
      </c>
      <c r="D41" s="12">
        <f>IF(D40&lt;0,0,IF(D40&gt;1, 1, D40))</f>
        <v>0.94190871369294604</v>
      </c>
    </row>
    <row r="42" spans="1:16" x14ac:dyDescent="0.25">
      <c r="C42" s="25" t="s">
        <v>43</v>
      </c>
      <c r="D42" s="42">
        <f>D41*0.25*100</f>
        <v>23.54771784232365</v>
      </c>
    </row>
    <row r="44" spans="1:16" ht="43.5" customHeight="1" x14ac:dyDescent="0.25">
      <c r="A44" s="66" t="s">
        <v>71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spans="1:16" ht="14.25" customHeight="1" x14ac:dyDescent="0.25">
      <c r="A45" s="26"/>
      <c r="B45" s="26"/>
      <c r="C45" s="26"/>
      <c r="D45" s="26"/>
      <c r="E45" s="26"/>
      <c r="F45" s="26"/>
      <c r="G45" s="18"/>
      <c r="H45" s="18"/>
    </row>
    <row r="46" spans="1:16" ht="25.5" x14ac:dyDescent="0.25">
      <c r="A46" s="20" t="s">
        <v>26</v>
      </c>
      <c r="B46" s="15" t="s">
        <v>44</v>
      </c>
      <c r="C46" s="16" t="s">
        <v>45</v>
      </c>
      <c r="D46" s="10" t="s">
        <v>27</v>
      </c>
      <c r="F46"/>
    </row>
    <row r="47" spans="1:16" x14ac:dyDescent="0.25">
      <c r="A47" s="23" t="s">
        <v>28</v>
      </c>
      <c r="B47" s="13">
        <v>20000</v>
      </c>
      <c r="C47" s="13">
        <v>15000</v>
      </c>
      <c r="D47" s="17">
        <f>B47/C47</f>
        <v>1.3333333333333333</v>
      </c>
      <c r="F47" s="8">
        <v>1</v>
      </c>
    </row>
    <row r="48" spans="1:16" x14ac:dyDescent="0.25">
      <c r="A48" s="23" t="s">
        <v>25</v>
      </c>
      <c r="B48" s="13">
        <v>20000</v>
      </c>
      <c r="C48" s="13">
        <v>18000</v>
      </c>
      <c r="D48" s="17">
        <f>B48/C48</f>
        <v>1.1111111111111112</v>
      </c>
      <c r="F48" s="8">
        <v>1</v>
      </c>
    </row>
    <row r="49" spans="1:18" x14ac:dyDescent="0.25">
      <c r="A49" s="23" t="s">
        <v>29</v>
      </c>
      <c r="B49" s="13">
        <v>20000</v>
      </c>
      <c r="C49" s="13">
        <v>20000</v>
      </c>
      <c r="D49" s="17">
        <f>B49/C49</f>
        <v>1</v>
      </c>
      <c r="F49" s="8">
        <v>1</v>
      </c>
    </row>
    <row r="50" spans="1:18" x14ac:dyDescent="0.25">
      <c r="A50" s="23" t="s">
        <v>30</v>
      </c>
      <c r="B50" s="13">
        <v>20000</v>
      </c>
      <c r="C50" s="13">
        <v>23000</v>
      </c>
      <c r="D50" s="17">
        <f>B50/C50</f>
        <v>0.86956521739130432</v>
      </c>
      <c r="F50" s="8">
        <v>1</v>
      </c>
    </row>
    <row r="51" spans="1:18" x14ac:dyDescent="0.25">
      <c r="A51" s="23" t="s">
        <v>31</v>
      </c>
      <c r="B51" s="13">
        <v>30000</v>
      </c>
      <c r="C51" s="13">
        <v>40000</v>
      </c>
      <c r="D51" s="17">
        <f>B51/C51</f>
        <v>0.75</v>
      </c>
      <c r="F51" s="8">
        <v>1</v>
      </c>
    </row>
    <row r="52" spans="1:18" x14ac:dyDescent="0.25">
      <c r="A52" s="23" t="s">
        <v>32</v>
      </c>
      <c r="B52" s="13">
        <v>20000</v>
      </c>
      <c r="C52" s="13">
        <v>23000</v>
      </c>
      <c r="D52" s="17">
        <f>B52/C52</f>
        <v>0.86956521739130432</v>
      </c>
      <c r="F52" s="8">
        <v>1</v>
      </c>
    </row>
    <row r="53" spans="1:18" x14ac:dyDescent="0.25">
      <c r="A53" s="23" t="s">
        <v>33</v>
      </c>
      <c r="B53" s="13">
        <v>20000</v>
      </c>
      <c r="C53" s="13">
        <v>20000</v>
      </c>
      <c r="D53" s="17">
        <f>B53/C53</f>
        <v>1</v>
      </c>
      <c r="F53" s="8">
        <v>1</v>
      </c>
    </row>
    <row r="54" spans="1:18" x14ac:dyDescent="0.25">
      <c r="A54" s="23" t="s">
        <v>34</v>
      </c>
      <c r="B54" s="13">
        <v>20000</v>
      </c>
      <c r="C54" s="13">
        <v>12000</v>
      </c>
      <c r="D54" s="17">
        <f>B54/C54</f>
        <v>1.6666666666666667</v>
      </c>
      <c r="F54" s="8">
        <v>1</v>
      </c>
    </row>
    <row r="55" spans="1:18" x14ac:dyDescent="0.25">
      <c r="A55" s="23" t="s">
        <v>35</v>
      </c>
      <c r="B55" s="13">
        <v>20000</v>
      </c>
      <c r="C55" s="13">
        <v>23000</v>
      </c>
      <c r="D55" s="17">
        <f>B55/C55</f>
        <v>0.86956521739130432</v>
      </c>
      <c r="F55" s="8">
        <v>1</v>
      </c>
    </row>
    <row r="56" spans="1:18" x14ac:dyDescent="0.25">
      <c r="A56" s="23" t="s">
        <v>36</v>
      </c>
      <c r="B56" s="13">
        <v>20000</v>
      </c>
      <c r="C56" s="13">
        <v>20000</v>
      </c>
      <c r="D56" s="17">
        <f>B56/C56</f>
        <v>1</v>
      </c>
      <c r="F56" s="8">
        <v>1</v>
      </c>
    </row>
    <row r="57" spans="1:18" x14ac:dyDescent="0.25">
      <c r="A57" s="23" t="s">
        <v>37</v>
      </c>
      <c r="B57" s="13">
        <v>20000</v>
      </c>
      <c r="C57" s="13">
        <v>40000</v>
      </c>
      <c r="D57" s="17">
        <f>B57/C57</f>
        <v>0.5</v>
      </c>
      <c r="F57" s="8">
        <v>1</v>
      </c>
    </row>
    <row r="58" spans="1:18" x14ac:dyDescent="0.25">
      <c r="A58" s="23" t="s">
        <v>38</v>
      </c>
      <c r="B58" s="13">
        <v>11000</v>
      </c>
      <c r="C58" s="13">
        <v>8000</v>
      </c>
      <c r="D58" s="17">
        <f>B58/C58</f>
        <v>1.375</v>
      </c>
      <c r="F58" s="8">
        <v>1</v>
      </c>
    </row>
    <row r="59" spans="1:18" x14ac:dyDescent="0.25">
      <c r="A59" s="23" t="s">
        <v>39</v>
      </c>
      <c r="B59" s="19">
        <f>SUM(B47:B58)</f>
        <v>241000</v>
      </c>
      <c r="C59" s="19">
        <f t="shared" ref="C59" si="3">SUM(C47:C58)</f>
        <v>262000</v>
      </c>
      <c r="D59" s="22">
        <f>B59/C59</f>
        <v>0.91984732824427484</v>
      </c>
      <c r="F59" s="8"/>
    </row>
    <row r="60" spans="1:18" x14ac:dyDescent="0.25">
      <c r="A60" s="14"/>
      <c r="B60" s="13"/>
      <c r="C60" s="45" t="s">
        <v>42</v>
      </c>
      <c r="D60" s="12">
        <f>IF(D59&lt;0,0,IF(D59&gt;1, 1, D59))</f>
        <v>0.91984732824427484</v>
      </c>
      <c r="F60" s="13"/>
    </row>
    <row r="61" spans="1:18" x14ac:dyDescent="0.25">
      <c r="B61" s="13"/>
      <c r="C61" s="21" t="s">
        <v>43</v>
      </c>
      <c r="D61" s="42">
        <f>D60*0.25*100</f>
        <v>22.996183206106871</v>
      </c>
      <c r="F61" s="13"/>
    </row>
    <row r="63" spans="1:18" x14ac:dyDescent="0.25">
      <c r="R63" s="62"/>
    </row>
    <row r="64" spans="1:18" x14ac:dyDescent="0.25">
      <c r="B64" s="27"/>
      <c r="D64" s="27"/>
      <c r="E64" s="27"/>
      <c r="F64" s="27"/>
      <c r="G64" s="27"/>
    </row>
    <row r="65" spans="1:16" ht="45" customHeight="1" x14ac:dyDescent="0.3">
      <c r="A65" s="66" t="s">
        <v>72</v>
      </c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46"/>
    </row>
    <row r="66" spans="1:16" x14ac:dyDescent="0.25">
      <c r="A66" s="65" t="s">
        <v>46</v>
      </c>
      <c r="B66" s="65"/>
      <c r="C66" s="65"/>
      <c r="D66" s="65"/>
      <c r="E66" s="65"/>
    </row>
    <row r="67" spans="1:16" ht="24.95" customHeight="1" x14ac:dyDescent="0.25">
      <c r="A67" s="2"/>
      <c r="B67" s="10" t="s">
        <v>47</v>
      </c>
      <c r="C67" s="10" t="s">
        <v>48</v>
      </c>
      <c r="D67" s="10" t="s">
        <v>42</v>
      </c>
    </row>
    <row r="68" spans="1:16" ht="24.95" customHeight="1" x14ac:dyDescent="0.25">
      <c r="A68" s="48" t="s">
        <v>49</v>
      </c>
      <c r="B68" s="1">
        <v>1</v>
      </c>
      <c r="C68" s="1">
        <v>1</v>
      </c>
      <c r="D68" s="47">
        <f>(B68+C68)/2</f>
        <v>1</v>
      </c>
    </row>
    <row r="69" spans="1:16" ht="24.95" customHeight="1" x14ac:dyDescent="0.25">
      <c r="A69" s="8"/>
      <c r="B69" s="43"/>
      <c r="C69" s="43" t="s">
        <v>43</v>
      </c>
      <c r="D69" s="42">
        <f>D68*0.25*100</f>
        <v>25</v>
      </c>
    </row>
  </sheetData>
  <mergeCells count="10">
    <mergeCell ref="A1:Q1"/>
    <mergeCell ref="J3:P3"/>
    <mergeCell ref="A2:Q2"/>
    <mergeCell ref="A21:B21"/>
    <mergeCell ref="F21:G21"/>
    <mergeCell ref="A66:E66"/>
    <mergeCell ref="A65:O65"/>
    <mergeCell ref="F22:G22"/>
    <mergeCell ref="A24:P24"/>
    <mergeCell ref="A44:P44"/>
  </mergeCells>
  <conditionalFormatting sqref="G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9">
    <cfRule type="colorScale" priority="8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conditionalFormatting sqref="D47:D58">
    <cfRule type="colorScale" priority="7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conditionalFormatting sqref="D68">
    <cfRule type="colorScale" priority="1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  <pageSetup scale="4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abSelected="1" zoomScale="115" zoomScaleNormal="115" workbookViewId="0">
      <selection activeCell="H12" sqref="H12"/>
    </sheetView>
  </sheetViews>
  <sheetFormatPr baseColWidth="10" defaultRowHeight="15" x14ac:dyDescent="0.25"/>
  <cols>
    <col min="1" max="1" width="4.7109375" customWidth="1"/>
    <col min="2" max="2" width="40.7109375" customWidth="1"/>
    <col min="3" max="3" width="21.7109375" bestFit="1" customWidth="1"/>
    <col min="4" max="4" width="21.7109375" customWidth="1"/>
    <col min="5" max="5" width="9.7109375" customWidth="1"/>
    <col min="6" max="7" width="10.7109375" customWidth="1"/>
  </cols>
  <sheetData>
    <row r="1" spans="1:7" ht="17.25" x14ac:dyDescent="0.25">
      <c r="A1" s="28"/>
      <c r="B1" s="73" t="s">
        <v>50</v>
      </c>
      <c r="C1" s="73"/>
      <c r="D1" s="73"/>
      <c r="E1" s="73"/>
      <c r="F1" s="73"/>
      <c r="G1" s="73"/>
    </row>
    <row r="2" spans="1:7" ht="9" customHeight="1" x14ac:dyDescent="0.25">
      <c r="A2" s="28"/>
      <c r="B2" s="29"/>
      <c r="C2" s="29"/>
      <c r="D2" s="29"/>
      <c r="E2" s="29"/>
      <c r="F2" s="29"/>
      <c r="G2" s="29"/>
    </row>
    <row r="3" spans="1:7" ht="17.25" x14ac:dyDescent="0.25">
      <c r="A3" s="28"/>
      <c r="B3" s="73" t="s">
        <v>68</v>
      </c>
      <c r="C3" s="73"/>
      <c r="D3" s="73"/>
      <c r="E3" s="73"/>
      <c r="F3" s="73"/>
      <c r="G3" s="73"/>
    </row>
    <row r="4" spans="1:7" x14ac:dyDescent="0.25">
      <c r="A4" s="30"/>
      <c r="B4" s="74" t="s">
        <v>58</v>
      </c>
      <c r="C4" s="74"/>
      <c r="D4" s="74"/>
      <c r="E4" s="74"/>
      <c r="F4" s="74"/>
      <c r="G4" s="74"/>
    </row>
    <row r="5" spans="1:7" ht="9" customHeight="1" x14ac:dyDescent="0.25">
      <c r="A5" s="30"/>
      <c r="B5" s="31"/>
      <c r="C5" s="31"/>
      <c r="D5" s="31"/>
      <c r="E5" s="31"/>
      <c r="F5" s="31"/>
      <c r="G5" s="31"/>
    </row>
    <row r="6" spans="1:7" s="32" customFormat="1" ht="30" customHeight="1" x14ac:dyDescent="0.2">
      <c r="A6" s="72" t="s">
        <v>75</v>
      </c>
      <c r="B6" s="72"/>
      <c r="C6" s="72"/>
      <c r="D6" s="72"/>
      <c r="E6" s="72"/>
      <c r="F6" s="72"/>
      <c r="G6" s="72"/>
    </row>
    <row r="7" spans="1:7" s="33" customFormat="1" ht="14.25" customHeight="1" x14ac:dyDescent="0.25">
      <c r="A7" s="75"/>
      <c r="B7" s="71" t="s">
        <v>51</v>
      </c>
      <c r="C7" s="71" t="s">
        <v>52</v>
      </c>
      <c r="D7" s="71" t="s">
        <v>53</v>
      </c>
      <c r="E7" s="71" t="s">
        <v>62</v>
      </c>
      <c r="F7" s="71" t="s">
        <v>54</v>
      </c>
      <c r="G7" s="71" t="s">
        <v>55</v>
      </c>
    </row>
    <row r="8" spans="1:7" s="33" customFormat="1" ht="16.5" customHeight="1" x14ac:dyDescent="0.25">
      <c r="A8" s="75"/>
      <c r="B8" s="71"/>
      <c r="C8" s="71"/>
      <c r="D8" s="71"/>
      <c r="E8" s="71"/>
      <c r="F8" s="71"/>
      <c r="G8" s="71"/>
    </row>
    <row r="9" spans="1:7" ht="50.1" customHeight="1" x14ac:dyDescent="0.25">
      <c r="A9" s="61">
        <v>1</v>
      </c>
      <c r="B9" s="34" t="s">
        <v>63</v>
      </c>
      <c r="C9" s="63" t="s">
        <v>79</v>
      </c>
      <c r="D9" s="63" t="s">
        <v>56</v>
      </c>
      <c r="E9" s="35">
        <v>0.25</v>
      </c>
      <c r="F9" s="36">
        <f>+Tablero!H21</f>
        <v>0.68888888888888888</v>
      </c>
      <c r="G9" s="37">
        <f>Tablero!H22</f>
        <v>17.222222222222221</v>
      </c>
    </row>
    <row r="10" spans="1:7" ht="50.1" customHeight="1" x14ac:dyDescent="0.25">
      <c r="A10" s="61">
        <v>2</v>
      </c>
      <c r="B10" s="34" t="s">
        <v>59</v>
      </c>
      <c r="C10" s="63" t="s">
        <v>73</v>
      </c>
      <c r="D10" s="63" t="s">
        <v>64</v>
      </c>
      <c r="E10" s="35">
        <v>0.25</v>
      </c>
      <c r="F10" s="36">
        <f>+Tablero!D41</f>
        <v>0.94190871369294604</v>
      </c>
      <c r="G10" s="37">
        <f>Tablero!D42</f>
        <v>23.54771784232365</v>
      </c>
    </row>
    <row r="11" spans="1:7" ht="50.1" customHeight="1" x14ac:dyDescent="0.25">
      <c r="A11" s="61">
        <v>3</v>
      </c>
      <c r="B11" s="34" t="s">
        <v>60</v>
      </c>
      <c r="C11" s="63" t="s">
        <v>74</v>
      </c>
      <c r="D11" s="63" t="s">
        <v>64</v>
      </c>
      <c r="E11" s="35">
        <v>0.25</v>
      </c>
      <c r="F11" s="36">
        <f>Tablero!D60</f>
        <v>0.91984732824427484</v>
      </c>
      <c r="G11" s="37">
        <f>Tablero!D61</f>
        <v>22.996183206106871</v>
      </c>
    </row>
    <row r="12" spans="1:7" ht="50.1" customHeight="1" x14ac:dyDescent="0.25">
      <c r="A12" s="61">
        <v>4</v>
      </c>
      <c r="B12" s="34" t="s">
        <v>61</v>
      </c>
      <c r="C12" s="63" t="s">
        <v>65</v>
      </c>
      <c r="D12" s="63" t="s">
        <v>66</v>
      </c>
      <c r="E12" s="35">
        <v>0.25</v>
      </c>
      <c r="F12" s="36">
        <f>+Tablero!D68</f>
        <v>1</v>
      </c>
      <c r="G12" s="38">
        <f>Tablero!D69</f>
        <v>25</v>
      </c>
    </row>
    <row r="13" spans="1:7" ht="9.75" customHeight="1" x14ac:dyDescent="0.25">
      <c r="A13" s="49"/>
      <c r="B13" s="50"/>
      <c r="C13" s="51"/>
      <c r="D13" s="51"/>
      <c r="E13" s="52"/>
      <c r="F13" s="53"/>
      <c r="G13" s="53"/>
    </row>
    <row r="14" spans="1:7" s="39" customFormat="1" ht="21.75" customHeight="1" x14ac:dyDescent="0.3">
      <c r="A14" s="54"/>
      <c r="B14" s="55"/>
      <c r="C14" s="55"/>
      <c r="D14" s="55"/>
      <c r="E14" s="55"/>
      <c r="F14" s="49" t="s">
        <v>57</v>
      </c>
      <c r="G14" s="56">
        <f>SUM(G9:G12)</f>
        <v>88.766123270652741</v>
      </c>
    </row>
    <row r="15" spans="1:7" s="39" customFormat="1" ht="15" customHeight="1" x14ac:dyDescent="0.3">
      <c r="A15" s="54"/>
      <c r="B15" s="55"/>
      <c r="C15" s="55"/>
      <c r="D15" s="55"/>
      <c r="E15" s="55"/>
      <c r="F15" s="55"/>
      <c r="G15" s="57"/>
    </row>
    <row r="16" spans="1:7" s="59" customFormat="1" ht="19.5" customHeight="1" x14ac:dyDescent="0.25">
      <c r="A16" s="60" t="s">
        <v>67</v>
      </c>
      <c r="B16" s="60"/>
      <c r="C16" s="60"/>
      <c r="D16" s="60"/>
      <c r="E16" s="60"/>
      <c r="F16" s="60"/>
      <c r="G16" s="60"/>
    </row>
    <row r="17" spans="1:7" x14ac:dyDescent="0.25">
      <c r="A17" s="58"/>
      <c r="B17" s="58"/>
      <c r="C17" s="58"/>
      <c r="D17" s="58"/>
      <c r="E17" s="58"/>
      <c r="F17" s="58"/>
      <c r="G17" s="58"/>
    </row>
    <row r="18" spans="1:7" x14ac:dyDescent="0.25">
      <c r="A18" s="58"/>
      <c r="B18" s="58"/>
      <c r="C18" s="58"/>
      <c r="D18" s="58"/>
      <c r="E18" s="58"/>
      <c r="F18" s="58"/>
      <c r="G18" s="58"/>
    </row>
  </sheetData>
  <mergeCells count="11">
    <mergeCell ref="F7:F8"/>
    <mergeCell ref="G7:G8"/>
    <mergeCell ref="A6:G6"/>
    <mergeCell ref="B1:G1"/>
    <mergeCell ref="B3:G3"/>
    <mergeCell ref="B4:G4"/>
    <mergeCell ref="A7:A8"/>
    <mergeCell ref="B7:B8"/>
    <mergeCell ref="C7:C8"/>
    <mergeCell ref="D7:D8"/>
    <mergeCell ref="E7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2019-09-22T18:00:15Z</dcterms:modified>
</cp:coreProperties>
</file>