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 defaultThemeVersion="124226"/>
  <xr:revisionPtr revIDLastSave="0" documentId="13_ncr:1_{AA835BFF-D03B-414D-A223-5D31A9C79B5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ablero" sheetId="4" r:id="rId1"/>
    <sheet name="Formato" sheetId="5" r:id="rId2"/>
  </sheets>
  <definedNames>
    <definedName name="_xlnm.Print_Area" localSheetId="0">Tablero!$A:$P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4" i="4" l="1"/>
  <c r="C70" i="4" l="1"/>
  <c r="C71" i="4"/>
  <c r="C62" i="4"/>
  <c r="C63" i="4"/>
  <c r="C64" i="4"/>
  <c r="C65" i="4"/>
  <c r="C66" i="4"/>
  <c r="C67" i="4"/>
  <c r="C68" i="4"/>
  <c r="C69" i="4"/>
  <c r="F75" i="4" l="1"/>
  <c r="J12" i="5" s="1"/>
  <c r="D25" i="4"/>
  <c r="I12" i="5" l="1"/>
  <c r="D45" i="4"/>
  <c r="D46" i="4" s="1"/>
  <c r="I11" i="5" l="1"/>
  <c r="J11" i="5"/>
  <c r="D26" i="4" l="1"/>
  <c r="D27" i="4"/>
  <c r="D28" i="4"/>
  <c r="D29" i="4"/>
  <c r="D30" i="4"/>
  <c r="D31" i="4"/>
  <c r="D32" i="4"/>
  <c r="D33" i="4"/>
  <c r="D34" i="4"/>
  <c r="D35" i="4"/>
  <c r="D36" i="4"/>
  <c r="C37" i="4"/>
  <c r="B37" i="4"/>
  <c r="D6" i="4"/>
  <c r="D7" i="4"/>
  <c r="D8" i="4"/>
  <c r="D9" i="4"/>
  <c r="D10" i="4"/>
  <c r="D11" i="4"/>
  <c r="D12" i="4"/>
  <c r="D13" i="4"/>
  <c r="D14" i="4"/>
  <c r="D15" i="4"/>
  <c r="D16" i="4"/>
  <c r="D5" i="4"/>
  <c r="C17" i="4"/>
  <c r="B17" i="4"/>
  <c r="D18" i="4" l="1"/>
  <c r="D19" i="4" s="1"/>
  <c r="D38" i="4"/>
  <c r="D39" i="4" s="1"/>
  <c r="I9" i="5" l="1"/>
  <c r="I10" i="5"/>
  <c r="J10" i="5"/>
  <c r="J9" i="5"/>
  <c r="J13" i="5" l="1"/>
</calcChain>
</file>

<file path=xl/sharedStrings.xml><?xml version="1.0" encoding="utf-8"?>
<sst xmlns="http://schemas.openxmlformats.org/spreadsheetml/2006/main" count="95" uniqueCount="73">
  <si>
    <t>SEP</t>
  </si>
  <si>
    <t>MES</t>
  </si>
  <si>
    <t>%CUMPL</t>
  </si>
  <si>
    <t>AGO</t>
  </si>
  <si>
    <t>OCT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</si>
  <si>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</si>
  <si>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</si>
  <si>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</si>
  <si>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</si>
  <si>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</si>
  <si>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</si>
  <si>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</si>
  <si>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</si>
  <si>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</si>
  <si>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TOTALES</t>
  </si>
  <si>
    <t>PRESUPUESTO INGRESOS</t>
  </si>
  <si>
    <t>INGRESOS REALES</t>
  </si>
  <si>
    <t>RESULTADO</t>
  </si>
  <si>
    <t>CALIFICACIÓN</t>
  </si>
  <si>
    <t>PRESUPUESTO EGRESOS</t>
  </si>
  <si>
    <t>EGRESOS REALES</t>
  </si>
  <si>
    <t>INFORMES</t>
  </si>
  <si>
    <t>MEDIO CICLO</t>
  </si>
  <si>
    <t>FIN DE CICLO</t>
  </si>
  <si>
    <t>CUMPLIDO</t>
  </si>
  <si>
    <t>Movimiento Familiar Cristiano</t>
  </si>
  <si>
    <t>Indicadores</t>
  </si>
  <si>
    <t>Fórmula</t>
  </si>
  <si>
    <t>Fuente de información</t>
  </si>
  <si>
    <t>Nivel de satisfacción</t>
  </si>
  <si>
    <t>Resultado</t>
  </si>
  <si>
    <t>Calificación</t>
  </si>
  <si>
    <t>Min.</t>
  </si>
  <si>
    <t>Sat.</t>
  </si>
  <si>
    <t>Exc.</t>
  </si>
  <si>
    <t>SUMA</t>
  </si>
  <si>
    <t>Hoja de evaluación</t>
  </si>
  <si>
    <t>Pond.</t>
  </si>
  <si>
    <t>Matrimonio Responsable de Área III de Sector</t>
  </si>
  <si>
    <t xml:space="preserve">Nota: Este formato será llenado por el matrimonio Responsable de Área III  de Sector y entregado al matrimonio Secretario de Sector para su revisión y análisis, anexando copia de las fuentes de información utilizadas. </t>
  </si>
  <si>
    <t xml:space="preserve">Porcentaje de apego al presupuesto anual de ingresos del Sector. </t>
  </si>
  <si>
    <t>Presupuesto elaborado por responsable de Area III de Sector.</t>
  </si>
  <si>
    <t>TABLERO DE INDICADORES DEL MATRIMONIO RESPONSABLE DE ÁREA III DE SECTOR</t>
  </si>
  <si>
    <t>1.- APEGO AL PRESUPUESTO DE INGRESOS DEL SECTOR</t>
  </si>
  <si>
    <t>2.- APEGO AL PRESUPUESTO DE EGRESOS DEL SECTOR</t>
  </si>
  <si>
    <t xml:space="preserve">Porcentaje de apego al presupuesto anual de egresos del Sector. </t>
  </si>
  <si>
    <t>3.- INFORMES ELABORADOS EN EL AÑO</t>
  </si>
  <si>
    <t>(Cantidad real Ingresada/Cantidad presupuestada ) x 100</t>
  </si>
  <si>
    <t>Informes elaborados</t>
  </si>
  <si>
    <t>(Cantidad presupuestada  / cantidad real Egresada)      x 100</t>
  </si>
  <si>
    <t>(Suma de informes / 2)        x 100</t>
  </si>
  <si>
    <t>Tiempo en el que se alcanza el 100% el cumplimiento del convenio anual con el equipo coordinador diocesano,</t>
  </si>
  <si>
    <t>4 meses = 100, 5 mreses = 50, mayor de 5 meses = 0</t>
  </si>
  <si>
    <t>Información del responsable de Área III de Sector</t>
  </si>
  <si>
    <t>Número de informes financieros proporcionados al sector en el año</t>
  </si>
  <si>
    <t>Matrimonio Responsable de Área III de Sector: ___________________________________________  Ciclo Evaluado: _____________    Sector:_______________________</t>
  </si>
  <si>
    <t>ENERO</t>
  </si>
  <si>
    <t>VALOR</t>
  </si>
  <si>
    <t>MESES</t>
  </si>
  <si>
    <t>TOTAL CONVENIO</t>
  </si>
  <si>
    <t>%CUMPLIMIENTO</t>
  </si>
  <si>
    <t>CUMPLIMIENTO DE CONVENIO</t>
  </si>
  <si>
    <t>SEPTIEMBRE</t>
  </si>
  <si>
    <t>OCTUBRE</t>
  </si>
  <si>
    <t>NOVIEMBRE</t>
  </si>
  <si>
    <t>DICIEMBRE</t>
  </si>
  <si>
    <t>FEBRERO</t>
  </si>
  <si>
    <t>MARZO</t>
  </si>
  <si>
    <t>ABRIL</t>
  </si>
  <si>
    <t>MAYO</t>
  </si>
  <si>
    <t>JUNIO</t>
  </si>
  <si>
    <t>ABONO ACUMULADO</t>
  </si>
  <si>
    <t>4.- Tiempo en el que se alcanza el 100% el cumplimiento del convenio anual con el equipo coordinador diocesano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</si>
</sst>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name val="Century Gothic"/>
      <family val="2"/>
    </font>
    <font>
      <b/>
      <sz val="1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sz val="8"/>
      <color theme="1"/>
      <name val="Calibri Light"/>
      <family val="2"/>
    </font>
    <font>
      <sz val="9"/>
      <name val="Calibri Light"/>
      <family val="2"/>
    </font>
    <font>
      <b/>
      <sz val="9"/>
      <name val="Calibri Light"/>
      <family val="2"/>
    </font>
    <font>
      <sz val="10"/>
      <name val="Arial"/>
      <family val="2"/>
    </font>
    <font>
      <sz val="11"/>
      <color theme="1"/>
      <name val="Calibri Light"/>
      <family val="2"/>
    </font>
    <font>
      <sz val="8"/>
      <name val="Arial Narrow"/>
      <family val="2"/>
    </font>
    <font>
      <b/>
      <sz val="11"/>
      <name val="Century Gothic"/>
      <family val="2"/>
    </font>
    <font>
      <sz val="9"/>
      <name val="Calibri"/>
      <family val="2"/>
      <scheme val="minor"/>
    </font>
    <font>
      <b/>
      <sz val="10"/>
      <name val="Century Gothic"/>
      <family val="2"/>
    </font>
    <font>
      <sz val="10"/>
      <name val="Arial Narrow"/>
      <family val="2"/>
    </font>
    <font>
      <sz val="8.5"/>
      <name val="Calibri Light"/>
      <family val="2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4" fillId="0" borderId="0"/>
  </cellStyleXfs>
  <cellXfs count="79">
    <xf numFmtId="0" fontId="0" fillId="0" borderId="0" xfId="0"/>
    <xf numFmtId="0" fontId="3" fillId="0" borderId="0" xfId="0" applyFont="1" applyAlignment="1">
      <alignment horizontal="center" vertical="center"/>
    </xf>
    <xf numFmtId="0" fontId="0" fillId="2" borderId="0" xfId="0" applyFill="1"/>
    <xf numFmtId="0" fontId="0" fillId="4" borderId="0" xfId="0" applyFill="1"/>
    <xf numFmtId="0" fontId="0" fillId="0" borderId="0" xfId="0" applyAlignment="1">
      <alignment vertical="center"/>
    </xf>
    <xf numFmtId="0" fontId="3" fillId="2" borderId="0" xfId="0" applyFont="1" applyFill="1" applyAlignment="1">
      <alignment horizontal="center" vertical="center"/>
    </xf>
    <xf numFmtId="9" fontId="3" fillId="3" borderId="0" xfId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9" fontId="2" fillId="3" borderId="0" xfId="1" applyFont="1" applyFill="1" applyAlignment="1">
      <alignment horizontal="center" vertical="center"/>
    </xf>
    <xf numFmtId="0" fontId="0" fillId="0" borderId="0" xfId="0" applyAlignment="1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9" fontId="2" fillId="2" borderId="0" xfId="1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7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/>
    </xf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/>
    </xf>
    <xf numFmtId="0" fontId="11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2" fontId="9" fillId="5" borderId="1" xfId="0" applyNumberFormat="1" applyFont="1" applyFill="1" applyBorder="1" applyAlignment="1">
      <alignment horizontal="center" vertical="center" wrapText="1"/>
    </xf>
    <xf numFmtId="9" fontId="9" fillId="5" borderId="1" xfId="0" applyNumberFormat="1" applyFont="1" applyFill="1" applyBorder="1" applyAlignment="1">
      <alignment horizontal="center" vertical="center" wrapText="1"/>
    </xf>
    <xf numFmtId="9" fontId="17" fillId="5" borderId="1" xfId="1" applyFont="1" applyFill="1" applyBorder="1" applyAlignment="1">
      <alignment horizontal="center" vertical="center" wrapText="1"/>
    </xf>
    <xf numFmtId="1" fontId="17" fillId="5" borderId="1" xfId="0" applyNumberFormat="1" applyFont="1" applyFill="1" applyBorder="1" applyAlignment="1">
      <alignment horizontal="center" vertical="center" wrapText="1"/>
    </xf>
    <xf numFmtId="0" fontId="0" fillId="0" borderId="0" xfId="0" applyBorder="1"/>
    <xf numFmtId="2" fontId="3" fillId="4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4" fillId="0" borderId="0" xfId="0" applyFont="1" applyAlignment="1"/>
    <xf numFmtId="9" fontId="3" fillId="0" borderId="0" xfId="1" applyFont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0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wrapText="1"/>
    </xf>
    <xf numFmtId="9" fontId="9" fillId="0" borderId="0" xfId="0" applyNumberFormat="1" applyFont="1" applyFill="1" applyBorder="1" applyAlignment="1">
      <alignment horizontal="center" wrapText="1"/>
    </xf>
    <xf numFmtId="9" fontId="9" fillId="0" borderId="0" xfId="0" applyNumberFormat="1" applyFont="1" applyFill="1" applyBorder="1" applyAlignment="1">
      <alignment wrapText="1"/>
    </xf>
    <xf numFmtId="2" fontId="9" fillId="0" borderId="0" xfId="0" applyNumberFormat="1" applyFont="1" applyFill="1" applyBorder="1" applyAlignment="1">
      <alignment horizontal="center" wrapText="1"/>
    </xf>
    <xf numFmtId="0" fontId="0" fillId="0" borderId="0" xfId="0" applyFill="1"/>
    <xf numFmtId="0" fontId="0" fillId="0" borderId="0" xfId="0" applyFont="1"/>
    <xf numFmtId="0" fontId="18" fillId="0" borderId="0" xfId="0" applyFont="1" applyFill="1" applyAlignment="1"/>
    <xf numFmtId="0" fontId="13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17" fillId="5" borderId="1" xfId="0" applyNumberFormat="1" applyFont="1" applyFill="1" applyBorder="1" applyAlignment="1">
      <alignment horizontal="center" vertical="center" wrapText="1"/>
    </xf>
    <xf numFmtId="164" fontId="17" fillId="0" borderId="0" xfId="0" applyNumberFormat="1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left" vertical="center" wrapText="1" indent="1"/>
    </xf>
    <xf numFmtId="0" fontId="20" fillId="5" borderId="1" xfId="0" applyFont="1" applyFill="1" applyBorder="1" applyAlignment="1">
      <alignment horizontal="left" vertical="center" wrapText="1" indent="1"/>
    </xf>
    <xf numFmtId="0" fontId="10" fillId="0" borderId="1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vertical="center" wrapText="1"/>
    </xf>
    <xf numFmtId="9" fontId="9" fillId="0" borderId="1" xfId="0" applyNumberFormat="1" applyFont="1" applyFill="1" applyBorder="1" applyAlignment="1">
      <alignment horizontal="center" vertical="center" wrapText="1"/>
    </xf>
    <xf numFmtId="1" fontId="17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6" borderId="0" xfId="0" applyFont="1" applyFill="1"/>
    <xf numFmtId="0" fontId="22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vertical="center"/>
    </xf>
    <xf numFmtId="0" fontId="3" fillId="2" borderId="0" xfId="0" applyFont="1" applyFill="1" applyAlignment="1">
      <alignment vertical="center" wrapText="1"/>
    </xf>
    <xf numFmtId="165" fontId="2" fillId="7" borderId="0" xfId="0" applyNumberFormat="1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2" fontId="9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21" fillId="5" borderId="2" xfId="0" applyFont="1" applyFill="1" applyBorder="1" applyAlignment="1">
      <alignment horizontal="left" vertical="center" wrapText="1"/>
    </xf>
    <xf numFmtId="0" fontId="8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13" fillId="6" borderId="1" xfId="2" applyFont="1" applyFill="1" applyBorder="1" applyAlignment="1">
      <alignment horizontal="center" vertical="center"/>
    </xf>
  </cellXfs>
  <cellStyles count="3">
    <cellStyle name="Normal" xfId="0" builtinId="0"/>
    <cellStyle name="Normal 3" xfId="2" xr:uid="{00000000-0005-0000-0000-000001000000}"/>
    <cellStyle name="Porcentaje" xfId="1" builtinId="5"/>
  </cellStyles>
  <dxfs count="0"/>
  <tableStyles count="0" defaultTableStyle="TableStyleMedium2" defaultPivotStyle="PivotStyleMedium9"/>
  <colors>
    <mruColors>
      <color rgb="FFFF0066"/>
      <color rgb="FF33CC33"/>
      <color rgb="FF009659"/>
      <color rgb="FF29411B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Tablero!$D$4</c:f>
              <c:strCache>
                <c:ptCount val="1"/>
                <c:pt idx="0">
                  <c:v>%CUMPL</c:v>
                </c:pt>
              </c:strCache>
            </c:strRef>
          </c:tx>
          <c:spPr>
            <a:ln w="57150" cap="rnd">
              <a:solidFill>
                <a:srgbClr val="33CC33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00B050"/>
              </a:solidFill>
              <a:ln w="57150">
                <a:noFill/>
              </a:ln>
            </c:spPr>
          </c:marker>
          <c:cat>
            <c:strRef>
              <c:f>Tablero!$A$5:$A$16</c:f>
              <c:strCache>
                <c:ptCount val="12"/>
                <c:pt idx="0">
                  <c:v>AGO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DIC</c:v>
                </c:pt>
                <c:pt idx="5">
                  <c:v>ENE</c:v>
                </c:pt>
                <c:pt idx="6">
                  <c:v>FEB</c:v>
                </c:pt>
                <c:pt idx="7">
                  <c:v>MAR</c:v>
                </c:pt>
                <c:pt idx="8">
                  <c:v>ABR</c:v>
                </c:pt>
                <c:pt idx="9">
                  <c:v>MAY</c:v>
                </c:pt>
                <c:pt idx="10">
                  <c:v>JUN</c:v>
                </c:pt>
                <c:pt idx="11">
                  <c:v>JUL</c:v>
                </c:pt>
              </c:strCache>
            </c:strRef>
          </c:cat>
          <c:val>
            <c:numRef>
              <c:f>Tablero!$D$5:$D$16</c:f>
              <c:numCache>
                <c:formatCode>0%</c:formatCode>
                <c:ptCount val="12"/>
                <c:pt idx="0">
                  <c:v>0.82608695652173914</c:v>
                </c:pt>
                <c:pt idx="1">
                  <c:v>1.173913043478261</c:v>
                </c:pt>
                <c:pt idx="2">
                  <c:v>0.82608695652173914</c:v>
                </c:pt>
                <c:pt idx="3">
                  <c:v>1.173913043478261</c:v>
                </c:pt>
                <c:pt idx="4">
                  <c:v>0.82608695652173914</c:v>
                </c:pt>
                <c:pt idx="5">
                  <c:v>1.5217391304347827</c:v>
                </c:pt>
                <c:pt idx="6">
                  <c:v>0.82608695652173914</c:v>
                </c:pt>
                <c:pt idx="7">
                  <c:v>0.82608695652173914</c:v>
                </c:pt>
                <c:pt idx="8">
                  <c:v>0.65217391304347827</c:v>
                </c:pt>
                <c:pt idx="9">
                  <c:v>0.82608695652173914</c:v>
                </c:pt>
                <c:pt idx="10">
                  <c:v>1.4782608695652173</c:v>
                </c:pt>
                <c:pt idx="11">
                  <c:v>0.2608695652173913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94-4807-9E96-DEB4BBD6A47C}"/>
            </c:ext>
          </c:extLst>
        </c:ser>
        <c:ser>
          <c:idx val="1"/>
          <c:order val="1"/>
          <c:tx>
            <c:strRef>
              <c:f>Tablero!$E$4</c:f>
              <c:strCache>
                <c:ptCount val="1"/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Tablero!$A$5:$A$16</c:f>
              <c:strCache>
                <c:ptCount val="12"/>
                <c:pt idx="0">
                  <c:v>AGO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DIC</c:v>
                </c:pt>
                <c:pt idx="5">
                  <c:v>ENE</c:v>
                </c:pt>
                <c:pt idx="6">
                  <c:v>FEB</c:v>
                </c:pt>
                <c:pt idx="7">
                  <c:v>MAR</c:v>
                </c:pt>
                <c:pt idx="8">
                  <c:v>ABR</c:v>
                </c:pt>
                <c:pt idx="9">
                  <c:v>MAY</c:v>
                </c:pt>
                <c:pt idx="10">
                  <c:v>JUN</c:v>
                </c:pt>
                <c:pt idx="11">
                  <c:v>JUL</c:v>
                </c:pt>
              </c:strCache>
            </c:strRef>
          </c:cat>
          <c:val>
            <c:numRef>
              <c:f>Tablero!$E$5:$E$16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94-4807-9E96-DEB4BBD6A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665264"/>
        <c:axId val="1695650576"/>
      </c:lineChart>
      <c:catAx>
        <c:axId val="169566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5650576"/>
        <c:crosses val="autoZero"/>
        <c:auto val="1"/>
        <c:lblAlgn val="ctr"/>
        <c:lblOffset val="100"/>
        <c:noMultiLvlLbl val="0"/>
      </c:catAx>
      <c:valAx>
        <c:axId val="169565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566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Tablero!$D$24</c:f>
              <c:strCache>
                <c:ptCount val="1"/>
                <c:pt idx="0">
                  <c:v>%CUMPL</c:v>
                </c:pt>
              </c:strCache>
            </c:strRef>
          </c:tx>
          <c:spPr>
            <a:ln w="539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57150">
                <a:noFill/>
              </a:ln>
            </c:spPr>
          </c:marker>
          <c:cat>
            <c:strRef>
              <c:f>Tablero!$A$25:$A$36</c:f>
              <c:strCache>
                <c:ptCount val="12"/>
                <c:pt idx="0">
                  <c:v>AGO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DIC</c:v>
                </c:pt>
                <c:pt idx="5">
                  <c:v>ENE</c:v>
                </c:pt>
                <c:pt idx="6">
                  <c:v>FEB</c:v>
                </c:pt>
                <c:pt idx="7">
                  <c:v>MAR</c:v>
                </c:pt>
                <c:pt idx="8">
                  <c:v>ABR</c:v>
                </c:pt>
                <c:pt idx="9">
                  <c:v>MAY</c:v>
                </c:pt>
                <c:pt idx="10">
                  <c:v>JUN</c:v>
                </c:pt>
                <c:pt idx="11">
                  <c:v>JUL</c:v>
                </c:pt>
              </c:strCache>
            </c:strRef>
          </c:cat>
          <c:val>
            <c:numRef>
              <c:f>Tablero!$D$25:$D$36</c:f>
              <c:numCache>
                <c:formatCode>0%</c:formatCode>
                <c:ptCount val="12"/>
                <c:pt idx="0">
                  <c:v>0.84210526315789469</c:v>
                </c:pt>
                <c:pt idx="1">
                  <c:v>0.92500000000000004</c:v>
                </c:pt>
                <c:pt idx="2">
                  <c:v>0.97883597883597884</c:v>
                </c:pt>
                <c:pt idx="3">
                  <c:v>0.97883597883597884</c:v>
                </c:pt>
                <c:pt idx="4">
                  <c:v>0.90243902439024393</c:v>
                </c:pt>
                <c:pt idx="5">
                  <c:v>0.97883597883597884</c:v>
                </c:pt>
                <c:pt idx="6">
                  <c:v>1.85</c:v>
                </c:pt>
                <c:pt idx="7">
                  <c:v>0.97883597883597884</c:v>
                </c:pt>
                <c:pt idx="8">
                  <c:v>1.2333333333333334</c:v>
                </c:pt>
                <c:pt idx="9">
                  <c:v>1.2333333333333334</c:v>
                </c:pt>
                <c:pt idx="10">
                  <c:v>0.6166666666666667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DE-44C3-B85B-F1E4CA07EE15}"/>
            </c:ext>
          </c:extLst>
        </c:ser>
        <c:ser>
          <c:idx val="1"/>
          <c:order val="1"/>
          <c:tx>
            <c:strRef>
              <c:f>Tablero!$E$24</c:f>
              <c:strCache>
                <c:ptCount val="1"/>
              </c:strCache>
            </c:strRef>
          </c:tx>
          <c:spPr>
            <a:ln w="28575" cap="rnd">
              <a:solidFill>
                <a:srgbClr val="29411B"/>
              </a:solidFill>
              <a:round/>
            </a:ln>
            <a:effectLst/>
          </c:spPr>
          <c:marker>
            <c:symbol val="none"/>
          </c:marker>
          <c:cat>
            <c:strRef>
              <c:f>Tablero!$A$25:$A$36</c:f>
              <c:strCache>
                <c:ptCount val="12"/>
                <c:pt idx="0">
                  <c:v>AGO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DIC</c:v>
                </c:pt>
                <c:pt idx="5">
                  <c:v>ENE</c:v>
                </c:pt>
                <c:pt idx="6">
                  <c:v>FEB</c:v>
                </c:pt>
                <c:pt idx="7">
                  <c:v>MAR</c:v>
                </c:pt>
                <c:pt idx="8">
                  <c:v>ABR</c:v>
                </c:pt>
                <c:pt idx="9">
                  <c:v>MAY</c:v>
                </c:pt>
                <c:pt idx="10">
                  <c:v>JUN</c:v>
                </c:pt>
                <c:pt idx="11">
                  <c:v>JUL</c:v>
                </c:pt>
              </c:strCache>
            </c:strRef>
          </c:cat>
          <c:val>
            <c:numRef>
              <c:f>Tablero!$E$25:$E$36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DE-44C3-B85B-F1E4CA07E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654384"/>
        <c:axId val="1695660912"/>
      </c:lineChart>
      <c:catAx>
        <c:axId val="169565438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5660912"/>
        <c:crosses val="autoZero"/>
        <c:auto val="1"/>
        <c:lblAlgn val="ctr"/>
        <c:lblOffset val="100"/>
        <c:noMultiLvlLbl val="0"/>
      </c:catAx>
      <c:valAx>
        <c:axId val="16956609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565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Tablero!$A$45</c:f>
              <c:strCache>
                <c:ptCount val="1"/>
                <c:pt idx="0">
                  <c:v>CUMPLIDO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Tablero!$B$44:$C$44</c:f>
              <c:strCache>
                <c:ptCount val="2"/>
                <c:pt idx="0">
                  <c:v>MEDIO CICLO</c:v>
                </c:pt>
                <c:pt idx="1">
                  <c:v>FIN DE CICLO</c:v>
                </c:pt>
              </c:strCache>
            </c:strRef>
          </c:cat>
          <c:val>
            <c:numRef>
              <c:f>Tablero!$B$45:$C$45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3-4251-A7CA-AED324E82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695650032"/>
        <c:axId val="1695654928"/>
        <c:axId val="0"/>
      </c:bar3DChart>
      <c:catAx>
        <c:axId val="169565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MX"/>
          </a:p>
        </c:txPr>
        <c:crossAx val="1695654928"/>
        <c:crosses val="autoZero"/>
        <c:auto val="1"/>
        <c:lblAlgn val="ctr"/>
        <c:lblOffset val="100"/>
        <c:noMultiLvlLbl val="0"/>
      </c:catAx>
      <c:valAx>
        <c:axId val="1695654928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95650032"/>
        <c:crosses val="autoZero"/>
        <c:crossBetween val="between"/>
        <c:majorUnit val="0.5"/>
        <c:minorUnit val="2.0000000000000011E-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Tablero!$C$61</c:f>
              <c:strCache>
                <c:ptCount val="1"/>
                <c:pt idx="0">
                  <c:v>%CUMPLIMIENTO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Tablero!$A$62:$A$71</c:f>
              <c:strCache>
                <c:ptCount val="10"/>
                <c:pt idx="0">
                  <c:v>SEPTIEMBRE</c:v>
                </c:pt>
                <c:pt idx="1">
                  <c:v>OCTUBRE</c:v>
                </c:pt>
                <c:pt idx="2">
                  <c:v>NOVIEMBRE</c:v>
                </c:pt>
                <c:pt idx="3">
                  <c:v>DICIEMBRE</c:v>
                </c:pt>
                <c:pt idx="4">
                  <c:v>ENERO</c:v>
                </c:pt>
                <c:pt idx="5">
                  <c:v>FEBRERO</c:v>
                </c:pt>
                <c:pt idx="6">
                  <c:v>MARZO</c:v>
                </c:pt>
                <c:pt idx="7">
                  <c:v>ABRIL</c:v>
                </c:pt>
                <c:pt idx="8">
                  <c:v>MAYO</c:v>
                </c:pt>
                <c:pt idx="9">
                  <c:v>JUNIO</c:v>
                </c:pt>
              </c:strCache>
            </c:strRef>
          </c:cat>
          <c:val>
            <c:numRef>
              <c:f>Tablero!$C$62:$C$71</c:f>
              <c:numCache>
                <c:formatCode>0%</c:formatCode>
                <c:ptCount val="1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E-4931-9A77-CE15996D24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695657104"/>
        <c:axId val="1695662000"/>
        <c:axId val="0"/>
      </c:bar3DChart>
      <c:catAx>
        <c:axId val="169565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5662000"/>
        <c:crosses val="autoZero"/>
        <c:auto val="1"/>
        <c:lblAlgn val="ctr"/>
        <c:lblOffset val="100"/>
        <c:noMultiLvlLbl val="0"/>
      </c:catAx>
      <c:valAx>
        <c:axId val="16956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565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206376</xdr:colOff>
      <xdr:row>0</xdr:row>
      <xdr:rowOff>127001</xdr:rowOff>
    </xdr:from>
    <xdr:to>
      <xdr:col>0</xdr:col>
      <xdr:colOff>1013575</xdr:colOff>
      <xdr:row>1</xdr:row>
      <xdr:rowOff>1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376" y="127001"/>
          <a:ext cx="785428" cy="1301750"/>
        </a:xfrm>
        <a:prstGeom prst="rect">
          <a:avLst/>
        </a:prstGeom>
      </xdr:spPr>
    </xdr:pic>
    <xdr:clientData/>
  </xdr:twoCellAnchor>
  <xdr:twoCellAnchor>
    <xdr:from>
      <xdr:col>4</xdr:col>
      <xdr:colOff>25977</xdr:colOff>
      <xdr:row>3</xdr:row>
      <xdr:rowOff>1443</xdr:rowOff>
    </xdr:from>
    <xdr:to>
      <xdr:col>14</xdr:col>
      <xdr:colOff>718704</xdr:colOff>
      <xdr:row>18</xdr:row>
      <xdr:rowOff>17318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30307</xdr:colOff>
      <xdr:row>23</xdr:row>
      <xdr:rowOff>3520</xdr:rowOff>
    </xdr:from>
    <xdr:to>
      <xdr:col>14</xdr:col>
      <xdr:colOff>701387</xdr:colOff>
      <xdr:row>39</xdr:row>
      <xdr:rowOff>8659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554181</xdr:colOff>
      <xdr:row>41</xdr:row>
      <xdr:rowOff>554182</xdr:rowOff>
    </xdr:from>
    <xdr:to>
      <xdr:col>13</xdr:col>
      <xdr:colOff>744682</xdr:colOff>
      <xdr:row>51</xdr:row>
      <xdr:rowOff>121228</xdr:rowOff>
    </xdr:to>
    <xdr:graphicFrame macro="">
      <xdr:nvGraphicFramePr>
        <xdr:cNvPr id="10" name="9 Gráfico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152400</xdr:colOff>
      <xdr:row>60</xdr:row>
      <xdr:rowOff>40340</xdr:rowOff>
    </xdr:from>
    <xdr:to>
      <xdr:col>11</xdr:col>
      <xdr:colOff>779929</xdr:colOff>
      <xdr:row>74</xdr:row>
      <xdr:rowOff>103093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43229</xdr:colOff>
      <xdr:row>0</xdr:row>
      <xdr:rowOff>35901</xdr:rowOff>
    </xdr:from>
    <xdr:to>
      <xdr:col>1</xdr:col>
      <xdr:colOff>290420</xdr:colOff>
      <xdr:row>5</xdr:row>
      <xdr:rowOff>107324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29" y="35901"/>
          <a:ext cx="562249" cy="93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75"/>
  <sheetViews>
    <sheetView tabSelected="1" topLeftCell="A36" zoomScale="85" zoomScaleNormal="85" workbookViewId="0">
      <selection activeCell="J40" sqref="J40"/>
    </sheetView>
  </sheetViews>
  <sheetFormatPr baseColWidth="10" defaultColWidth="11.42578125" defaultRowHeight="15" x14ac:dyDescent="0.25"/>
  <cols>
    <col min="1" max="1" width="16" customWidth="1"/>
    <col min="2" max="2" width="15.28515625" style="1" customWidth="1"/>
    <col min="3" max="3" width="15.5703125" style="1" customWidth="1"/>
    <col min="4" max="4" width="14.7109375" style="1" customWidth="1"/>
    <col min="5" max="5" width="15.140625" style="1" customWidth="1"/>
    <col min="6" max="6" width="8.7109375" style="1" customWidth="1"/>
  </cols>
  <sheetData>
    <row r="1" spans="1:16" s="4" customFormat="1" ht="112.5" customHeight="1" x14ac:dyDescent="0.25">
      <c r="A1" s="69" t="s">
        <v>42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1:16" ht="26.25" customHeight="1" x14ac:dyDescent="0.25">
      <c r="A2" s="71" t="s">
        <v>43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</row>
    <row r="4" spans="1:16" ht="25.5" customHeight="1" x14ac:dyDescent="0.25">
      <c r="A4" s="14" t="s">
        <v>1</v>
      </c>
      <c r="B4" s="9" t="s">
        <v>15</v>
      </c>
      <c r="C4" s="9" t="s">
        <v>16</v>
      </c>
      <c r="D4" s="5" t="s">
        <v>2</v>
      </c>
      <c r="E4"/>
      <c r="F4"/>
    </row>
    <row r="5" spans="1:16" x14ac:dyDescent="0.25">
      <c r="A5" s="8" t="s">
        <v>3</v>
      </c>
      <c r="B5" s="7">
        <v>2300</v>
      </c>
      <c r="C5" s="7">
        <v>1900</v>
      </c>
      <c r="D5" s="11">
        <f>C5/B5</f>
        <v>0.82608695652173914</v>
      </c>
      <c r="E5" s="3">
        <v>1</v>
      </c>
      <c r="F5"/>
    </row>
    <row r="6" spans="1:16" x14ac:dyDescent="0.25">
      <c r="A6" s="8" t="s">
        <v>0</v>
      </c>
      <c r="B6" s="48">
        <v>2300</v>
      </c>
      <c r="C6" s="48">
        <v>2700</v>
      </c>
      <c r="D6" s="11">
        <f t="shared" ref="D6:D16" si="0">C6/B6</f>
        <v>1.173913043478261</v>
      </c>
      <c r="E6" s="3">
        <v>1</v>
      </c>
      <c r="F6"/>
    </row>
    <row r="7" spans="1:16" x14ac:dyDescent="0.25">
      <c r="A7" s="8" t="s">
        <v>4</v>
      </c>
      <c r="B7" s="48">
        <v>2300</v>
      </c>
      <c r="C7" s="48">
        <v>1900</v>
      </c>
      <c r="D7" s="11">
        <f t="shared" si="0"/>
        <v>0.82608695652173914</v>
      </c>
      <c r="E7" s="3">
        <v>1</v>
      </c>
      <c r="F7"/>
    </row>
    <row r="8" spans="1:16" x14ac:dyDescent="0.25">
      <c r="A8" s="8" t="s">
        <v>5</v>
      </c>
      <c r="B8" s="48">
        <v>2300</v>
      </c>
      <c r="C8" s="48">
        <v>2700</v>
      </c>
      <c r="D8" s="11">
        <f t="shared" si="0"/>
        <v>1.173913043478261</v>
      </c>
      <c r="E8" s="3">
        <v>1</v>
      </c>
      <c r="F8"/>
    </row>
    <row r="9" spans="1:16" x14ac:dyDescent="0.25">
      <c r="A9" s="8" t="s">
        <v>6</v>
      </c>
      <c r="B9" s="48">
        <v>2300</v>
      </c>
      <c r="C9" s="48">
        <v>1900</v>
      </c>
      <c r="D9" s="11">
        <f t="shared" si="0"/>
        <v>0.82608695652173914</v>
      </c>
      <c r="E9" s="3">
        <v>1</v>
      </c>
      <c r="F9"/>
    </row>
    <row r="10" spans="1:16" x14ac:dyDescent="0.25">
      <c r="A10" s="8" t="s">
        <v>7</v>
      </c>
      <c r="B10" s="48">
        <v>2300</v>
      </c>
      <c r="C10" s="48">
        <v>3500</v>
      </c>
      <c r="D10" s="11">
        <f t="shared" si="0"/>
        <v>1.5217391304347827</v>
      </c>
      <c r="E10" s="3">
        <v>1</v>
      </c>
      <c r="F10"/>
    </row>
    <row r="11" spans="1:16" x14ac:dyDescent="0.25">
      <c r="A11" s="8" t="s">
        <v>8</v>
      </c>
      <c r="B11" s="48">
        <v>2300</v>
      </c>
      <c r="C11" s="48">
        <v>1900</v>
      </c>
      <c r="D11" s="11">
        <f t="shared" si="0"/>
        <v>0.82608695652173914</v>
      </c>
      <c r="E11" s="3">
        <v>1</v>
      </c>
      <c r="F11"/>
    </row>
    <row r="12" spans="1:16" x14ac:dyDescent="0.25">
      <c r="A12" s="8" t="s">
        <v>9</v>
      </c>
      <c r="B12" s="48">
        <v>2300</v>
      </c>
      <c r="C12" s="48">
        <v>1900</v>
      </c>
      <c r="D12" s="11">
        <f t="shared" si="0"/>
        <v>0.82608695652173914</v>
      </c>
      <c r="E12" s="3">
        <v>1</v>
      </c>
      <c r="F12"/>
    </row>
    <row r="13" spans="1:16" x14ac:dyDescent="0.25">
      <c r="A13" s="8" t="s">
        <v>10</v>
      </c>
      <c r="B13" s="48">
        <v>2300</v>
      </c>
      <c r="C13" s="48">
        <v>1500</v>
      </c>
      <c r="D13" s="11">
        <f t="shared" si="0"/>
        <v>0.65217391304347827</v>
      </c>
      <c r="E13" s="3">
        <v>1</v>
      </c>
      <c r="F13"/>
    </row>
    <row r="14" spans="1:16" x14ac:dyDescent="0.25">
      <c r="A14" s="8" t="s">
        <v>11</v>
      </c>
      <c r="B14" s="48">
        <v>2300</v>
      </c>
      <c r="C14" s="48">
        <v>1900</v>
      </c>
      <c r="D14" s="11">
        <f t="shared" si="0"/>
        <v>0.82608695652173914</v>
      </c>
      <c r="E14" s="3">
        <v>1</v>
      </c>
      <c r="F14"/>
    </row>
    <row r="15" spans="1:16" x14ac:dyDescent="0.25">
      <c r="A15" s="8" t="s">
        <v>12</v>
      </c>
      <c r="B15" s="48">
        <v>2300</v>
      </c>
      <c r="C15" s="48">
        <v>3400</v>
      </c>
      <c r="D15" s="11">
        <f t="shared" si="0"/>
        <v>1.4782608695652173</v>
      </c>
      <c r="E15" s="3">
        <v>1</v>
      </c>
      <c r="F15"/>
    </row>
    <row r="16" spans="1:16" x14ac:dyDescent="0.25">
      <c r="A16" s="8" t="s">
        <v>13</v>
      </c>
      <c r="B16" s="48">
        <v>2300</v>
      </c>
      <c r="C16" s="48">
        <v>600</v>
      </c>
      <c r="D16" s="11">
        <f t="shared" si="0"/>
        <v>0.2608695652173913</v>
      </c>
      <c r="E16" s="3">
        <v>1</v>
      </c>
      <c r="F16"/>
    </row>
    <row r="17" spans="1:15" x14ac:dyDescent="0.25">
      <c r="A17" s="17" t="s">
        <v>14</v>
      </c>
      <c r="B17" s="13">
        <f>SUM(B5:B16)</f>
        <v>27600</v>
      </c>
      <c r="C17" s="13">
        <f t="shared" ref="C17" si="1">SUM(C5:C16)</f>
        <v>25800</v>
      </c>
      <c r="D17" s="16"/>
      <c r="E17" s="3"/>
      <c r="F17"/>
    </row>
    <row r="18" spans="1:15" x14ac:dyDescent="0.25">
      <c r="A18" s="8"/>
      <c r="C18" s="33" t="s">
        <v>17</v>
      </c>
      <c r="D18" s="6">
        <f>IF(C17&lt;B17,C17/B17,B17/C17)</f>
        <v>0.93478260869565222</v>
      </c>
    </row>
    <row r="19" spans="1:15" x14ac:dyDescent="0.25">
      <c r="C19" s="18" t="s">
        <v>18</v>
      </c>
      <c r="D19" s="31">
        <f>D18*0.25*100</f>
        <v>23.369565217391305</v>
      </c>
    </row>
    <row r="22" spans="1:15" ht="43.5" customHeight="1" x14ac:dyDescent="0.25">
      <c r="A22" s="71" t="s">
        <v>44</v>
      </c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</row>
    <row r="23" spans="1:15" ht="14.25" customHeight="1" x14ac:dyDescent="0.25">
      <c r="A23" s="19"/>
      <c r="B23" s="19"/>
      <c r="C23" s="19"/>
      <c r="D23" s="19"/>
      <c r="E23" s="19"/>
      <c r="F23" s="12"/>
      <c r="G23" s="12"/>
    </row>
    <row r="24" spans="1:15" ht="25.5" x14ac:dyDescent="0.25">
      <c r="A24" s="14" t="s">
        <v>1</v>
      </c>
      <c r="B24" s="9" t="s">
        <v>19</v>
      </c>
      <c r="C24" s="10" t="s">
        <v>20</v>
      </c>
      <c r="D24" s="5" t="s">
        <v>2</v>
      </c>
      <c r="E24"/>
    </row>
    <row r="25" spans="1:15" x14ac:dyDescent="0.25">
      <c r="A25" s="17" t="s">
        <v>3</v>
      </c>
      <c r="B25" s="7">
        <v>1600</v>
      </c>
      <c r="C25" s="7">
        <v>1900</v>
      </c>
      <c r="D25" s="11">
        <f t="shared" ref="D25:D36" si="2">B25/C25</f>
        <v>0.84210526315789469</v>
      </c>
      <c r="E25" s="3">
        <v>1</v>
      </c>
    </row>
    <row r="26" spans="1:15" x14ac:dyDescent="0.25">
      <c r="A26" s="17" t="s">
        <v>0</v>
      </c>
      <c r="B26" s="48">
        <v>1850</v>
      </c>
      <c r="C26" s="7">
        <v>2000</v>
      </c>
      <c r="D26" s="11">
        <f t="shared" si="2"/>
        <v>0.92500000000000004</v>
      </c>
      <c r="E26" s="3">
        <v>1</v>
      </c>
    </row>
    <row r="27" spans="1:15" x14ac:dyDescent="0.25">
      <c r="A27" s="17" t="s">
        <v>4</v>
      </c>
      <c r="B27" s="48">
        <v>1850</v>
      </c>
      <c r="C27" s="7">
        <v>1890</v>
      </c>
      <c r="D27" s="11">
        <f t="shared" si="2"/>
        <v>0.97883597883597884</v>
      </c>
      <c r="E27" s="3">
        <v>1</v>
      </c>
    </row>
    <row r="28" spans="1:15" x14ac:dyDescent="0.25">
      <c r="A28" s="17" t="s">
        <v>5</v>
      </c>
      <c r="B28" s="48">
        <v>1850</v>
      </c>
      <c r="C28" s="48">
        <v>1890</v>
      </c>
      <c r="D28" s="11">
        <f t="shared" si="2"/>
        <v>0.97883597883597884</v>
      </c>
      <c r="E28" s="3">
        <v>1</v>
      </c>
    </row>
    <row r="29" spans="1:15" x14ac:dyDescent="0.25">
      <c r="A29" s="17" t="s">
        <v>6</v>
      </c>
      <c r="B29" s="48">
        <v>1850</v>
      </c>
      <c r="C29" s="48">
        <v>2050</v>
      </c>
      <c r="D29" s="11">
        <f t="shared" si="2"/>
        <v>0.90243902439024393</v>
      </c>
      <c r="E29" s="3">
        <v>1</v>
      </c>
    </row>
    <row r="30" spans="1:15" x14ac:dyDescent="0.25">
      <c r="A30" s="17" t="s">
        <v>7</v>
      </c>
      <c r="B30" s="48">
        <v>1850</v>
      </c>
      <c r="C30" s="48">
        <v>1890</v>
      </c>
      <c r="D30" s="11">
        <f t="shared" si="2"/>
        <v>0.97883597883597884</v>
      </c>
      <c r="E30" s="3">
        <v>1</v>
      </c>
    </row>
    <row r="31" spans="1:15" x14ac:dyDescent="0.25">
      <c r="A31" s="17" t="s">
        <v>8</v>
      </c>
      <c r="B31" s="48">
        <v>1850</v>
      </c>
      <c r="C31" s="48">
        <v>1000</v>
      </c>
      <c r="D31" s="11">
        <f t="shared" si="2"/>
        <v>1.85</v>
      </c>
      <c r="E31" s="3">
        <v>1</v>
      </c>
    </row>
    <row r="32" spans="1:15" x14ac:dyDescent="0.25">
      <c r="A32" s="17" t="s">
        <v>9</v>
      </c>
      <c r="B32" s="48">
        <v>1850</v>
      </c>
      <c r="C32" s="48">
        <v>1890</v>
      </c>
      <c r="D32" s="11">
        <f t="shared" si="2"/>
        <v>0.97883597883597884</v>
      </c>
      <c r="E32" s="3">
        <v>1</v>
      </c>
    </row>
    <row r="33" spans="1:15" x14ac:dyDescent="0.25">
      <c r="A33" s="17" t="s">
        <v>10</v>
      </c>
      <c r="B33" s="48">
        <v>1850</v>
      </c>
      <c r="C33" s="48">
        <v>1500</v>
      </c>
      <c r="D33" s="11">
        <f t="shared" si="2"/>
        <v>1.2333333333333334</v>
      </c>
      <c r="E33" s="3">
        <v>1</v>
      </c>
    </row>
    <row r="34" spans="1:15" x14ac:dyDescent="0.25">
      <c r="A34" s="17" t="s">
        <v>11</v>
      </c>
      <c r="B34" s="48">
        <v>1850</v>
      </c>
      <c r="C34" s="48">
        <v>1500</v>
      </c>
      <c r="D34" s="11">
        <f t="shared" si="2"/>
        <v>1.2333333333333334</v>
      </c>
      <c r="E34" s="3">
        <v>1</v>
      </c>
    </row>
    <row r="35" spans="1:15" x14ac:dyDescent="0.25">
      <c r="A35" s="17" t="s">
        <v>12</v>
      </c>
      <c r="B35" s="48">
        <v>1850</v>
      </c>
      <c r="C35" s="48">
        <v>3000</v>
      </c>
      <c r="D35" s="11">
        <f t="shared" si="2"/>
        <v>0.6166666666666667</v>
      </c>
      <c r="E35" s="3">
        <v>1</v>
      </c>
    </row>
    <row r="36" spans="1:15" x14ac:dyDescent="0.25">
      <c r="A36" s="17" t="s">
        <v>13</v>
      </c>
      <c r="B36" s="48">
        <v>1850</v>
      </c>
      <c r="C36" s="48">
        <v>1850</v>
      </c>
      <c r="D36" s="11">
        <f t="shared" si="2"/>
        <v>1</v>
      </c>
      <c r="E36" s="3">
        <v>1</v>
      </c>
    </row>
    <row r="37" spans="1:15" x14ac:dyDescent="0.25">
      <c r="A37" s="17" t="s">
        <v>14</v>
      </c>
      <c r="B37" s="13">
        <f>SUM(B25:B36)</f>
        <v>21950</v>
      </c>
      <c r="C37" s="13">
        <f t="shared" ref="C37" si="3">SUM(C25:C36)</f>
        <v>22360</v>
      </c>
      <c r="D37" s="16"/>
      <c r="E37" s="3"/>
    </row>
    <row r="38" spans="1:15" x14ac:dyDescent="0.25">
      <c r="A38" s="8"/>
      <c r="B38" s="7"/>
      <c r="C38" s="33" t="s">
        <v>17</v>
      </c>
      <c r="D38" s="6">
        <f>IF(C37&lt;B37,C37/B37,B37/C37)</f>
        <v>0.98166368515205726</v>
      </c>
      <c r="E38" s="7"/>
    </row>
    <row r="39" spans="1:15" x14ac:dyDescent="0.25">
      <c r="B39" s="7"/>
      <c r="C39" s="15" t="s">
        <v>18</v>
      </c>
      <c r="D39" s="31">
        <f>D38*0.25*100</f>
        <v>24.541592128801433</v>
      </c>
      <c r="E39" s="7"/>
    </row>
    <row r="42" spans="1:15" ht="45" customHeight="1" x14ac:dyDescent="0.3">
      <c r="A42" s="71" t="s">
        <v>46</v>
      </c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34"/>
    </row>
    <row r="43" spans="1:15" x14ac:dyDescent="0.25">
      <c r="A43" s="70" t="s">
        <v>21</v>
      </c>
      <c r="B43" s="70"/>
      <c r="C43" s="70"/>
      <c r="D43" s="70"/>
    </row>
    <row r="44" spans="1:15" ht="24.95" customHeight="1" x14ac:dyDescent="0.25">
      <c r="A44" s="2"/>
      <c r="B44" s="5" t="s">
        <v>22</v>
      </c>
      <c r="C44" s="5" t="s">
        <v>23</v>
      </c>
      <c r="D44" s="5" t="s">
        <v>17</v>
      </c>
    </row>
    <row r="45" spans="1:15" ht="24.95" customHeight="1" x14ac:dyDescent="0.25">
      <c r="A45" s="36" t="s">
        <v>24</v>
      </c>
      <c r="B45" s="1">
        <v>0</v>
      </c>
      <c r="C45" s="1">
        <v>1</v>
      </c>
      <c r="D45" s="35">
        <f>(B45+C45)/2</f>
        <v>0.5</v>
      </c>
    </row>
    <row r="46" spans="1:15" ht="24.95" customHeight="1" x14ac:dyDescent="0.25">
      <c r="A46" s="3"/>
      <c r="B46" s="32"/>
      <c r="C46" s="32" t="s">
        <v>18</v>
      </c>
      <c r="D46" s="31">
        <f>D45*0.1*100</f>
        <v>5</v>
      </c>
    </row>
    <row r="57" spans="1:14" ht="18.75" x14ac:dyDescent="0.25">
      <c r="A57" s="71" t="s">
        <v>72</v>
      </c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</row>
    <row r="58" spans="1:14" x14ac:dyDescent="0.25">
      <c r="B58" s="48"/>
      <c r="C58" s="48"/>
      <c r="D58" s="48"/>
      <c r="E58" s="48"/>
      <c r="F58" s="48"/>
    </row>
    <row r="59" spans="1:14" x14ac:dyDescent="0.25">
      <c r="E59" s="72"/>
      <c r="F59" s="72"/>
      <c r="G59" s="72"/>
      <c r="H59" s="72"/>
      <c r="I59" s="72"/>
      <c r="J59" s="72"/>
      <c r="K59" s="72"/>
      <c r="L59" s="72"/>
      <c r="M59" s="72"/>
      <c r="N59" s="72"/>
    </row>
    <row r="60" spans="1:14" x14ac:dyDescent="0.25">
      <c r="A60" s="72" t="s">
        <v>61</v>
      </c>
      <c r="B60" s="72"/>
      <c r="C60" s="72"/>
      <c r="D60" s="72"/>
      <c r="E60" s="72"/>
      <c r="F60" s="57"/>
    </row>
    <row r="61" spans="1:14" ht="25.5" x14ac:dyDescent="0.25">
      <c r="A61" s="36" t="s">
        <v>58</v>
      </c>
      <c r="B61" s="9" t="s">
        <v>71</v>
      </c>
      <c r="C61" s="5" t="s">
        <v>60</v>
      </c>
      <c r="D61" s="9" t="s">
        <v>57</v>
      </c>
      <c r="F61" s="9"/>
    </row>
    <row r="62" spans="1:14" x14ac:dyDescent="0.25">
      <c r="A62" s="58" t="s">
        <v>62</v>
      </c>
      <c r="B62" s="62">
        <v>10000</v>
      </c>
      <c r="C62" s="11">
        <f t="shared" ref="C62:C71" si="4">B62/$C$74</f>
        <v>0.4</v>
      </c>
      <c r="D62" s="59">
        <v>100</v>
      </c>
      <c r="F62" s="59"/>
    </row>
    <row r="63" spans="1:14" x14ac:dyDescent="0.25">
      <c r="A63" s="58" t="s">
        <v>63</v>
      </c>
      <c r="B63" s="62">
        <v>10000</v>
      </c>
      <c r="C63" s="11">
        <f t="shared" si="4"/>
        <v>0.4</v>
      </c>
      <c r="D63" s="59">
        <v>100</v>
      </c>
      <c r="F63" s="59"/>
    </row>
    <row r="64" spans="1:14" x14ac:dyDescent="0.25">
      <c r="A64" s="58" t="s">
        <v>64</v>
      </c>
      <c r="B64" s="62">
        <v>10000</v>
      </c>
      <c r="C64" s="11">
        <f t="shared" si="4"/>
        <v>0.4</v>
      </c>
      <c r="D64" s="59">
        <v>100</v>
      </c>
      <c r="F64" s="59"/>
    </row>
    <row r="65" spans="1:6" x14ac:dyDescent="0.25">
      <c r="A65" s="58" t="s">
        <v>65</v>
      </c>
      <c r="B65" s="62">
        <v>10000</v>
      </c>
      <c r="C65" s="11">
        <f t="shared" si="4"/>
        <v>0.4</v>
      </c>
      <c r="D65" s="59">
        <v>100</v>
      </c>
      <c r="F65" s="59"/>
    </row>
    <row r="66" spans="1:6" x14ac:dyDescent="0.25">
      <c r="A66" s="58" t="s">
        <v>56</v>
      </c>
      <c r="B66" s="62">
        <v>25000</v>
      </c>
      <c r="C66" s="11">
        <f t="shared" si="4"/>
        <v>1</v>
      </c>
      <c r="D66" s="59">
        <v>50</v>
      </c>
      <c r="F66" s="59"/>
    </row>
    <row r="67" spans="1:6" x14ac:dyDescent="0.25">
      <c r="A67" s="58" t="s">
        <v>66</v>
      </c>
      <c r="B67" s="62"/>
      <c r="C67" s="11">
        <f t="shared" si="4"/>
        <v>0</v>
      </c>
      <c r="D67" s="59">
        <v>0</v>
      </c>
      <c r="F67" s="59"/>
    </row>
    <row r="68" spans="1:6" x14ac:dyDescent="0.25">
      <c r="A68" s="58" t="s">
        <v>67</v>
      </c>
      <c r="B68" s="62"/>
      <c r="C68" s="11">
        <f t="shared" si="4"/>
        <v>0</v>
      </c>
      <c r="D68" s="59">
        <v>0</v>
      </c>
      <c r="F68" s="59"/>
    </row>
    <row r="69" spans="1:6" x14ac:dyDescent="0.25">
      <c r="A69" s="58" t="s">
        <v>68</v>
      </c>
      <c r="B69" s="62"/>
      <c r="C69" s="11">
        <f t="shared" si="4"/>
        <v>0</v>
      </c>
      <c r="D69" s="59">
        <v>0</v>
      </c>
      <c r="F69" s="59"/>
    </row>
    <row r="70" spans="1:6" x14ac:dyDescent="0.25">
      <c r="A70" s="58" t="s">
        <v>69</v>
      </c>
      <c r="B70" s="62"/>
      <c r="C70" s="11">
        <f t="shared" si="4"/>
        <v>0</v>
      </c>
      <c r="D70" s="59">
        <v>0</v>
      </c>
      <c r="F70" s="59"/>
    </row>
    <row r="71" spans="1:6" x14ac:dyDescent="0.25">
      <c r="A71" s="58" t="s">
        <v>70</v>
      </c>
      <c r="B71" s="62"/>
      <c r="C71" s="11">
        <f t="shared" si="4"/>
        <v>0</v>
      </c>
      <c r="D71" s="59">
        <v>0</v>
      </c>
      <c r="F71" s="59"/>
    </row>
    <row r="72" spans="1:6" x14ac:dyDescent="0.25">
      <c r="A72" s="58"/>
      <c r="B72" s="62"/>
      <c r="C72" s="11"/>
      <c r="D72" s="59"/>
      <c r="F72" s="59"/>
    </row>
    <row r="73" spans="1:6" x14ac:dyDescent="0.25">
      <c r="A73" s="58"/>
      <c r="B73" s="62"/>
      <c r="C73" s="11"/>
      <c r="D73" s="59"/>
      <c r="F73" s="59"/>
    </row>
    <row r="74" spans="1:6" x14ac:dyDescent="0.25">
      <c r="B74" s="64" t="s">
        <v>59</v>
      </c>
      <c r="C74" s="65">
        <v>25000</v>
      </c>
      <c r="E74" s="66" t="s">
        <v>30</v>
      </c>
      <c r="F74" s="60">
        <f>IF(C65&gt;=1,100,IF(C66&gt;=1,50,IF(C69&gt;=1,0,IF(C70&gt;=1,0,0))))</f>
        <v>50</v>
      </c>
    </row>
    <row r="75" spans="1:6" x14ac:dyDescent="0.25">
      <c r="A75" s="64"/>
      <c r="B75" s="64"/>
      <c r="C75" s="63"/>
      <c r="E75" s="67" t="s">
        <v>31</v>
      </c>
      <c r="F75" s="61">
        <f>F74*0.4</f>
        <v>20</v>
      </c>
    </row>
  </sheetData>
  <mergeCells count="8">
    <mergeCell ref="A1:P1"/>
    <mergeCell ref="A43:D43"/>
    <mergeCell ref="A42:N42"/>
    <mergeCell ref="A60:E60"/>
    <mergeCell ref="E59:N59"/>
    <mergeCell ref="A57:N57"/>
    <mergeCell ref="A2:O2"/>
    <mergeCell ref="A22:O22"/>
  </mergeCells>
  <conditionalFormatting sqref="D5:D16 D25:D36">
    <cfRule type="colorScale" priority="10">
      <colorScale>
        <cfvo type="num" val="0"/>
        <cfvo type="num" val="0.9"/>
        <cfvo type="num" val="1"/>
        <color rgb="FFF8696B"/>
        <color rgb="FFFFEB84"/>
        <color rgb="FF63BE7B"/>
      </colorScale>
    </cfRule>
  </conditionalFormatting>
  <conditionalFormatting sqref="D45">
    <cfRule type="colorScale" priority="3">
      <colorScale>
        <cfvo type="num" val="0"/>
        <cfvo type="num" val="0.5"/>
        <cfvo type="num" val="1"/>
        <color rgb="FFFF0000"/>
        <color rgb="FFFFEB84"/>
        <color rgb="FF00B050"/>
      </colorScale>
    </cfRule>
  </conditionalFormatting>
  <conditionalFormatting sqref="C62:C73">
    <cfRule type="colorScale" priority="1">
      <colorScale>
        <cfvo type="min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scale="52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17"/>
  <sheetViews>
    <sheetView topLeftCell="A10" zoomScaleNormal="100" workbookViewId="0">
      <selection activeCell="E12" sqref="E12"/>
    </sheetView>
  </sheetViews>
  <sheetFormatPr baseColWidth="10" defaultColWidth="11.42578125" defaultRowHeight="15" x14ac:dyDescent="0.25"/>
  <cols>
    <col min="1" max="1" width="4.7109375" customWidth="1"/>
    <col min="2" max="2" width="40.7109375" customWidth="1"/>
    <col min="3" max="3" width="20.7109375" customWidth="1"/>
    <col min="4" max="4" width="18.7109375" customWidth="1"/>
    <col min="5" max="5" width="9.7109375" customWidth="1"/>
    <col min="6" max="8" width="7.7109375" hidden="1" customWidth="1"/>
    <col min="9" max="10" width="10.7109375" customWidth="1"/>
  </cols>
  <sheetData>
    <row r="1" spans="1:10" ht="17.25" x14ac:dyDescent="0.25">
      <c r="A1" s="20"/>
      <c r="B1" s="75" t="s">
        <v>25</v>
      </c>
      <c r="C1" s="75"/>
      <c r="D1" s="75"/>
      <c r="E1" s="75"/>
      <c r="F1" s="75"/>
      <c r="G1" s="75"/>
      <c r="H1" s="75"/>
      <c r="I1" s="75"/>
      <c r="J1" s="75"/>
    </row>
    <row r="2" spans="1:10" ht="9" customHeight="1" x14ac:dyDescent="0.25">
      <c r="A2" s="20"/>
      <c r="B2" s="21"/>
      <c r="C2" s="21"/>
      <c r="D2" s="21"/>
      <c r="E2" s="21"/>
      <c r="F2" s="21"/>
      <c r="G2" s="21"/>
      <c r="H2" s="21"/>
      <c r="I2" s="21"/>
      <c r="J2" s="21"/>
    </row>
    <row r="3" spans="1:10" ht="17.25" x14ac:dyDescent="0.25">
      <c r="A3" s="20"/>
      <c r="B3" s="75" t="s">
        <v>38</v>
      </c>
      <c r="C3" s="75"/>
      <c r="D3" s="75"/>
      <c r="E3" s="75"/>
      <c r="F3" s="75"/>
      <c r="G3" s="75"/>
      <c r="H3" s="75"/>
      <c r="I3" s="75"/>
      <c r="J3" s="75"/>
    </row>
    <row r="4" spans="1:10" x14ac:dyDescent="0.25">
      <c r="A4" s="22"/>
      <c r="B4" s="76" t="s">
        <v>36</v>
      </c>
      <c r="C4" s="76"/>
      <c r="D4" s="76"/>
      <c r="E4" s="76"/>
      <c r="F4" s="76"/>
      <c r="G4" s="76"/>
      <c r="H4" s="76"/>
      <c r="I4" s="76"/>
      <c r="J4" s="76"/>
    </row>
    <row r="5" spans="1:10" ht="9" customHeight="1" x14ac:dyDescent="0.25">
      <c r="A5" s="22"/>
      <c r="B5" s="23"/>
      <c r="C5" s="23"/>
      <c r="D5" s="23"/>
      <c r="E5" s="23"/>
      <c r="F5" s="23"/>
      <c r="G5" s="23"/>
      <c r="H5" s="23"/>
      <c r="I5" s="23"/>
      <c r="J5" s="23"/>
    </row>
    <row r="6" spans="1:10" s="24" customFormat="1" ht="30" customHeight="1" x14ac:dyDescent="0.25">
      <c r="A6" s="74" t="s">
        <v>39</v>
      </c>
      <c r="B6" s="74"/>
      <c r="C6" s="74"/>
      <c r="D6" s="74"/>
      <c r="E6" s="74"/>
      <c r="F6" s="74"/>
      <c r="G6" s="74"/>
      <c r="H6" s="74"/>
      <c r="I6" s="74"/>
      <c r="J6" s="74"/>
    </row>
    <row r="7" spans="1:10" s="25" customFormat="1" ht="14.25" customHeight="1" x14ac:dyDescent="0.25">
      <c r="A7" s="77"/>
      <c r="B7" s="73" t="s">
        <v>26</v>
      </c>
      <c r="C7" s="73" t="s">
        <v>27</v>
      </c>
      <c r="D7" s="73" t="s">
        <v>28</v>
      </c>
      <c r="E7" s="73" t="s">
        <v>37</v>
      </c>
      <c r="F7" s="78" t="s">
        <v>29</v>
      </c>
      <c r="G7" s="78"/>
      <c r="H7" s="78"/>
      <c r="I7" s="73" t="s">
        <v>30</v>
      </c>
      <c r="J7" s="73" t="s">
        <v>31</v>
      </c>
    </row>
    <row r="8" spans="1:10" s="25" customFormat="1" ht="16.5" customHeight="1" x14ac:dyDescent="0.25">
      <c r="A8" s="77"/>
      <c r="B8" s="73"/>
      <c r="C8" s="73"/>
      <c r="D8" s="73"/>
      <c r="E8" s="73"/>
      <c r="F8" s="46" t="s">
        <v>32</v>
      </c>
      <c r="G8" s="46" t="s">
        <v>33</v>
      </c>
      <c r="H8" s="46" t="s">
        <v>34</v>
      </c>
      <c r="I8" s="73"/>
      <c r="J8" s="73"/>
    </row>
    <row r="9" spans="1:10" ht="50.1" customHeight="1" x14ac:dyDescent="0.25">
      <c r="A9" s="47">
        <v>1</v>
      </c>
      <c r="B9" s="51" t="s">
        <v>40</v>
      </c>
      <c r="C9" s="52" t="s">
        <v>47</v>
      </c>
      <c r="D9" s="52" t="s">
        <v>41</v>
      </c>
      <c r="E9" s="26">
        <v>0.25</v>
      </c>
      <c r="F9" s="27">
        <v>0.8</v>
      </c>
      <c r="G9" s="27">
        <v>0.9</v>
      </c>
      <c r="H9" s="27">
        <v>1</v>
      </c>
      <c r="I9" s="28">
        <f>Tablero!D18</f>
        <v>0.93478260869565222</v>
      </c>
      <c r="J9" s="49">
        <f>Tablero!D19</f>
        <v>23.369565217391305</v>
      </c>
    </row>
    <row r="10" spans="1:10" ht="50.1" customHeight="1" x14ac:dyDescent="0.25">
      <c r="A10" s="47">
        <v>2</v>
      </c>
      <c r="B10" s="51" t="s">
        <v>45</v>
      </c>
      <c r="C10" s="52" t="s">
        <v>49</v>
      </c>
      <c r="D10" s="52" t="s">
        <v>41</v>
      </c>
      <c r="E10" s="26">
        <v>0.25</v>
      </c>
      <c r="F10" s="27">
        <v>0.8</v>
      </c>
      <c r="G10" s="27">
        <v>0.9</v>
      </c>
      <c r="H10" s="27">
        <v>1</v>
      </c>
      <c r="I10" s="28">
        <f>Tablero!D38</f>
        <v>0.98166368515205726</v>
      </c>
      <c r="J10" s="49">
        <f>Tablero!D39</f>
        <v>24.541592128801433</v>
      </c>
    </row>
    <row r="11" spans="1:10" ht="50.1" customHeight="1" x14ac:dyDescent="0.25">
      <c r="A11" s="47">
        <v>3</v>
      </c>
      <c r="B11" s="51" t="s">
        <v>54</v>
      </c>
      <c r="C11" s="52" t="s">
        <v>50</v>
      </c>
      <c r="D11" s="52" t="s">
        <v>48</v>
      </c>
      <c r="E11" s="26">
        <v>0.1</v>
      </c>
      <c r="F11" s="27">
        <v>0.8</v>
      </c>
      <c r="G11" s="27">
        <v>0.9</v>
      </c>
      <c r="H11" s="27">
        <v>1</v>
      </c>
      <c r="I11" s="28">
        <f>Tablero!D45</f>
        <v>0.5</v>
      </c>
      <c r="J11" s="29">
        <f>Tablero!D46</f>
        <v>5</v>
      </c>
    </row>
    <row r="12" spans="1:10" ht="59.25" customHeight="1" x14ac:dyDescent="0.25">
      <c r="A12" s="47">
        <v>4</v>
      </c>
      <c r="B12" s="53" t="s">
        <v>51</v>
      </c>
      <c r="C12" s="54" t="s">
        <v>52</v>
      </c>
      <c r="D12" s="54" t="s">
        <v>53</v>
      </c>
      <c r="E12" s="68">
        <v>0.4</v>
      </c>
      <c r="F12" s="55"/>
      <c r="G12" s="55"/>
      <c r="H12" s="55"/>
      <c r="I12" s="56">
        <f>Tablero!F74</f>
        <v>50</v>
      </c>
      <c r="J12" s="56">
        <f>Tablero!F75</f>
        <v>20</v>
      </c>
    </row>
    <row r="13" spans="1:10" s="30" customFormat="1" ht="21.75" customHeight="1" x14ac:dyDescent="0.3">
      <c r="A13" s="38"/>
      <c r="B13" s="39"/>
      <c r="C13" s="39"/>
      <c r="D13" s="39"/>
      <c r="E13" s="39"/>
      <c r="F13" s="40"/>
      <c r="G13" s="41"/>
      <c r="H13" s="41"/>
      <c r="I13" s="37" t="s">
        <v>35</v>
      </c>
      <c r="J13" s="50">
        <f>SUM(J9:J11)</f>
        <v>52.911157346192738</v>
      </c>
    </row>
    <row r="14" spans="1:10" s="30" customFormat="1" ht="15" customHeight="1" x14ac:dyDescent="0.3">
      <c r="A14" s="45" t="s">
        <v>55</v>
      </c>
      <c r="B14" s="39"/>
      <c r="C14" s="39"/>
      <c r="D14" s="39"/>
      <c r="E14" s="39"/>
      <c r="F14" s="40"/>
      <c r="G14" s="41"/>
      <c r="H14" s="41"/>
      <c r="I14" s="39"/>
      <c r="J14" s="42"/>
    </row>
    <row r="15" spans="1:10" s="44" customFormat="1" ht="19.5" customHeight="1" x14ac:dyDescent="0.25">
      <c r="B15" s="45"/>
      <c r="C15" s="45"/>
      <c r="D15" s="45"/>
      <c r="E15" s="45"/>
      <c r="F15" s="45"/>
      <c r="G15" s="45"/>
      <c r="H15" s="45"/>
      <c r="I15" s="45"/>
      <c r="J15" s="45"/>
    </row>
    <row r="16" spans="1:10" x14ac:dyDescent="0.25">
      <c r="A16" s="43"/>
      <c r="B16" s="43"/>
      <c r="C16" s="43"/>
      <c r="D16" s="43"/>
      <c r="E16" s="43"/>
      <c r="F16" s="43"/>
      <c r="G16" s="43"/>
      <c r="H16" s="43"/>
      <c r="I16" s="43"/>
      <c r="J16" s="43"/>
    </row>
    <row r="17" spans="1:10" x14ac:dyDescent="0.25">
      <c r="A17" s="43"/>
      <c r="B17" s="43"/>
      <c r="C17" s="43"/>
      <c r="D17" s="43"/>
      <c r="E17" s="43"/>
      <c r="F17" s="43"/>
      <c r="G17" s="43"/>
      <c r="H17" s="43"/>
      <c r="I17" s="43"/>
      <c r="J17" s="43"/>
    </row>
  </sheetData>
  <mergeCells count="12">
    <mergeCell ref="I7:I8"/>
    <mergeCell ref="J7:J8"/>
    <mergeCell ref="A6:J6"/>
    <mergeCell ref="B1:J1"/>
    <mergeCell ref="B3:J3"/>
    <mergeCell ref="B4:J4"/>
    <mergeCell ref="A7:A8"/>
    <mergeCell ref="B7:B8"/>
    <mergeCell ref="C7:C8"/>
    <mergeCell ref="D7:D8"/>
    <mergeCell ref="E7:E8"/>
    <mergeCell ref="F7:H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Tablero</vt:lpstr>
      <vt:lpstr>Formato</vt:lpstr>
      <vt:lpstr>Tablero!Área_de_impresión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2019-10-09T02:19:54Z</dcterms:modified>
</cp:coreProperties>
</file>