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2510" windowHeight="7950" activeTab="1"/>
  </bookViews>
  <sheets>
    <sheet name="Tablero" sheetId="4" r:id="rId1"/>
    <sheet name="Formato" sheetId="6" r:id="rId2"/>
  </sheets>
  <definedNames>
    <definedName name="_xlnm.Print_Area" localSheetId="0">Tablero!$A:$Q</definedName>
  </definedNames>
  <calcPr calcId="144525"/>
</workbook>
</file>

<file path=xl/calcChain.xml><?xml version="1.0" encoding="utf-8"?>
<calcChain xmlns="http://schemas.openxmlformats.org/spreadsheetml/2006/main">
  <c r="F52" i="4" l="1"/>
  <c r="D33" i="4"/>
  <c r="C13" i="4" l="1"/>
  <c r="G13" i="4" l="1"/>
  <c r="G14" i="4" s="1"/>
  <c r="G6" i="4"/>
  <c r="G7" i="4"/>
  <c r="G8" i="4"/>
  <c r="G9" i="4"/>
  <c r="G10" i="4"/>
  <c r="G11" i="4"/>
  <c r="G5" i="4"/>
  <c r="G9" i="6" l="1"/>
  <c r="F9" i="6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19" i="4"/>
  <c r="D19" i="4" s="1"/>
  <c r="D32" i="4" l="1"/>
  <c r="C30" i="4"/>
  <c r="D31" i="4" s="1"/>
  <c r="G10" i="6" l="1"/>
  <c r="F10" i="6"/>
  <c r="F38" i="4" l="1"/>
  <c r="F39" i="4"/>
  <c r="F40" i="4"/>
  <c r="F41" i="4"/>
  <c r="F42" i="4"/>
  <c r="F43" i="4"/>
  <c r="F44" i="4"/>
  <c r="F45" i="4"/>
  <c r="F46" i="4"/>
  <c r="F47" i="4"/>
  <c r="F48" i="4"/>
  <c r="F49" i="4"/>
  <c r="C50" i="4" l="1"/>
  <c r="D50" i="4"/>
  <c r="B50" i="4"/>
  <c r="F51" i="4" l="1"/>
  <c r="D12" i="4"/>
  <c r="E12" i="4"/>
  <c r="F12" i="4"/>
  <c r="C12" i="4"/>
  <c r="G11" i="6" l="1"/>
  <c r="F11" i="6"/>
  <c r="G13" i="6"/>
</calcChain>
</file>

<file path=xl/sharedStrings.xml><?xml version="1.0" encoding="utf-8"?>
<sst xmlns="http://schemas.openxmlformats.org/spreadsheetml/2006/main" count="88" uniqueCount="70">
  <si>
    <t>CIP I Y II</t>
  </si>
  <si>
    <t>MTD</t>
  </si>
  <si>
    <t>MO</t>
  </si>
  <si>
    <t>%CAP</t>
  </si>
  <si>
    <t>SUMAS</t>
  </si>
  <si>
    <t>PROMOTORES</t>
  </si>
  <si>
    <t>SHECZ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</si>
  <si>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</si>
  <si>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</si>
  <si>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</si>
  <si>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</si>
  <si>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</si>
  <si>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</si>
  <si>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</si>
  <si>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</si>
  <si>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</si>
  <si>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</si>
  <si>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</si>
  <si>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</si>
  <si>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</si>
  <si>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ACTAS ENVIADAS</t>
  </si>
  <si>
    <t>ENVIADAS PUNTUALMENTE</t>
  </si>
  <si>
    <t>TOTALES</t>
  </si>
  <si>
    <t>%CUMPL</t>
  </si>
  <si>
    <t>Movimiento Familiar Cristiano</t>
  </si>
  <si>
    <t>Hoja de evaluación</t>
  </si>
  <si>
    <t>Indicadores</t>
  </si>
  <si>
    <t>Fórmula</t>
  </si>
  <si>
    <t>Fuente de información</t>
  </si>
  <si>
    <t>Pond.</t>
  </si>
  <si>
    <t>Resultado</t>
  </si>
  <si>
    <t>Calificación</t>
  </si>
  <si>
    <t>SUMA</t>
  </si>
  <si>
    <t>MatrimonioResponsable de Área IV de Sector</t>
  </si>
  <si>
    <t xml:space="preserve">Nota: Este formato será llenado por el matrimonio Responsable de Área IV de Sector y entregado al matrimonio Secretario de Sector para su revisión y análisis, anexando copia de las fuentes de información utilizadas. </t>
  </si>
  <si>
    <t>PORCENTAJE DE CAPACITACIÓN DE PROMOTORES ZONALES Y DE EQUIPO BASICO
META: 100%</t>
  </si>
  <si>
    <t>Total Promotores</t>
  </si>
  <si>
    <t>1.- CAPACITACIÓN DE PROMOTORES ZONALES Y DE EQUIPO BASICO</t>
  </si>
  <si>
    <t>ZONA</t>
  </si>
  <si>
    <t>Suma:</t>
  </si>
  <si>
    <t>Acumulado</t>
  </si>
  <si>
    <t>SEPT</t>
  </si>
  <si>
    <t>MEMBRESIA DEL SECTOR</t>
  </si>
  <si>
    <t>ZONA 1A</t>
  </si>
  <si>
    <t>ZONA 1B</t>
  </si>
  <si>
    <t>ZONA 1C</t>
  </si>
  <si>
    <t>ZONA 2A</t>
  </si>
  <si>
    <t>ZONA 2B</t>
  </si>
  <si>
    <t>ZONA 3A</t>
  </si>
  <si>
    <t>ZONA 3B</t>
  </si>
  <si>
    <t>Porcentaje de actas  enviadas puntualmente al equipo diocesano  vs reuniones del equipo de sector.</t>
  </si>
  <si>
    <t>Actas del ECS.</t>
  </si>
  <si>
    <t>REUNIONES
DEL  ECS</t>
  </si>
  <si>
    <t>Matrimonio Responsable de Área IV de Sector: _________________________  Ciclo Evaluado: __________________    Sector:_____________________________</t>
  </si>
  <si>
    <t>PORCENTAJE DE ACTAS ENVIADAS PUNTUALMENTE AL ECD
META: 100%</t>
  </si>
  <si>
    <t>MATRIMONIOS CAPTURADOS EN LA BDD</t>
  </si>
  <si>
    <t>MEMBRESIA CAPTURADA EN LA BDD</t>
  </si>
  <si>
    <t>TABLERO DE INDICADORES DEL MATRIMONIO SECRETARIO RESPONSABLE DE ÁREA IV DE SECTOR</t>
  </si>
  <si>
    <t>MEMBRESIA TOTAL DEL SECTOR :</t>
  </si>
  <si>
    <t>Terminado en Oct ó antes = 100; entre Nov y Dic =  80; entre Ene y Feb = 50; entre Mzo y Abr = 25; Depués de Abril = 0</t>
  </si>
  <si>
    <t>Base de Datos Diocesana - Reporte S-03</t>
  </si>
  <si>
    <t>(Suma de actas enviadas puntualmente al ECD/ Suma de reuniones del ECS) x 100</t>
  </si>
  <si>
    <t>3.- ACTAS ENVIADAS PUNTUALMENTE AL ECD</t>
  </si>
  <si>
    <t xml:space="preserve">Porcentaje de ccumplimiento del programa de capacitación para Promotores Zonales y de Equipo Básico </t>
  </si>
  <si>
    <t>(Suma de cursos programados para PZ y PEB del Sector  / Número de cursos-de dicho programa - realizados ) x 100</t>
  </si>
  <si>
    <t>Base de Datos Diocesana - Informe de cursos realizados</t>
  </si>
  <si>
    <t>Actualización del directorio de membresia del  Ciclo Actual en la BDD</t>
  </si>
  <si>
    <t>2.- ACTUALIZACION DEL DIRECTORIO DE  MEMBRESIA  DEL CICLO ACTUAL EN LA BDD</t>
  </si>
  <si>
    <t>PORCENTAJE DE ACTAS 
ENVIADAS PUNTUALMENTE AL ECD vs REUNIONES DEL ECS</t>
  </si>
  <si>
    <t>PORCENTAJE DE CUMPLIMIENTO DEL PROG.DE CAPACITACIÓN PARA  PZ Y DE E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</si>
</sst>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entury Gothic"/>
      <family val="2"/>
    </font>
    <font>
      <b/>
      <sz val="1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8"/>
      <name val="Arial Narrow"/>
      <family val="2"/>
    </font>
    <font>
      <b/>
      <sz val="11"/>
      <name val="Century Gothic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entury Gothic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5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0" fontId="3" fillId="0" borderId="0" xfId="0" applyFont="1" applyFill="1" applyAlignment="1">
      <alignment horizontal="center" vertical="center"/>
    </xf>
    <xf numFmtId="0" fontId="2" fillId="4" borderId="0" xfId="0" applyFont="1" applyFill="1"/>
    <xf numFmtId="9" fontId="2" fillId="3" borderId="0" xfId="1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ill="1"/>
    <xf numFmtId="1" fontId="2" fillId="4" borderId="0" xfId="1" applyNumberFormat="1" applyFont="1" applyFill="1" applyAlignment="1">
      <alignment horizont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0" fontId="0" fillId="0" borderId="0" xfId="0" applyBorder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4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vertical="center" wrapText="1"/>
    </xf>
    <xf numFmtId="1" fontId="2" fillId="0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/>
    <xf numFmtId="0" fontId="2" fillId="0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9" fillId="6" borderId="0" xfId="0" applyFont="1" applyFill="1"/>
    <xf numFmtId="0" fontId="15" fillId="0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4" fillId="3" borderId="0" xfId="1" applyFont="1" applyFill="1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3" fontId="2" fillId="4" borderId="0" xfId="4" applyNumberFormat="1" applyFont="1" applyFill="1" applyAlignment="1">
      <alignment horizontal="center"/>
    </xf>
    <xf numFmtId="3" fontId="2" fillId="0" borderId="0" xfId="4" applyNumberFormat="1" applyFont="1" applyAlignment="1">
      <alignment horizontal="center" vertical="center"/>
    </xf>
    <xf numFmtId="3" fontId="23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66" fontId="4" fillId="4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0" fillId="4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vertical="center"/>
    </xf>
    <xf numFmtId="9" fontId="2" fillId="0" borderId="0" xfId="1" applyFont="1" applyFill="1" applyAlignment="1">
      <alignment horizontal="center" vertical="center"/>
    </xf>
    <xf numFmtId="0" fontId="0" fillId="0" borderId="0" xfId="0" applyFont="1" applyFill="1" applyAlignment="1"/>
    <xf numFmtId="9" fontId="2" fillId="0" borderId="0" xfId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166" fontId="18" fillId="0" borderId="2" xfId="1" applyNumberFormat="1" applyFont="1" applyFill="1" applyBorder="1" applyAlignment="1">
      <alignment horizontal="center" vertical="center" wrapText="1"/>
    </xf>
    <xf numFmtId="167" fontId="18" fillId="0" borderId="2" xfId="0" applyNumberFormat="1" applyFont="1" applyFill="1" applyBorder="1" applyAlignment="1">
      <alignment horizontal="center" vertical="center" wrapText="1"/>
    </xf>
    <xf numFmtId="1" fontId="18" fillId="0" borderId="2" xfId="1" applyNumberFormat="1" applyFont="1" applyFill="1" applyBorder="1" applyAlignment="1">
      <alignment horizontal="center" vertical="center" wrapText="1"/>
    </xf>
    <xf numFmtId="1" fontId="2" fillId="3" borderId="0" xfId="3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/>
    </xf>
    <xf numFmtId="167" fontId="18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1" fillId="0" borderId="0" xfId="0" applyFont="1" applyFill="1" applyAlignment="1">
      <alignment horizontal="left" wrapText="1"/>
    </xf>
    <xf numFmtId="0" fontId="14" fillId="4" borderId="2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left" wrapText="1"/>
    </xf>
    <xf numFmtId="0" fontId="13" fillId="4" borderId="2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</cellXfs>
  <cellStyles count="5">
    <cellStyle name="Millares" xfId="3" builtinId="3"/>
    <cellStyle name="Moneda" xfId="4" builtinId="4"/>
    <cellStyle name="Normal" xfId="0" builtinId="0"/>
    <cellStyle name="Normal 3" xfId="2"/>
    <cellStyle name="Porcentaje" xfId="1" builtinId="5"/>
  </cellStyles>
  <dxfs count="0"/>
  <tableStyles count="0" defaultTableStyle="TableStyleMedium2" defaultPivotStyle="PivotStyleMedium9"/>
  <colors>
    <mruColors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Tablero!$F$37</c:f>
              <c:strCache>
                <c:ptCount val="1"/>
                <c:pt idx="0">
                  <c:v>%CUMPL</c:v>
                </c:pt>
              </c:strCache>
            </c:strRef>
          </c:tx>
          <c:spPr>
            <a:ln w="539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9"/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strRef>
              <c:f>Tablero!$A$38:$A$49</c:f>
              <c:strCache>
                <c:ptCount val="12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Tablero!$F$38:$F$49</c:f>
              <c:numCache>
                <c:formatCode>0%</c:formatCode>
                <c:ptCount val="12"/>
                <c:pt idx="0">
                  <c:v>1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</c:v>
                </c:pt>
                <c:pt idx="7">
                  <c:v>0.66666666666666663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FE-4225-8AE7-03052CD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3280"/>
        <c:axId val="133795200"/>
      </c:lineChart>
      <c:catAx>
        <c:axId val="1337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MX"/>
          </a:p>
        </c:txPr>
        <c:crossAx val="133795200"/>
        <c:crosses val="autoZero"/>
        <c:auto val="1"/>
        <c:lblAlgn val="ctr"/>
        <c:lblOffset val="100"/>
        <c:noMultiLvlLbl val="0"/>
      </c:catAx>
      <c:valAx>
        <c:axId val="133795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793280"/>
        <c:crosses val="autoZero"/>
        <c:crossBetween val="between"/>
        <c:majorUnit val="0.2"/>
        <c:minorUnit val="4.0000000000000022E-2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Tablero!$D$18</c:f>
              <c:strCache>
                <c:ptCount val="1"/>
                <c:pt idx="0">
                  <c:v>%CUMPL</c:v>
                </c:pt>
              </c:strCache>
            </c:strRef>
          </c:tx>
          <c:cat>
            <c:strRef>
              <c:f>Tablero!$A$19:$A$29</c:f>
              <c:strCache>
                <c:ptCount val="11"/>
                <c:pt idx="0">
                  <c:v>AGO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DIC</c:v>
                </c:pt>
                <c:pt idx="5">
                  <c:v>ENE</c:v>
                </c:pt>
                <c:pt idx="6">
                  <c:v>FEB</c:v>
                </c:pt>
                <c:pt idx="7">
                  <c:v>MAR</c:v>
                </c:pt>
                <c:pt idx="8">
                  <c:v>ABR</c:v>
                </c:pt>
                <c:pt idx="9">
                  <c:v>MAY</c:v>
                </c:pt>
                <c:pt idx="10">
                  <c:v>JUN</c:v>
                </c:pt>
              </c:strCache>
            </c:strRef>
          </c:cat>
          <c:val>
            <c:numRef>
              <c:f>Tablero!$D$19:$D$29</c:f>
              <c:numCache>
                <c:formatCode>0%</c:formatCode>
                <c:ptCount val="11"/>
                <c:pt idx="0">
                  <c:v>0.1</c:v>
                </c:pt>
                <c:pt idx="1">
                  <c:v>0.25</c:v>
                </c:pt>
                <c:pt idx="2">
                  <c:v>0.45</c:v>
                </c:pt>
                <c:pt idx="3">
                  <c:v>0.7</c:v>
                </c:pt>
                <c:pt idx="4">
                  <c:v>0.76</c:v>
                </c:pt>
                <c:pt idx="5">
                  <c:v>0.91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A-4820-A5A5-B0EE006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2896"/>
        <c:axId val="133714688"/>
      </c:areaChart>
      <c:catAx>
        <c:axId val="13371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MX"/>
          </a:p>
        </c:txPr>
        <c:crossAx val="133714688"/>
        <c:crosses val="autoZero"/>
        <c:auto val="1"/>
        <c:lblAlgn val="ctr"/>
        <c:lblOffset val="100"/>
        <c:noMultiLvlLbl val="0"/>
      </c:catAx>
      <c:valAx>
        <c:axId val="133714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7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55424122092468E-2"/>
          <c:y val="5.4575056866641269E-2"/>
          <c:w val="0.8929420733060871"/>
          <c:h val="0.83094925261543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Tablero!$B$4</c:f>
              <c:strCache>
                <c:ptCount val="1"/>
                <c:pt idx="0">
                  <c:v>PROMOTORES</c:v>
                </c:pt>
              </c:strCache>
            </c:strRef>
          </c:tx>
          <c:invertIfNegative val="0"/>
          <c:cat>
            <c:strRef>
              <c:f>Tablero!$A$5:$A$11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Tablero!$B$5:$B$11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B1-4329-B881-12EEA07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28896"/>
        <c:axId val="133742976"/>
      </c:barChart>
      <c:lineChart>
        <c:grouping val="standard"/>
        <c:varyColors val="0"/>
        <c:ser>
          <c:idx val="1"/>
          <c:order val="1"/>
          <c:tx>
            <c:strRef>
              <c:f>Tablero!$G$4</c:f>
              <c:strCache>
                <c:ptCount val="1"/>
                <c:pt idx="0">
                  <c:v>%CAP</c:v>
                </c:pt>
              </c:strCache>
            </c:strRef>
          </c:tx>
          <c:cat>
            <c:strRef>
              <c:f>Tablero!$A$5:$A$11</c:f>
              <c:strCache>
                <c:ptCount val="7"/>
                <c:pt idx="0">
                  <c:v>ZONA 1A</c:v>
                </c:pt>
                <c:pt idx="1">
                  <c:v>ZONA 1B</c:v>
                </c:pt>
                <c:pt idx="2">
                  <c:v>ZONA 1C</c:v>
                </c:pt>
                <c:pt idx="3">
                  <c:v>ZONA 2A</c:v>
                </c:pt>
                <c:pt idx="4">
                  <c:v>ZONA 2B</c:v>
                </c:pt>
                <c:pt idx="5">
                  <c:v>ZONA 3A</c:v>
                </c:pt>
                <c:pt idx="6">
                  <c:v>ZONA 3B</c:v>
                </c:pt>
              </c:strCache>
            </c:strRef>
          </c:cat>
          <c:val>
            <c:numRef>
              <c:f>Tablero!$G$5:$G$11</c:f>
              <c:numCache>
                <c:formatCode>0%</c:formatCode>
                <c:ptCount val="7"/>
                <c:pt idx="0">
                  <c:v>0.8</c:v>
                </c:pt>
                <c:pt idx="1">
                  <c:v>0.75</c:v>
                </c:pt>
                <c:pt idx="2">
                  <c:v>0.8125</c:v>
                </c:pt>
                <c:pt idx="3">
                  <c:v>0.65</c:v>
                </c:pt>
                <c:pt idx="4">
                  <c:v>0.75</c:v>
                </c:pt>
                <c:pt idx="5">
                  <c:v>0.75</c:v>
                </c:pt>
                <c:pt idx="6">
                  <c:v>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B1-4329-B881-12EEA07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6048"/>
        <c:axId val="133744512"/>
      </c:lineChart>
      <c:catAx>
        <c:axId val="13372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3742976"/>
        <c:crosses val="autoZero"/>
        <c:auto val="1"/>
        <c:lblAlgn val="ctr"/>
        <c:lblOffset val="100"/>
        <c:noMultiLvlLbl val="0"/>
      </c:catAx>
      <c:valAx>
        <c:axId val="1337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28896"/>
        <c:crosses val="autoZero"/>
        <c:crossBetween val="between"/>
      </c:valAx>
      <c:valAx>
        <c:axId val="1337445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33746048"/>
        <c:crosses val="max"/>
        <c:crossBetween val="between"/>
      </c:valAx>
      <c:catAx>
        <c:axId val="1337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374451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36</xdr:row>
      <xdr:rowOff>0</xdr:rowOff>
    </xdr:from>
    <xdr:to>
      <xdr:col>16</xdr:col>
      <xdr:colOff>0</xdr:colOff>
      <xdr:row>51</xdr:row>
      <xdr:rowOff>198438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206376</xdr:colOff>
      <xdr:row>0</xdr:row>
      <xdr:rowOff>127001</xdr:rowOff>
    </xdr:from>
    <xdr:to>
      <xdr:col>0</xdr:col>
      <xdr:colOff>991804</xdr:colOff>
      <xdr:row>1</xdr:row>
      <xdr:rowOff>285751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376" y="127001"/>
          <a:ext cx="785428" cy="1301750"/>
        </a:xfrm>
        <a:prstGeom prst="rect">
          <a:avLst/>
        </a:prstGeom>
      </xdr:spPr>
    </xdr:pic>
    <xdr:clientData/>
  </xdr:twoCellAnchor>
  <xdr:twoCellAnchor>
    <xdr:from>
      <xdr:col>3</xdr:col>
      <xdr:colOff>771526</xdr:colOff>
      <xdr:row>17</xdr:row>
      <xdr:rowOff>0</xdr:rowOff>
    </xdr:from>
    <xdr:to>
      <xdr:col>16</xdr:col>
      <xdr:colOff>19051</xdr:colOff>
      <xdr:row>32</xdr:row>
      <xdr:rowOff>200025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83342</xdr:colOff>
      <xdr:row>2</xdr:row>
      <xdr:rowOff>523876</xdr:rowOff>
    </xdr:from>
    <xdr:to>
      <xdr:col>15</xdr:col>
      <xdr:colOff>676275</xdr:colOff>
      <xdr:row>14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39463</xdr:colOff>
      <xdr:row>0</xdr:row>
      <xdr:rowOff>25855</xdr:rowOff>
    </xdr:from>
    <xdr:to>
      <xdr:col>1</xdr:col>
      <xdr:colOff>230189</xdr:colOff>
      <xdr:row>4</xdr:row>
      <xdr:rowOff>125630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3" y="25855"/>
          <a:ext cx="508226" cy="84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70" zoomScaleNormal="70" workbookViewId="0">
      <selection activeCell="F6" sqref="F6"/>
    </sheetView>
  </sheetViews>
  <sheetFormatPr baseColWidth="10" defaultColWidth="11.42578125" defaultRowHeight="15" x14ac:dyDescent="0.25"/>
  <cols>
    <col min="1" max="1" width="15.7109375" customWidth="1"/>
    <col min="2" max="2" width="13.7109375" style="1" customWidth="1"/>
    <col min="3" max="6" width="11.7109375" style="1" customWidth="1"/>
    <col min="7" max="7" width="11.7109375" style="47" customWidth="1"/>
    <col min="8" max="16" width="10.7109375" customWidth="1"/>
  </cols>
  <sheetData>
    <row r="1" spans="1:17" s="11" customFormat="1" ht="90" customHeight="1" x14ac:dyDescent="0.25">
      <c r="A1" s="93" t="s">
        <v>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ht="37.5" customHeight="1" x14ac:dyDescent="0.25">
      <c r="A2" s="96" t="s">
        <v>37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</row>
    <row r="3" spans="1:17" ht="45" customHeight="1" x14ac:dyDescent="0.25">
      <c r="A3" s="105" t="s">
        <v>69</v>
      </c>
      <c r="B3" s="4"/>
      <c r="C3" s="4"/>
      <c r="D3" s="4"/>
      <c r="E3" s="4"/>
      <c r="F3" s="4"/>
      <c r="G3" s="4"/>
      <c r="H3" s="97" t="s">
        <v>35</v>
      </c>
      <c r="I3" s="97"/>
      <c r="J3" s="97"/>
      <c r="K3" s="97"/>
      <c r="L3" s="97"/>
      <c r="M3" s="97"/>
      <c r="N3" s="97"/>
      <c r="O3" s="97"/>
      <c r="P3" s="97"/>
    </row>
    <row r="4" spans="1:17" ht="20.100000000000001" customHeight="1" x14ac:dyDescent="0.25">
      <c r="A4" s="56" t="s">
        <v>38</v>
      </c>
      <c r="B4" s="56" t="s">
        <v>5</v>
      </c>
      <c r="C4" s="2" t="s">
        <v>0</v>
      </c>
      <c r="D4" s="2" t="s">
        <v>1</v>
      </c>
      <c r="E4" s="46" t="s">
        <v>6</v>
      </c>
      <c r="F4" s="2" t="s">
        <v>2</v>
      </c>
      <c r="G4" s="3" t="s">
        <v>3</v>
      </c>
    </row>
    <row r="5" spans="1:17" ht="20.100000000000001" customHeight="1" x14ac:dyDescent="0.25">
      <c r="A5" s="63" t="s">
        <v>43</v>
      </c>
      <c r="B5" s="54">
        <v>5</v>
      </c>
      <c r="C5" s="54">
        <v>3</v>
      </c>
      <c r="D5" s="54">
        <v>3</v>
      </c>
      <c r="E5" s="54">
        <v>5</v>
      </c>
      <c r="F5" s="54">
        <v>5</v>
      </c>
      <c r="G5" s="5">
        <f>SUM(C5:F5)/4/B5</f>
        <v>0.8</v>
      </c>
    </row>
    <row r="6" spans="1:17" ht="20.100000000000001" customHeight="1" x14ac:dyDescent="0.25">
      <c r="A6" s="63" t="s">
        <v>44</v>
      </c>
      <c r="B6" s="54">
        <v>4</v>
      </c>
      <c r="C6" s="54">
        <v>4</v>
      </c>
      <c r="D6" s="54">
        <v>3</v>
      </c>
      <c r="E6" s="54">
        <v>3</v>
      </c>
      <c r="F6" s="54">
        <v>2</v>
      </c>
      <c r="G6" s="5">
        <f t="shared" ref="G6:G11" si="0">SUM(C6:F6)/4/B6</f>
        <v>0.75</v>
      </c>
    </row>
    <row r="7" spans="1:17" ht="20.100000000000001" customHeight="1" x14ac:dyDescent="0.25">
      <c r="A7" s="63" t="s">
        <v>45</v>
      </c>
      <c r="B7" s="54">
        <v>4</v>
      </c>
      <c r="C7" s="54">
        <v>4</v>
      </c>
      <c r="D7" s="54">
        <v>4</v>
      </c>
      <c r="E7" s="54">
        <v>3</v>
      </c>
      <c r="F7" s="54">
        <v>2</v>
      </c>
      <c r="G7" s="5">
        <f t="shared" si="0"/>
        <v>0.8125</v>
      </c>
    </row>
    <row r="8" spans="1:17" ht="20.100000000000001" customHeight="1" x14ac:dyDescent="0.25">
      <c r="A8" s="63" t="s">
        <v>46</v>
      </c>
      <c r="B8" s="54">
        <v>5</v>
      </c>
      <c r="C8" s="54">
        <v>4</v>
      </c>
      <c r="D8" s="54">
        <v>4</v>
      </c>
      <c r="E8" s="54">
        <v>3</v>
      </c>
      <c r="F8" s="54">
        <v>2</v>
      </c>
      <c r="G8" s="5">
        <f t="shared" si="0"/>
        <v>0.65</v>
      </c>
    </row>
    <row r="9" spans="1:17" ht="20.100000000000001" customHeight="1" x14ac:dyDescent="0.25">
      <c r="A9" s="63" t="s">
        <v>47</v>
      </c>
      <c r="B9" s="54">
        <v>4</v>
      </c>
      <c r="C9" s="54">
        <v>4</v>
      </c>
      <c r="D9" s="54">
        <v>3</v>
      </c>
      <c r="E9" s="54">
        <v>3</v>
      </c>
      <c r="F9" s="54">
        <v>2</v>
      </c>
      <c r="G9" s="5">
        <f t="shared" si="0"/>
        <v>0.75</v>
      </c>
    </row>
    <row r="10" spans="1:17" ht="20.100000000000001" customHeight="1" x14ac:dyDescent="0.25">
      <c r="A10" s="63" t="s">
        <v>48</v>
      </c>
      <c r="B10" s="54">
        <v>3</v>
      </c>
      <c r="C10" s="54">
        <v>2</v>
      </c>
      <c r="D10" s="54">
        <v>2</v>
      </c>
      <c r="E10" s="54">
        <v>3</v>
      </c>
      <c r="F10" s="54">
        <v>2</v>
      </c>
      <c r="G10" s="5">
        <f t="shared" si="0"/>
        <v>0.75</v>
      </c>
    </row>
    <row r="11" spans="1:17" ht="20.100000000000001" customHeight="1" x14ac:dyDescent="0.25">
      <c r="A11" s="63" t="s">
        <v>49</v>
      </c>
      <c r="B11" s="54">
        <v>4</v>
      </c>
      <c r="C11" s="54">
        <v>4</v>
      </c>
      <c r="D11" s="54">
        <v>3</v>
      </c>
      <c r="E11" s="54">
        <v>2</v>
      </c>
      <c r="F11" s="54">
        <v>2</v>
      </c>
      <c r="G11" s="5">
        <f t="shared" si="0"/>
        <v>0.6875</v>
      </c>
    </row>
    <row r="12" spans="1:17" ht="20.100000000000001" customHeight="1" x14ac:dyDescent="0.25">
      <c r="A12" s="64" t="s">
        <v>4</v>
      </c>
      <c r="B12" s="65"/>
      <c r="C12" s="59">
        <f>SUM(C5:C11)</f>
        <v>25</v>
      </c>
      <c r="D12" s="59">
        <f>SUM(D5:D11)</f>
        <v>22</v>
      </c>
      <c r="E12" s="59">
        <f>SUM(E5:E11)</f>
        <v>22</v>
      </c>
      <c r="F12" s="59">
        <f>SUM(F5:F11)</f>
        <v>17</v>
      </c>
      <c r="G12" s="7"/>
    </row>
    <row r="13" spans="1:17" ht="20.100000000000001" customHeight="1" x14ac:dyDescent="0.25">
      <c r="A13" s="91" t="s">
        <v>36</v>
      </c>
      <c r="B13" s="91"/>
      <c r="C13" s="13">
        <f>SUM(B5:B11)</f>
        <v>29</v>
      </c>
      <c r="D13" s="57"/>
      <c r="E13" s="91" t="s">
        <v>30</v>
      </c>
      <c r="F13" s="91"/>
      <c r="G13" s="66">
        <f>SUM(C5:F11)/4/C13</f>
        <v>0.74137931034482762</v>
      </c>
    </row>
    <row r="14" spans="1:17" ht="20.100000000000001" customHeight="1" x14ac:dyDescent="0.25">
      <c r="A14" s="7"/>
      <c r="B14" s="7"/>
      <c r="C14" s="36"/>
      <c r="D14" s="47"/>
      <c r="E14" s="92" t="s">
        <v>31</v>
      </c>
      <c r="F14" s="92"/>
      <c r="G14" s="67">
        <f>G13*0.5*100</f>
        <v>37.068965517241381</v>
      </c>
    </row>
    <row r="15" spans="1:17" ht="18" customHeight="1" x14ac:dyDescent="0.25"/>
    <row r="16" spans="1:17" ht="33.75" customHeight="1" x14ac:dyDescent="0.3">
      <c r="A16" s="98" t="s">
        <v>67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1:7" ht="27" customHeight="1" x14ac:dyDescent="0.25">
      <c r="A17" s="95" t="s">
        <v>56</v>
      </c>
      <c r="B17" s="95"/>
      <c r="C17" s="95"/>
      <c r="D17" s="95"/>
      <c r="E17" s="95"/>
      <c r="F17" s="47"/>
      <c r="G17"/>
    </row>
    <row r="18" spans="1:7" ht="33.75" x14ac:dyDescent="0.25">
      <c r="A18" s="46" t="s">
        <v>7</v>
      </c>
      <c r="B18" s="50" t="s">
        <v>42</v>
      </c>
      <c r="C18" s="50" t="s">
        <v>55</v>
      </c>
      <c r="D18" s="37" t="s">
        <v>23</v>
      </c>
      <c r="E18" s="47"/>
      <c r="F18" s="47"/>
      <c r="G18"/>
    </row>
    <row r="19" spans="1:7" ht="18" customHeight="1" x14ac:dyDescent="0.25">
      <c r="A19" s="42" t="s">
        <v>15</v>
      </c>
      <c r="B19" s="53">
        <f>$B$31</f>
        <v>200</v>
      </c>
      <c r="C19" s="54">
        <v>20</v>
      </c>
      <c r="D19" s="48">
        <f>C19/B19</f>
        <v>0.1</v>
      </c>
      <c r="E19" s="49">
        <v>100</v>
      </c>
      <c r="F19" s="47"/>
      <c r="G19"/>
    </row>
    <row r="20" spans="1:7" ht="18" customHeight="1" x14ac:dyDescent="0.25">
      <c r="A20" s="42" t="s">
        <v>41</v>
      </c>
      <c r="B20" s="53">
        <f t="shared" ref="B20:B29" si="1">$B$31</f>
        <v>200</v>
      </c>
      <c r="C20" s="54">
        <v>30</v>
      </c>
      <c r="D20" s="48">
        <f>SUM($C$19:C20)/B20</f>
        <v>0.25</v>
      </c>
      <c r="E20" s="49">
        <v>100</v>
      </c>
      <c r="F20" s="47"/>
      <c r="G20"/>
    </row>
    <row r="21" spans="1:7" ht="18" customHeight="1" x14ac:dyDescent="0.25">
      <c r="A21" s="42" t="s">
        <v>17</v>
      </c>
      <c r="B21" s="53">
        <f t="shared" si="1"/>
        <v>200</v>
      </c>
      <c r="C21" s="54">
        <v>40</v>
      </c>
      <c r="D21" s="48">
        <f>SUM($C$19:C21)/B21</f>
        <v>0.45</v>
      </c>
      <c r="E21" s="49">
        <v>100</v>
      </c>
      <c r="F21" s="47"/>
      <c r="G21"/>
    </row>
    <row r="22" spans="1:7" ht="18" customHeight="1" x14ac:dyDescent="0.25">
      <c r="A22" s="42" t="s">
        <v>18</v>
      </c>
      <c r="B22" s="53">
        <f t="shared" si="1"/>
        <v>200</v>
      </c>
      <c r="C22" s="54">
        <v>50</v>
      </c>
      <c r="D22" s="48">
        <f>SUM($C$19:C22)/B22</f>
        <v>0.7</v>
      </c>
      <c r="E22" s="49">
        <v>80</v>
      </c>
      <c r="F22" s="47"/>
      <c r="G22"/>
    </row>
    <row r="23" spans="1:7" ht="18" customHeight="1" x14ac:dyDescent="0.25">
      <c r="A23" s="42" t="s">
        <v>19</v>
      </c>
      <c r="B23" s="53">
        <f t="shared" si="1"/>
        <v>200</v>
      </c>
      <c r="C23" s="54">
        <v>12</v>
      </c>
      <c r="D23" s="48">
        <f>SUM($C$19:C23)/B23</f>
        <v>0.76</v>
      </c>
      <c r="E23" s="49">
        <v>80</v>
      </c>
      <c r="F23" s="47"/>
      <c r="G23"/>
    </row>
    <row r="24" spans="1:7" ht="18" customHeight="1" x14ac:dyDescent="0.25">
      <c r="A24" s="42" t="s">
        <v>8</v>
      </c>
      <c r="B24" s="53">
        <f t="shared" si="1"/>
        <v>200</v>
      </c>
      <c r="C24" s="54">
        <v>30</v>
      </c>
      <c r="D24" s="48">
        <f>SUM($C$19:C24)/B24</f>
        <v>0.91</v>
      </c>
      <c r="E24" s="49">
        <v>50</v>
      </c>
      <c r="F24" s="47"/>
      <c r="G24"/>
    </row>
    <row r="25" spans="1:7" ht="18" customHeight="1" x14ac:dyDescent="0.25">
      <c r="A25" s="42" t="s">
        <v>9</v>
      </c>
      <c r="B25" s="53">
        <f t="shared" si="1"/>
        <v>200</v>
      </c>
      <c r="C25" s="54">
        <v>18</v>
      </c>
      <c r="D25" s="48">
        <f>SUM($C$19:C25)/B25</f>
        <v>1</v>
      </c>
      <c r="E25" s="49">
        <v>50</v>
      </c>
      <c r="F25" s="47"/>
      <c r="G25"/>
    </row>
    <row r="26" spans="1:7" ht="18" customHeight="1" x14ac:dyDescent="0.25">
      <c r="A26" s="42" t="s">
        <v>10</v>
      </c>
      <c r="B26" s="53">
        <f t="shared" si="1"/>
        <v>200</v>
      </c>
      <c r="C26" s="54">
        <v>0</v>
      </c>
      <c r="D26" s="48">
        <f>SUM($C$19:C26)/B26</f>
        <v>1</v>
      </c>
      <c r="E26" s="49">
        <v>25</v>
      </c>
      <c r="F26" s="47"/>
      <c r="G26"/>
    </row>
    <row r="27" spans="1:7" ht="18" customHeight="1" x14ac:dyDescent="0.25">
      <c r="A27" s="42" t="s">
        <v>11</v>
      </c>
      <c r="B27" s="53">
        <f t="shared" si="1"/>
        <v>200</v>
      </c>
      <c r="C27" s="54">
        <v>0</v>
      </c>
      <c r="D27" s="48">
        <f>SUM($C$19:C27)/B27</f>
        <v>1</v>
      </c>
      <c r="E27" s="49">
        <v>25</v>
      </c>
      <c r="F27" s="47"/>
      <c r="G27"/>
    </row>
    <row r="28" spans="1:7" ht="18" customHeight="1" x14ac:dyDescent="0.25">
      <c r="A28" s="42" t="s">
        <v>12</v>
      </c>
      <c r="B28" s="53">
        <f t="shared" si="1"/>
        <v>200</v>
      </c>
      <c r="C28" s="54">
        <v>0</v>
      </c>
      <c r="D28" s="48">
        <f>SUM($C$19:C28)/B28</f>
        <v>1</v>
      </c>
      <c r="E28" s="49">
        <v>0</v>
      </c>
      <c r="F28" s="47"/>
      <c r="G28"/>
    </row>
    <row r="29" spans="1:7" ht="18" customHeight="1" x14ac:dyDescent="0.25">
      <c r="A29" s="42" t="s">
        <v>13</v>
      </c>
      <c r="B29" s="53">
        <f t="shared" si="1"/>
        <v>200</v>
      </c>
      <c r="C29" s="54">
        <v>0</v>
      </c>
      <c r="D29" s="48">
        <f>SUM($C$19:C29)/B29</f>
        <v>1</v>
      </c>
      <c r="E29" s="49">
        <v>0</v>
      </c>
      <c r="F29" s="47"/>
      <c r="G29"/>
    </row>
    <row r="30" spans="1:7" ht="18" customHeight="1" x14ac:dyDescent="0.25">
      <c r="A30" s="6"/>
      <c r="B30" s="39" t="s">
        <v>39</v>
      </c>
      <c r="C30" s="51">
        <f>SUM(C19:C29)</f>
        <v>200</v>
      </c>
      <c r="D30" s="6"/>
      <c r="E30" s="49"/>
      <c r="F30" s="47"/>
      <c r="G30"/>
    </row>
    <row r="31" spans="1:7" ht="24" x14ac:dyDescent="0.25">
      <c r="A31" s="69" t="s">
        <v>58</v>
      </c>
      <c r="B31" s="52">
        <v>200</v>
      </c>
      <c r="C31" s="70" t="s">
        <v>40</v>
      </c>
      <c r="D31" s="9">
        <f>C30/B31</f>
        <v>1</v>
      </c>
      <c r="E31" s="47"/>
      <c r="F31" s="47"/>
      <c r="G31"/>
    </row>
    <row r="32" spans="1:7" ht="18" customHeight="1" x14ac:dyDescent="0.25">
      <c r="B32" s="47"/>
      <c r="C32" s="70" t="s">
        <v>30</v>
      </c>
      <c r="D32" s="84">
        <f>(IF(D21&gt;=1,100,IF(D23&gt;=1,80,IF(D25&gt;=1,50,IF(D27&gt;=1,25,0)))))</f>
        <v>50</v>
      </c>
      <c r="E32" s="47"/>
      <c r="F32" s="47"/>
      <c r="G32"/>
    </row>
    <row r="33" spans="1:16" ht="18" customHeight="1" x14ac:dyDescent="0.25">
      <c r="B33" s="47"/>
      <c r="C33" s="60" t="s">
        <v>31</v>
      </c>
      <c r="D33" s="43">
        <f>D32*0.25</f>
        <v>12.5</v>
      </c>
      <c r="E33" s="47"/>
      <c r="F33" s="47"/>
      <c r="G33"/>
    </row>
    <row r="34" spans="1:16" ht="18" customHeight="1" x14ac:dyDescent="0.25">
      <c r="B34" s="58"/>
      <c r="C34" s="68"/>
      <c r="D34" s="62"/>
      <c r="E34" s="58"/>
      <c r="F34" s="58"/>
      <c r="G34"/>
    </row>
    <row r="35" spans="1:16" ht="39.75" customHeight="1" x14ac:dyDescent="0.25">
      <c r="A35" s="96" t="s">
        <v>62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1:16" ht="53.25" customHeight="1" x14ac:dyDescent="0.25">
      <c r="A36" s="95" t="s">
        <v>68</v>
      </c>
      <c r="B36" s="95"/>
      <c r="C36" s="95"/>
      <c r="D36" s="95"/>
      <c r="E36" s="95"/>
      <c r="I36" s="95" t="s">
        <v>54</v>
      </c>
      <c r="J36" s="95"/>
      <c r="K36" s="95"/>
      <c r="L36" s="95"/>
      <c r="M36" s="95"/>
      <c r="N36" s="95"/>
      <c r="O36" s="95"/>
      <c r="P36" s="95"/>
    </row>
    <row r="37" spans="1:16" ht="32.25" customHeight="1" x14ac:dyDescent="0.25">
      <c r="A37" s="76" t="s">
        <v>7</v>
      </c>
      <c r="B37" s="71" t="s">
        <v>52</v>
      </c>
      <c r="C37" s="72" t="s">
        <v>20</v>
      </c>
      <c r="D37" s="94" t="s">
        <v>21</v>
      </c>
      <c r="E37" s="94"/>
      <c r="F37" s="42" t="s">
        <v>23</v>
      </c>
      <c r="G37" s="62"/>
    </row>
    <row r="38" spans="1:16" x14ac:dyDescent="0.25">
      <c r="A38" s="8" t="s">
        <v>15</v>
      </c>
      <c r="B38" s="61">
        <v>2</v>
      </c>
      <c r="C38" s="61">
        <v>2</v>
      </c>
      <c r="D38" s="87">
        <v>2</v>
      </c>
      <c r="E38" s="87"/>
      <c r="F38" s="9">
        <f t="shared" ref="F38:F49" si="2">D38/IF(B38 = 0, 1, B38)</f>
        <v>1</v>
      </c>
      <c r="G38" s="77"/>
    </row>
    <row r="39" spans="1:16" x14ac:dyDescent="0.25">
      <c r="A39" s="8" t="s">
        <v>16</v>
      </c>
      <c r="B39" s="61">
        <v>3</v>
      </c>
      <c r="C39" s="61">
        <v>2</v>
      </c>
      <c r="D39" s="87">
        <v>2</v>
      </c>
      <c r="E39" s="87"/>
      <c r="F39" s="9">
        <f t="shared" si="2"/>
        <v>0.66666666666666663</v>
      </c>
      <c r="G39" s="77"/>
    </row>
    <row r="40" spans="1:16" x14ac:dyDescent="0.25">
      <c r="A40" s="8" t="s">
        <v>17</v>
      </c>
      <c r="B40" s="61">
        <v>3</v>
      </c>
      <c r="C40" s="61">
        <v>3</v>
      </c>
      <c r="D40" s="87">
        <v>2</v>
      </c>
      <c r="E40" s="87"/>
      <c r="F40" s="9">
        <f t="shared" si="2"/>
        <v>0.66666666666666663</v>
      </c>
      <c r="G40" s="77"/>
    </row>
    <row r="41" spans="1:16" x14ac:dyDescent="0.25">
      <c r="A41" s="8" t="s">
        <v>18</v>
      </c>
      <c r="B41" s="61">
        <v>1</v>
      </c>
      <c r="C41" s="61">
        <v>1</v>
      </c>
      <c r="D41" s="87">
        <v>1</v>
      </c>
      <c r="E41" s="87"/>
      <c r="F41" s="9">
        <f t="shared" si="2"/>
        <v>1</v>
      </c>
      <c r="G41" s="77"/>
    </row>
    <row r="42" spans="1:16" x14ac:dyDescent="0.25">
      <c r="A42" s="8" t="s">
        <v>19</v>
      </c>
      <c r="B42" s="61">
        <v>3</v>
      </c>
      <c r="C42" s="61">
        <v>3</v>
      </c>
      <c r="D42" s="87">
        <v>2</v>
      </c>
      <c r="E42" s="87"/>
      <c r="F42" s="9">
        <f t="shared" si="2"/>
        <v>0.66666666666666663</v>
      </c>
      <c r="G42" s="77"/>
    </row>
    <row r="43" spans="1:16" x14ac:dyDescent="0.25">
      <c r="A43" s="8" t="s">
        <v>8</v>
      </c>
      <c r="B43" s="61">
        <v>3</v>
      </c>
      <c r="C43" s="61">
        <v>3</v>
      </c>
      <c r="D43" s="87">
        <v>2</v>
      </c>
      <c r="E43" s="87"/>
      <c r="F43" s="9">
        <f t="shared" si="2"/>
        <v>0.66666666666666663</v>
      </c>
      <c r="G43" s="77"/>
    </row>
    <row r="44" spans="1:16" x14ac:dyDescent="0.25">
      <c r="A44" s="8" t="s">
        <v>9</v>
      </c>
      <c r="B44" s="61">
        <v>1</v>
      </c>
      <c r="C44" s="61">
        <v>0</v>
      </c>
      <c r="D44" s="87">
        <v>0</v>
      </c>
      <c r="E44" s="87"/>
      <c r="F44" s="9">
        <f t="shared" si="2"/>
        <v>0</v>
      </c>
      <c r="G44" s="77"/>
    </row>
    <row r="45" spans="1:16" x14ac:dyDescent="0.25">
      <c r="A45" s="8" t="s">
        <v>10</v>
      </c>
      <c r="B45" s="61">
        <v>3</v>
      </c>
      <c r="C45" s="61">
        <v>2</v>
      </c>
      <c r="D45" s="87">
        <v>2</v>
      </c>
      <c r="E45" s="87"/>
      <c r="F45" s="9">
        <f t="shared" si="2"/>
        <v>0.66666666666666663</v>
      </c>
      <c r="G45" s="77"/>
    </row>
    <row r="46" spans="1:16" x14ac:dyDescent="0.25">
      <c r="A46" s="8" t="s">
        <v>11</v>
      </c>
      <c r="B46" s="61">
        <v>4</v>
      </c>
      <c r="C46" s="61">
        <v>4</v>
      </c>
      <c r="D46" s="87">
        <v>3</v>
      </c>
      <c r="E46" s="87"/>
      <c r="F46" s="9">
        <f t="shared" si="2"/>
        <v>0.75</v>
      </c>
      <c r="G46" s="77"/>
    </row>
    <row r="47" spans="1:16" x14ac:dyDescent="0.25">
      <c r="A47" s="8" t="s">
        <v>12</v>
      </c>
      <c r="B47" s="61">
        <v>4</v>
      </c>
      <c r="C47" s="61">
        <v>4</v>
      </c>
      <c r="D47" s="87">
        <v>4</v>
      </c>
      <c r="E47" s="87"/>
      <c r="F47" s="9">
        <f t="shared" si="2"/>
        <v>1</v>
      </c>
      <c r="G47" s="77"/>
    </row>
    <row r="48" spans="1:16" x14ac:dyDescent="0.25">
      <c r="A48" s="8" t="s">
        <v>13</v>
      </c>
      <c r="B48" s="61">
        <v>2</v>
      </c>
      <c r="C48" s="61">
        <v>2</v>
      </c>
      <c r="D48" s="87">
        <v>2</v>
      </c>
      <c r="E48" s="87"/>
      <c r="F48" s="9">
        <f t="shared" si="2"/>
        <v>1</v>
      </c>
      <c r="G48" s="77"/>
    </row>
    <row r="49" spans="1:7" x14ac:dyDescent="0.25">
      <c r="A49" s="8" t="s">
        <v>14</v>
      </c>
      <c r="B49" s="61">
        <v>0</v>
      </c>
      <c r="C49" s="61">
        <v>0</v>
      </c>
      <c r="D49" s="87">
        <v>0</v>
      </c>
      <c r="E49" s="87"/>
      <c r="F49" s="9">
        <f t="shared" si="2"/>
        <v>0</v>
      </c>
      <c r="G49" s="77"/>
    </row>
    <row r="50" spans="1:7" s="10" customFormat="1" ht="21" customHeight="1" x14ac:dyDescent="0.25">
      <c r="A50" s="40" t="s">
        <v>22</v>
      </c>
      <c r="B50" s="55">
        <f>SUM(B38:B49)</f>
        <v>29</v>
      </c>
      <c r="C50" s="55">
        <f t="shared" ref="C50:D50" si="3">SUM(C38:C49)</f>
        <v>26</v>
      </c>
      <c r="D50" s="88">
        <f t="shared" si="3"/>
        <v>22</v>
      </c>
      <c r="E50" s="88"/>
      <c r="F50" s="73"/>
      <c r="G50" s="78"/>
    </row>
    <row r="51" spans="1:7" s="10" customFormat="1" ht="21" customHeight="1" x14ac:dyDescent="0.25">
      <c r="A51" s="41"/>
      <c r="B51" s="74"/>
      <c r="C51" s="74"/>
      <c r="D51" s="89" t="s">
        <v>30</v>
      </c>
      <c r="E51" s="89"/>
      <c r="F51" s="85">
        <f>D50/IF(B50 = 0, 1, B50)</f>
        <v>0.75862068965517238</v>
      </c>
      <c r="G51" s="79"/>
    </row>
    <row r="52" spans="1:7" ht="18" customHeight="1" x14ac:dyDescent="0.25">
      <c r="A52" s="75"/>
      <c r="B52" s="61"/>
      <c r="C52" s="61"/>
      <c r="D52" s="90" t="s">
        <v>31</v>
      </c>
      <c r="E52" s="90"/>
      <c r="F52" s="38">
        <f>F51*25</f>
        <v>18.96551724137931</v>
      </c>
      <c r="G52" s="80"/>
    </row>
    <row r="53" spans="1:7" ht="63" customHeight="1" x14ac:dyDescent="0.25"/>
  </sheetData>
  <mergeCells count="27">
    <mergeCell ref="A1:Q1"/>
    <mergeCell ref="D37:E37"/>
    <mergeCell ref="A36:E36"/>
    <mergeCell ref="I36:P36"/>
    <mergeCell ref="A35:P35"/>
    <mergeCell ref="A2:Q2"/>
    <mergeCell ref="H3:P3"/>
    <mergeCell ref="A16:O16"/>
    <mergeCell ref="A17:E17"/>
    <mergeCell ref="D44:E44"/>
    <mergeCell ref="E13:F13"/>
    <mergeCell ref="E14:F14"/>
    <mergeCell ref="D38:E38"/>
    <mergeCell ref="D39:E39"/>
    <mergeCell ref="A13:B13"/>
    <mergeCell ref="D40:E40"/>
    <mergeCell ref="D41:E41"/>
    <mergeCell ref="D42:E42"/>
    <mergeCell ref="D43:E43"/>
    <mergeCell ref="D49:E49"/>
    <mergeCell ref="D50:E50"/>
    <mergeCell ref="D45:E45"/>
    <mergeCell ref="D51:E51"/>
    <mergeCell ref="D52:E52"/>
    <mergeCell ref="D46:E46"/>
    <mergeCell ref="D47:E47"/>
    <mergeCell ref="D48:E48"/>
  </mergeCells>
  <conditionalFormatting sqref="C12:F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G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9">
    <cfRule type="colorScale" priority="2">
      <colorScale>
        <cfvo type="min"/>
        <cfvo type="num" val="0.5"/>
        <cfvo type="num" val="1"/>
        <color rgb="FFF8696B"/>
        <color rgb="FFFFEB84"/>
        <color rgb="FF63BE7B"/>
      </colorScale>
    </cfRule>
  </conditionalFormatting>
  <conditionalFormatting sqref="G5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52" fitToHeight="0" orientation="portrait" r:id="rId1"/>
  <rowBreaks count="1" manualBreakCount="1">
    <brk id="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zoomScale="120" zoomScaleNormal="120" workbookViewId="0">
      <selection activeCell="A9" sqref="A9"/>
    </sheetView>
  </sheetViews>
  <sheetFormatPr baseColWidth="10" defaultColWidth="11.42578125" defaultRowHeight="15" x14ac:dyDescent="0.25"/>
  <cols>
    <col min="1" max="1" width="4.7109375" customWidth="1"/>
    <col min="2" max="2" width="40.7109375" customWidth="1"/>
    <col min="3" max="3" width="20.7109375" customWidth="1"/>
    <col min="4" max="4" width="18.7109375" customWidth="1"/>
    <col min="5" max="5" width="9.7109375" customWidth="1"/>
    <col min="6" max="7" width="10.7109375" customWidth="1"/>
  </cols>
  <sheetData>
    <row r="1" spans="1:8" ht="17.25" x14ac:dyDescent="0.25">
      <c r="A1" s="24"/>
      <c r="B1" s="101" t="s">
        <v>24</v>
      </c>
      <c r="C1" s="101"/>
      <c r="D1" s="101"/>
      <c r="E1" s="101"/>
      <c r="F1" s="101"/>
      <c r="G1" s="101"/>
      <c r="H1" s="12"/>
    </row>
    <row r="2" spans="1:8" ht="9" customHeight="1" x14ac:dyDescent="0.25">
      <c r="A2" s="24"/>
      <c r="B2" s="25"/>
      <c r="C2" s="25"/>
      <c r="D2" s="25"/>
      <c r="E2" s="25"/>
      <c r="F2" s="25"/>
      <c r="G2" s="25"/>
      <c r="H2" s="12"/>
    </row>
    <row r="3" spans="1:8" ht="17.25" x14ac:dyDescent="0.25">
      <c r="A3" s="24"/>
      <c r="B3" s="101" t="s">
        <v>33</v>
      </c>
      <c r="C3" s="101"/>
      <c r="D3" s="101"/>
      <c r="E3" s="101"/>
      <c r="F3" s="101"/>
      <c r="G3" s="101"/>
      <c r="H3" s="12"/>
    </row>
    <row r="4" spans="1:8" x14ac:dyDescent="0.25">
      <c r="A4" s="26"/>
      <c r="B4" s="102" t="s">
        <v>25</v>
      </c>
      <c r="C4" s="102"/>
      <c r="D4" s="102"/>
      <c r="E4" s="102"/>
      <c r="F4" s="102"/>
      <c r="G4" s="102"/>
      <c r="H4" s="12"/>
    </row>
    <row r="5" spans="1:8" ht="13.5" customHeight="1" x14ac:dyDescent="0.25">
      <c r="A5" s="26"/>
      <c r="B5" s="27"/>
      <c r="C5" s="27"/>
      <c r="D5" s="27"/>
      <c r="E5" s="27"/>
      <c r="F5" s="27"/>
      <c r="G5" s="27"/>
      <c r="H5" s="12"/>
    </row>
    <row r="6" spans="1:8" s="14" customFormat="1" ht="21.75" customHeight="1" x14ac:dyDescent="0.2">
      <c r="A6" s="103" t="s">
        <v>34</v>
      </c>
      <c r="B6" s="103"/>
      <c r="C6" s="103"/>
      <c r="D6" s="103"/>
      <c r="E6" s="103"/>
      <c r="F6" s="103"/>
      <c r="G6" s="103"/>
      <c r="H6" s="28"/>
    </row>
    <row r="7" spans="1:8" s="15" customFormat="1" ht="14.25" customHeight="1" x14ac:dyDescent="0.25">
      <c r="A7" s="104"/>
      <c r="B7" s="100" t="s">
        <v>26</v>
      </c>
      <c r="C7" s="100" t="s">
        <v>27</v>
      </c>
      <c r="D7" s="100" t="s">
        <v>28</v>
      </c>
      <c r="E7" s="100" t="s">
        <v>29</v>
      </c>
      <c r="F7" s="100" t="s">
        <v>30</v>
      </c>
      <c r="G7" s="100" t="s">
        <v>31</v>
      </c>
      <c r="H7" s="29"/>
    </row>
    <row r="8" spans="1:8" s="15" customFormat="1" ht="16.5" customHeight="1" x14ac:dyDescent="0.25">
      <c r="A8" s="104"/>
      <c r="B8" s="100"/>
      <c r="C8" s="100"/>
      <c r="D8" s="100"/>
      <c r="E8" s="100"/>
      <c r="F8" s="100"/>
      <c r="G8" s="100"/>
      <c r="H8" s="29"/>
    </row>
    <row r="9" spans="1:8" ht="65.099999999999994" customHeight="1" x14ac:dyDescent="0.25">
      <c r="A9" s="34">
        <v>1</v>
      </c>
      <c r="B9" s="30" t="s">
        <v>63</v>
      </c>
      <c r="C9" s="31" t="s">
        <v>64</v>
      </c>
      <c r="D9" s="35" t="s">
        <v>65</v>
      </c>
      <c r="E9" s="32">
        <v>0.5</v>
      </c>
      <c r="F9" s="81">
        <f>Tablero!G13</f>
        <v>0.74137931034482762</v>
      </c>
      <c r="G9" s="82">
        <f>Tablero!G14</f>
        <v>37.068965517241381</v>
      </c>
      <c r="H9" s="12"/>
    </row>
    <row r="10" spans="1:8" ht="65.099999999999994" customHeight="1" x14ac:dyDescent="0.25">
      <c r="A10" s="34">
        <v>2</v>
      </c>
      <c r="B10" s="30" t="s">
        <v>66</v>
      </c>
      <c r="C10" s="31" t="s">
        <v>59</v>
      </c>
      <c r="D10" s="35" t="s">
        <v>60</v>
      </c>
      <c r="E10" s="32">
        <v>0.25</v>
      </c>
      <c r="F10" s="83">
        <f>Tablero!D32</f>
        <v>50</v>
      </c>
      <c r="G10" s="82">
        <f>Tablero!D33</f>
        <v>12.5</v>
      </c>
      <c r="H10" s="12"/>
    </row>
    <row r="11" spans="1:8" ht="65.099999999999994" customHeight="1" x14ac:dyDescent="0.25">
      <c r="A11" s="34">
        <v>3</v>
      </c>
      <c r="B11" s="30" t="s">
        <v>50</v>
      </c>
      <c r="C11" s="31" t="s">
        <v>61</v>
      </c>
      <c r="D11" s="31" t="s">
        <v>51</v>
      </c>
      <c r="E11" s="32">
        <v>0.25</v>
      </c>
      <c r="F11" s="81">
        <f>Tablero!F51</f>
        <v>0.75862068965517238</v>
      </c>
      <c r="G11" s="82">
        <f>Tablero!F52</f>
        <v>18.96551724137931</v>
      </c>
      <c r="H11" s="12"/>
    </row>
    <row r="12" spans="1:8" ht="9.75" customHeight="1" x14ac:dyDescent="0.25">
      <c r="A12" s="16"/>
      <c r="B12" s="17"/>
      <c r="C12" s="18"/>
      <c r="D12" s="18"/>
      <c r="E12" s="19"/>
      <c r="F12" s="20"/>
      <c r="G12" s="20"/>
      <c r="H12" s="12"/>
    </row>
    <row r="13" spans="1:8" s="23" customFormat="1" ht="21.75" customHeight="1" x14ac:dyDescent="0.3">
      <c r="A13" s="21"/>
      <c r="B13" s="22"/>
      <c r="C13" s="22"/>
      <c r="D13" s="22"/>
      <c r="E13" s="22"/>
      <c r="F13" s="16" t="s">
        <v>32</v>
      </c>
      <c r="G13" s="86">
        <f>SUM(G9:G11)</f>
        <v>68.534482758620697</v>
      </c>
      <c r="H13" s="33"/>
    </row>
    <row r="14" spans="1:8" s="44" customFormat="1" ht="45" customHeight="1" x14ac:dyDescent="0.3">
      <c r="A14" s="99" t="s">
        <v>53</v>
      </c>
      <c r="B14" s="99"/>
      <c r="C14" s="99"/>
      <c r="D14" s="99"/>
      <c r="E14" s="99"/>
      <c r="F14" s="99"/>
      <c r="G14" s="99"/>
      <c r="H14" s="45"/>
    </row>
    <row r="15" spans="1:8" x14ac:dyDescent="0.25">
      <c r="A15" s="12"/>
      <c r="B15" s="12"/>
      <c r="C15" s="12"/>
      <c r="D15" s="12"/>
      <c r="E15" s="12"/>
      <c r="F15" s="12"/>
      <c r="G15" s="12"/>
      <c r="H15" s="12"/>
    </row>
    <row r="16" spans="1:8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</sheetData>
  <mergeCells count="12">
    <mergeCell ref="A14:G14"/>
    <mergeCell ref="F7:F8"/>
    <mergeCell ref="G7:G8"/>
    <mergeCell ref="B1:G1"/>
    <mergeCell ref="B3:G3"/>
    <mergeCell ref="B4:G4"/>
    <mergeCell ref="A6:G6"/>
    <mergeCell ref="A7:A8"/>
    <mergeCell ref="B7:B8"/>
    <mergeCell ref="C7:C8"/>
    <mergeCell ref="D7:D8"/>
    <mergeCell ref="E7:E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Tablero</vt:lpstr>
      <vt:lpstr>Formato</vt:lpstr>
      <vt:lpstr>Tablero!Área_de_impresión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2019-11-12T04:51:47Z</dcterms:modified>
</cp:coreProperties>
</file>