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20250" windowHeight="9180"/>
  </bookViews>
  <sheets>
    <sheet name="Formato" sheetId="6" r:id="rId1"/>
    <sheet name="Datos" sheetId="4" r:id="rId2"/>
  </sheets>
  <definedNames>
    <definedName name="_xlnm.Print_Area" localSheetId="1">Datos!$A:$Q</definedName>
    <definedName name="_xlnm.Print_Area" localSheetId="0">Formato!$A$1:$G$18</definedName>
  </definedNames>
  <calcPr calcId="144525"/>
</workbook>
</file>

<file path=xl/calcChain.xml><?xml version="1.0" encoding="utf-8"?>
<calcChain xmlns="http://schemas.openxmlformats.org/spreadsheetml/2006/main">
  <c r="D76" i="4" l="1"/>
  <c r="G6" i="4" l="1"/>
  <c r="E143" i="4" l="1"/>
  <c r="E144" i="4"/>
  <c r="E135" i="4"/>
  <c r="E136" i="4"/>
  <c r="E137" i="4"/>
  <c r="E138" i="4"/>
  <c r="E139" i="4"/>
  <c r="E140" i="4"/>
  <c r="E141" i="4"/>
  <c r="E142" i="4"/>
  <c r="E131" i="4"/>
  <c r="E132" i="4"/>
  <c r="E133" i="4"/>
  <c r="E134" i="4"/>
  <c r="E130" i="4"/>
  <c r="C145" i="4" l="1"/>
  <c r="B145" i="4"/>
  <c r="E146" i="4" s="1"/>
  <c r="C121" i="4"/>
  <c r="B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84" i="4"/>
  <c r="E83" i="4"/>
  <c r="C98" i="4"/>
  <c r="B98" i="4"/>
  <c r="C74" i="4"/>
  <c r="B74" i="4"/>
  <c r="E147" i="4" l="1"/>
  <c r="G14" i="6" s="1"/>
  <c r="F14" i="6"/>
  <c r="E122" i="4"/>
  <c r="E99" i="4"/>
  <c r="D75" i="4"/>
  <c r="F11" i="6" s="1"/>
  <c r="F12" i="6" l="1"/>
  <c r="E100" i="4"/>
  <c r="E123" i="4"/>
  <c r="G13" i="6" s="1"/>
  <c r="F13" i="6"/>
  <c r="G11" i="6"/>
  <c r="G12" i="6"/>
  <c r="C32" i="4" l="1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31" i="4"/>
  <c r="C49" i="4"/>
  <c r="C50" i="4" s="1"/>
  <c r="B47" i="4"/>
  <c r="G20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1" i="4"/>
  <c r="B22" i="4"/>
  <c r="F10" i="6" l="1"/>
  <c r="C51" i="4"/>
  <c r="G10" i="6" s="1"/>
  <c r="C22" i="4"/>
  <c r="D22" i="4"/>
  <c r="E22" i="4"/>
  <c r="F22" i="4"/>
  <c r="C24" i="4" l="1"/>
  <c r="G24" i="4" s="1"/>
  <c r="F9" i="6" l="1"/>
  <c r="G25" i="4"/>
  <c r="G9" i="6" s="1"/>
  <c r="G16" i="6" s="1"/>
</calcChain>
</file>

<file path=xl/sharedStrings.xml><?xml version="1.0" encoding="utf-8"?>
<sst xmlns="http://schemas.openxmlformats.org/spreadsheetml/2006/main" count="190" uniqueCount="93">
  <si>
    <t>SECTOR</t>
  </si>
  <si>
    <t>CIP I Y II</t>
  </si>
  <si>
    <t>MTD</t>
  </si>
  <si>
    <t>SHECS</t>
  </si>
  <si>
    <t>MO</t>
  </si>
  <si>
    <t>PD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</si>
  <si>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</si>
  <si>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</si>
  <si>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</si>
  <si>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</si>
  <si>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</si>
  <si>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</si>
  <si>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</si>
  <si>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</si>
  <si>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</si>
  <si>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</si>
  <si>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</si>
  <si>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</si>
  <si>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</si>
  <si>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</si>
  <si>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</si>
  <si>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%CAP</t>
  </si>
  <si>
    <t>SUMAS</t>
  </si>
  <si>
    <t>ECD</t>
  </si>
  <si>
    <t>PORCENTAJE DE CAPACITACIÓN DE MATRIMONIOS DE ÁREA V DE SECTOR</t>
  </si>
  <si>
    <t>PORCENTAJE DE CAPACITACIÓN DE MATRIMONIOS DE ÁREA V DE SECTOR
META: 100%</t>
  </si>
  <si>
    <t>XVI</t>
  </si>
  <si>
    <t>Calificación</t>
  </si>
  <si>
    <t>AE</t>
  </si>
  <si>
    <t>MEMBRESÍA</t>
  </si>
  <si>
    <t>Meta:   3%</t>
  </si>
  <si>
    <t>META: 3%</t>
  </si>
  <si>
    <t>MEMBRESÍA 1ER. NIVEL</t>
  </si>
  <si>
    <t>PORCENTAJE DE CUMPLIMIENTO</t>
  </si>
  <si>
    <t>Meta:  100%</t>
  </si>
  <si>
    <t>MEMBRESÍA 2DO. NIVEL</t>
  </si>
  <si>
    <t>MEMBRESÍA 3ER. NIVEL</t>
  </si>
  <si>
    <t>Movimiento Familiar Cristiano</t>
  </si>
  <si>
    <t>Indicadores</t>
  </si>
  <si>
    <t>SUMA</t>
  </si>
  <si>
    <t>Porcentaje de capacitación de responsables de Área V de Sector</t>
  </si>
  <si>
    <t>Porcentaje de ECS con Asistentes Eclesiales</t>
  </si>
  <si>
    <t>Meta:  50%</t>
  </si>
  <si>
    <t>Porcentaje matrimonios que cursan el nivel 2 del CBF que ya vivieron el Encuentro Conyugal en la Diócesis. Meta=100%</t>
  </si>
  <si>
    <t>Porcentaje matrimonios que cursan el Nivel 1 del CBF que ya vivieron el Kerygma en la Diócesis. Meta=100%</t>
  </si>
  <si>
    <t>Porcentaje matrimonios que cursan el nivel 3 del CBF que ya vivieron el Encuentro Familiar en la Diócesis. Meta=50%</t>
  </si>
  <si>
    <t>Fórmula</t>
  </si>
  <si>
    <t>Fuente de información</t>
  </si>
  <si>
    <t>Pond.</t>
  </si>
  <si>
    <t>Resultado</t>
  </si>
  <si>
    <t>(Número capacitaciones de RA-IV  / Número de RA-IV por 5) x 100</t>
  </si>
  <si>
    <t>Matrimonio Secretario Diocesano de Área V</t>
  </si>
  <si>
    <t xml:space="preserve">Nota: Este formato será llenado por el matrimonio Secretario Diocesano de Área V  y entregado al matrimonio Presidente Diocesano para su revisión y análisis, anexando copia de las fuentes de información utilizadas. </t>
  </si>
  <si>
    <t>Total de Sectores</t>
  </si>
  <si>
    <t>(Suma de ECS con asistente eclesial / Num. de ECS en la Diocesis) x 100</t>
  </si>
  <si>
    <t>%</t>
  </si>
  <si>
    <t>Num. Sectores</t>
  </si>
  <si>
    <t>1.- CAPACITACIÓN DE MATRIMONIOS DE ÁREA V DE SECTOR</t>
  </si>
  <si>
    <t>2.- ECS CON ASISTENTES ECLESIALES</t>
  </si>
  <si>
    <t>PORCENTAJE DE ECS CON  ASISTENTES ECLESIALES</t>
  </si>
  <si>
    <t>ECS CON ASISTENTES ECLESIALES
META: 100%</t>
  </si>
  <si>
    <t>MATRIMONIOS EN 
EQUIPOS MOM.FTES.</t>
  </si>
  <si>
    <t>MATRIMONIOS EN EQUIPOS DE MOMENTOS FUERTES</t>
  </si>
  <si>
    <t>Porcentaje de integración en equipos de Momentos Fuertes (Encuentros). Meta=3%</t>
  </si>
  <si>
    <t>(Suma de matrimonios en equipos de MF/ membresía de la Diócesis) x 100</t>
  </si>
  <si>
    <t>MATRIMONIOS DE NIVEL 1 QUE ASISTIERON AL KERYGMA</t>
  </si>
  <si>
    <t>ASISTENTES KERYGMA
 DE 1ER. NIVEL</t>
  </si>
  <si>
    <t>(Suma de matrimonios de nivel 1 que asistieron al Kerigma / Número de matrimonios de nivel 1 en la diócesis) x 100</t>
  </si>
  <si>
    <t>(Suma de matrimonios de nivel 2 que asistieron al E.C. / Número de matrimonios de nivel 2 en la diócesis) x 100</t>
  </si>
  <si>
    <t>MATRIMONIOS DE NIVEL 2 QUE ASISTIERON AL ENC. CONYUGAL</t>
  </si>
  <si>
    <t>ASISTENTES E. C. 
DE 2DO. NIVEL</t>
  </si>
  <si>
    <t>(Suma de matrimonios de nivel 3 que asistieron al E.Fam. / Número de matrimonios de nivel 3 en la diócesis) x 100</t>
  </si>
  <si>
    <t>ASISTENTES E. FAM. 
DE 3ER. NIVEL</t>
  </si>
  <si>
    <t>MATRIMONIOS DE NIVEL 3 QUE ASISTIERON AL ENC. FAMILIAR</t>
  </si>
  <si>
    <t>Hoja de evaluación .-  Esta hoja se llena en automatico, donde los datos  para los indicadores se colocan en la siguiente hoja de calculo.</t>
  </si>
  <si>
    <t xml:space="preserve">                    titulada (Datos).,   se meten estos en las celdas correspondientes ;  y las formulas ya estan preparadas para calcular y entregar el  Resultado y la Calificacion </t>
  </si>
  <si>
    <t xml:space="preserve">Aquí se dan los datos del  matrimonio responsable del Area V, el ciclo evaluado y la Diocesis correspondiente.  </t>
  </si>
  <si>
    <r>
      <t xml:space="preserve">Nombre del Secretario Diocesano de Área  </t>
    </r>
    <r>
      <rPr>
        <b/>
        <sz val="10"/>
        <rFont val="Century Gothic"/>
        <family val="2"/>
      </rPr>
      <t xml:space="preserve"> V: _</t>
    </r>
    <r>
      <rPr>
        <sz val="10"/>
        <rFont val="Century Gothic"/>
        <family val="2"/>
      </rPr>
      <t>________________________  Ciclo Evaluado: __________________    Diócesis:_____________________________</t>
    </r>
  </si>
  <si>
    <t xml:space="preserve">                      TABLERO DE INDICADORES DEL MATRIMONIO SECRETARIO DIOCESANO DE ÁREA V..   Esta hoja de Datos se modificara de acuerdo al numero y nombre de los sectores a evaluar.!!</t>
  </si>
  <si>
    <t>3.- PORCENTAJE DE INTEGRACIÓN EN EQUIPOS DE MOMENTOS FUERTES (ENCUENTROS).</t>
  </si>
  <si>
    <t>4.- MATRIMONIOS DE NIVEL 1 QUE ASISTIERON AL KERYGMA</t>
  </si>
  <si>
    <t>5.- MATRIMONIOS  DE NIVEL 2 QUE ASISTIERON AL ENCUENTRO CONYUGAL</t>
  </si>
  <si>
    <t>6.- PORCENTAJE DE MATRIMONIOS DE NIVEL 3 QUE ASISTIERON AL ENCUENTRO FAMILIAR</t>
  </si>
  <si>
    <r>
      <t xml:space="preserve">Base de Datos Diocesana - </t>
    </r>
    <r>
      <rPr>
        <sz val="8"/>
        <color rgb="FFFF0000"/>
        <rFont val="Arial Narrow"/>
        <family val="2"/>
      </rPr>
      <t>REPORTE MATRIMONIOS FASE 3 INDICADOR # 1</t>
    </r>
  </si>
  <si>
    <r>
      <t xml:space="preserve">Base de Datos Diocesana - </t>
    </r>
    <r>
      <rPr>
        <sz val="8"/>
        <color rgb="FFFF0000"/>
        <rFont val="Arial Narrow"/>
        <family val="2"/>
      </rPr>
      <t>REPORTE MATRIMONIOS FASE 3 INDICADOR # 2</t>
    </r>
  </si>
  <si>
    <r>
      <t xml:space="preserve">Base de Datos Diocesana - </t>
    </r>
    <r>
      <rPr>
        <sz val="8"/>
        <color rgb="FFFF0000"/>
        <rFont val="Arial Narrow"/>
        <family val="2"/>
      </rPr>
      <t>REPORTE MATRIMONIOS FASE 3 INDICADOR # 4.</t>
    </r>
  </si>
  <si>
    <r>
      <t xml:space="preserve">Base de Datos Diocesana - </t>
    </r>
    <r>
      <rPr>
        <sz val="8"/>
        <color rgb="FFFF0000"/>
        <rFont val="Arial Narrow"/>
        <family val="2"/>
      </rPr>
      <t>REPORTE MATRIMONIOS FASE 3 INDICADOR # 5 o en la S03</t>
    </r>
  </si>
  <si>
    <r>
      <t>Base de Datos Diocesana -</t>
    </r>
    <r>
      <rPr>
        <sz val="8"/>
        <color rgb="FFFF0000"/>
        <rFont val="Arial Narrow"/>
        <family val="2"/>
      </rPr>
      <t>REPORTE MATRIMONIOS FASE 3 INDICADOR # 6  o en la S03</t>
    </r>
  </si>
  <si>
    <r>
      <t xml:space="preserve">Base de Datos Diocesana - </t>
    </r>
    <r>
      <rPr>
        <sz val="8"/>
        <color rgb="FFFF0000"/>
        <rFont val="Arial Narrow"/>
        <family val="2"/>
      </rPr>
      <t>REPORTE MATRIMONIOS FASE 3 INDICADOR # 7 o en la S03</t>
    </r>
  </si>
  <si>
    <t>SAN MARCOS</t>
  </si>
  <si>
    <t>SAN ANDRES</t>
  </si>
  <si>
    <t>NSL</t>
  </si>
  <si>
    <t>SAN 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</si>
</sst>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12"/>
      <name val="Century Gothic"/>
      <family val="2"/>
    </font>
    <font>
      <b/>
      <sz val="1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11"/>
      <name val="Century Gothic"/>
      <family val="2"/>
    </font>
    <font>
      <sz val="8"/>
      <name val="Calibri Light"/>
      <family val="2"/>
    </font>
    <font>
      <sz val="8"/>
      <color theme="1"/>
      <name val="Calibri Light"/>
      <family val="2"/>
    </font>
    <font>
      <sz val="9"/>
      <name val="Calibri Light"/>
      <family val="2"/>
    </font>
    <font>
      <b/>
      <sz val="9"/>
      <name val="Calibri Light"/>
      <family val="2"/>
    </font>
    <font>
      <sz val="11"/>
      <color theme="1"/>
      <name val="Calibri Light"/>
      <family val="2"/>
    </font>
    <font>
      <sz val="8"/>
      <name val="Arial Narrow"/>
      <family val="2"/>
    </font>
    <font>
      <sz val="10"/>
      <name val="Century Gothic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entury Gothic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b/>
      <i/>
      <sz val="14"/>
      <color theme="1"/>
      <name val="Calibri"/>
      <family val="2"/>
      <scheme val="minor"/>
    </font>
    <font>
      <sz val="8"/>
      <color rgb="FFFF000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6" fillId="0" borderId="0"/>
  </cellStyleXfs>
  <cellXfs count="140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Fill="1" applyAlignment="1">
      <alignment horizontal="center" vertical="center"/>
    </xf>
    <xf numFmtId="1" fontId="0" fillId="0" borderId="0" xfId="1" applyNumberFormat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0" fontId="0" fillId="0" borderId="0" xfId="0" applyFill="1"/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vertical="center" wrapText="1"/>
    </xf>
    <xf numFmtId="0" fontId="17" fillId="3" borderId="2" xfId="0" applyFont="1" applyFill="1" applyBorder="1" applyAlignment="1">
      <alignment vertical="center" wrapText="1"/>
    </xf>
    <xf numFmtId="2" fontId="9" fillId="0" borderId="2" xfId="0" applyNumberFormat="1" applyFont="1" applyFill="1" applyBorder="1" applyAlignment="1">
      <alignment horizontal="center" vertical="center" wrapText="1"/>
    </xf>
    <xf numFmtId="164" fontId="11" fillId="0" borderId="2" xfId="1" applyNumberFormat="1" applyFont="1" applyFill="1" applyBorder="1" applyAlignment="1">
      <alignment horizontal="center" vertical="center" wrapText="1"/>
    </xf>
    <xf numFmtId="2" fontId="11" fillId="0" borderId="2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2" fontId="9" fillId="0" borderId="0" xfId="0" applyNumberFormat="1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wrapText="1"/>
    </xf>
    <xf numFmtId="2" fontId="11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/>
    <xf numFmtId="0" fontId="6" fillId="0" borderId="0" xfId="0" applyFont="1" applyFill="1" applyAlignment="1">
      <alignment wrapText="1"/>
    </xf>
    <xf numFmtId="0" fontId="9" fillId="3" borderId="0" xfId="0" applyFont="1" applyFill="1"/>
    <xf numFmtId="0" fontId="2" fillId="0" borderId="0" xfId="0" applyFont="1" applyFill="1" applyAlignment="1">
      <alignment horizontal="center" vertical="center"/>
    </xf>
    <xf numFmtId="2" fontId="2" fillId="0" borderId="0" xfId="1" applyNumberFormat="1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/>
    <xf numFmtId="1" fontId="0" fillId="5" borderId="0" xfId="1" applyNumberFormat="1" applyFont="1" applyFill="1" applyAlignment="1">
      <alignment horizontal="center"/>
    </xf>
    <xf numFmtId="2" fontId="0" fillId="5" borderId="0" xfId="1" applyNumberFormat="1" applyFont="1" applyFill="1" applyAlignment="1">
      <alignment horizontal="center"/>
    </xf>
    <xf numFmtId="0" fontId="2" fillId="6" borderId="0" xfId="0" applyFont="1" applyFill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/>
    <xf numFmtId="2" fontId="0" fillId="6" borderId="0" xfId="1" applyNumberFormat="1" applyFont="1" applyFill="1" applyAlignment="1">
      <alignment horizontal="center"/>
    </xf>
    <xf numFmtId="1" fontId="0" fillId="6" borderId="0" xfId="1" applyNumberFormat="1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9" fontId="3" fillId="5" borderId="0" xfId="1" applyFont="1" applyFill="1" applyAlignment="1">
      <alignment horizontal="center" vertical="center"/>
    </xf>
    <xf numFmtId="9" fontId="0" fillId="5" borderId="0" xfId="1" applyFont="1" applyFill="1"/>
    <xf numFmtId="0" fontId="0" fillId="7" borderId="0" xfId="0" applyFill="1"/>
    <xf numFmtId="0" fontId="3" fillId="7" borderId="0" xfId="0" applyFont="1" applyFill="1" applyAlignment="1">
      <alignment horizontal="center" vertical="center"/>
    </xf>
    <xf numFmtId="9" fontId="0" fillId="7" borderId="0" xfId="1" applyFont="1" applyFill="1"/>
    <xf numFmtId="0" fontId="0" fillId="8" borderId="0" xfId="0" applyFill="1"/>
    <xf numFmtId="0" fontId="3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vertical="center"/>
    </xf>
    <xf numFmtId="9" fontId="0" fillId="8" borderId="0" xfId="1" applyFont="1" applyFill="1"/>
    <xf numFmtId="0" fontId="10" fillId="0" borderId="0" xfId="0" applyFont="1" applyFill="1" applyAlignment="1">
      <alignment horizontal="left"/>
    </xf>
    <xf numFmtId="0" fontId="0" fillId="9" borderId="0" xfId="0" applyFill="1"/>
    <xf numFmtId="0" fontId="22" fillId="0" borderId="0" xfId="0" applyFont="1" applyAlignment="1">
      <alignment horizontal="center" vertical="center"/>
    </xf>
    <xf numFmtId="0" fontId="23" fillId="0" borderId="0" xfId="0" applyFont="1"/>
    <xf numFmtId="0" fontId="24" fillId="0" borderId="0" xfId="0" applyFont="1" applyAlignment="1">
      <alignment horizontal="left" vertical="center" indent="5"/>
    </xf>
    <xf numFmtId="0" fontId="23" fillId="0" borderId="0" xfId="0" applyFont="1" applyAlignment="1">
      <alignment horizontal="left" vertical="center" indent="5"/>
    </xf>
    <xf numFmtId="0" fontId="23" fillId="0" borderId="0" xfId="0" applyFont="1" applyAlignment="1">
      <alignment vertical="center"/>
    </xf>
    <xf numFmtId="0" fontId="25" fillId="0" borderId="0" xfId="0" applyFont="1" applyAlignment="1">
      <alignment horizontal="left" vertical="center" indent="5"/>
    </xf>
    <xf numFmtId="0" fontId="3" fillId="5" borderId="0" xfId="0" applyFont="1" applyFill="1" applyAlignment="1">
      <alignment horizontal="center" vertical="center"/>
    </xf>
    <xf numFmtId="0" fontId="0" fillId="5" borderId="2" xfId="0" applyFill="1" applyBorder="1"/>
    <xf numFmtId="0" fontId="3" fillId="5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9" fontId="0" fillId="9" borderId="2" xfId="1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0" fontId="0" fillId="9" borderId="2" xfId="0" applyFill="1" applyBorder="1"/>
    <xf numFmtId="1" fontId="2" fillId="9" borderId="2" xfId="1" applyNumberFormat="1" applyFont="1" applyFill="1" applyBorder="1" applyAlignment="1">
      <alignment horizontal="left"/>
    </xf>
    <xf numFmtId="9" fontId="2" fillId="9" borderId="2" xfId="1" applyFont="1" applyFill="1" applyBorder="1" applyAlignment="1">
      <alignment horizontal="center" vertical="center"/>
    </xf>
    <xf numFmtId="2" fontId="2" fillId="9" borderId="2" xfId="1" applyNumberFormat="1" applyFont="1" applyFill="1" applyBorder="1" applyAlignment="1">
      <alignment horizontal="center" vertical="center"/>
    </xf>
    <xf numFmtId="0" fontId="2" fillId="5" borderId="2" xfId="0" applyFont="1" applyFill="1" applyBorder="1"/>
    <xf numFmtId="0" fontId="0" fillId="6" borderId="2" xfId="0" applyFill="1" applyBorder="1"/>
    <xf numFmtId="0" fontId="3" fillId="6" borderId="2" xfId="0" applyFont="1" applyFill="1" applyBorder="1" applyAlignment="1">
      <alignment horizontal="center" vertical="center"/>
    </xf>
    <xf numFmtId="9" fontId="20" fillId="9" borderId="2" xfId="1" applyFont="1" applyFill="1" applyBorder="1" applyAlignment="1">
      <alignment horizontal="center"/>
    </xf>
    <xf numFmtId="1" fontId="2" fillId="9" borderId="2" xfId="1" applyNumberFormat="1" applyFont="1" applyFill="1" applyBorder="1" applyAlignment="1">
      <alignment horizontal="center"/>
    </xf>
    <xf numFmtId="9" fontId="2" fillId="9" borderId="2" xfId="1" applyFont="1" applyFill="1" applyBorder="1" applyAlignment="1">
      <alignment horizontal="center"/>
    </xf>
    <xf numFmtId="2" fontId="2" fillId="9" borderId="2" xfId="1" applyNumberFormat="1" applyFont="1" applyFill="1" applyBorder="1" applyAlignment="1">
      <alignment horizontal="center"/>
    </xf>
    <xf numFmtId="10" fontId="2" fillId="9" borderId="2" xfId="1" applyNumberFormat="1" applyFont="1" applyFill="1" applyBorder="1" applyAlignment="1">
      <alignment horizontal="center" vertical="center"/>
    </xf>
    <xf numFmtId="0" fontId="0" fillId="10" borderId="0" xfId="0" applyFill="1"/>
    <xf numFmtId="0" fontId="2" fillId="10" borderId="0" xfId="0" applyFont="1" applyFill="1" applyAlignment="1">
      <alignment vertical="center"/>
    </xf>
    <xf numFmtId="0" fontId="3" fillId="10" borderId="0" xfId="0" applyFont="1" applyFill="1" applyAlignment="1">
      <alignment vertical="center"/>
    </xf>
    <xf numFmtId="0" fontId="2" fillId="11" borderId="2" xfId="0" applyFont="1" applyFill="1" applyBorder="1"/>
    <xf numFmtId="0" fontId="3" fillId="11" borderId="2" xfId="0" applyFont="1" applyFill="1" applyBorder="1" applyAlignment="1">
      <alignment horizontal="left" vertical="center"/>
    </xf>
    <xf numFmtId="0" fontId="0" fillId="11" borderId="2" xfId="0" applyFill="1" applyBorder="1"/>
    <xf numFmtId="0" fontId="3" fillId="11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vertical="center"/>
    </xf>
    <xf numFmtId="0" fontId="2" fillId="11" borderId="2" xfId="0" applyFont="1" applyFill="1" applyBorder="1" applyAlignment="1"/>
    <xf numFmtId="0" fontId="2" fillId="7" borderId="2" xfId="0" applyFont="1" applyFill="1" applyBorder="1"/>
    <xf numFmtId="0" fontId="3" fillId="7" borderId="2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0" fillId="7" borderId="2" xfId="0" applyFill="1" applyBorder="1"/>
    <xf numFmtId="0" fontId="3" fillId="7" borderId="2" xfId="0" applyFont="1" applyFill="1" applyBorder="1" applyAlignment="1">
      <alignment horizontal="center" vertical="center"/>
    </xf>
    <xf numFmtId="9" fontId="3" fillId="9" borderId="2" xfId="1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3" fillId="7" borderId="2" xfId="0" applyFont="1" applyFill="1" applyBorder="1"/>
    <xf numFmtId="0" fontId="2" fillId="8" borderId="2" xfId="0" applyFont="1" applyFill="1" applyBorder="1"/>
    <xf numFmtId="0" fontId="3" fillId="8" borderId="2" xfId="0" applyFont="1" applyFill="1" applyBorder="1" applyAlignment="1">
      <alignment horizontal="left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0" fillId="8" borderId="2" xfId="0" applyFill="1" applyBorder="1"/>
    <xf numFmtId="0" fontId="3" fillId="8" borderId="2" xfId="0" applyFont="1" applyFill="1" applyBorder="1" applyAlignment="1">
      <alignment horizontal="center" vertical="center"/>
    </xf>
    <xf numFmtId="0" fontId="3" fillId="8" borderId="2" xfId="0" applyFont="1" applyFill="1" applyBorder="1"/>
    <xf numFmtId="0" fontId="3" fillId="5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/>
    <xf numFmtId="0" fontId="15" fillId="2" borderId="2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left" wrapText="1"/>
    </xf>
    <xf numFmtId="0" fontId="14" fillId="2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right" vertical="center"/>
    </xf>
    <xf numFmtId="0" fontId="2" fillId="8" borderId="2" xfId="0" applyFont="1" applyFill="1" applyBorder="1" applyAlignment="1">
      <alignment horizontal="right"/>
    </xf>
    <xf numFmtId="0" fontId="2" fillId="8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right" vertical="center"/>
    </xf>
    <xf numFmtId="0" fontId="3" fillId="11" borderId="2" xfId="0" applyFont="1" applyFill="1" applyBorder="1" applyAlignment="1">
      <alignment horizontal="left" vertical="center" wrapText="1"/>
    </xf>
    <xf numFmtId="0" fontId="4" fillId="6" borderId="0" xfId="0" applyFont="1" applyFill="1" applyAlignment="1">
      <alignment horizontal="center" vertical="center"/>
    </xf>
    <xf numFmtId="0" fontId="19" fillId="6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2" fillId="5" borderId="2" xfId="0" applyFont="1" applyFill="1" applyBorder="1" applyAlignment="1">
      <alignment horizontal="right"/>
    </xf>
    <xf numFmtId="0" fontId="2" fillId="7" borderId="0" xfId="0" applyFont="1" applyFill="1" applyAlignment="1">
      <alignment horizontal="left" vertical="center"/>
    </xf>
    <xf numFmtId="0" fontId="2" fillId="7" borderId="2" xfId="0" applyFont="1" applyFill="1" applyBorder="1" applyAlignment="1">
      <alignment horizontal="right"/>
    </xf>
    <xf numFmtId="0" fontId="4" fillId="7" borderId="0" xfId="0" applyFont="1" applyFill="1" applyAlignment="1">
      <alignment horizontal="center"/>
    </xf>
    <xf numFmtId="0" fontId="3" fillId="7" borderId="2" xfId="0" applyFont="1" applyFill="1" applyBorder="1" applyAlignment="1">
      <alignment horizontal="left" vertical="center" wrapText="1"/>
    </xf>
    <xf numFmtId="0" fontId="3" fillId="8" borderId="2" xfId="0" applyFont="1" applyFill="1" applyBorder="1" applyAlignment="1">
      <alignment horizontal="left" vertical="center" wrapText="1"/>
    </xf>
    <xf numFmtId="0" fontId="2" fillId="8" borderId="2" xfId="0" applyFont="1" applyFill="1" applyBorder="1" applyAlignment="1">
      <alignment horizontal="right" vertical="center"/>
    </xf>
    <xf numFmtId="0" fontId="3" fillId="5" borderId="2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center" vertical="center"/>
    </xf>
  </cellXfs>
  <cellStyles count="4">
    <cellStyle name="Normal" xfId="0" builtinId="0"/>
    <cellStyle name="Normal 2" xfId="3"/>
    <cellStyle name="Normal 3" xfId="2"/>
    <cellStyle name="Porcentaje" xfId="1" builtinId="5"/>
  </cellStyles>
  <dxfs count="0"/>
  <tableStyles count="0" defaultTableStyle="TableStyleMedium2" defaultPivotStyle="PivotStyleMedium9"/>
  <colors>
    <mruColors>
      <color rgb="FFFF6600"/>
      <color rgb="FFDDDDDD"/>
      <color rgb="FFCCFFFF"/>
      <color rgb="FFD0CBAC"/>
      <color rgb="FF704284"/>
      <color rgb="FF660066"/>
      <color rgb="FF0096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Datos!$G$5</c:f>
              <c:strCache>
                <c:ptCount val="1"/>
                <c:pt idx="0">
                  <c:v>%CAP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invertIfNegative val="0"/>
          <c:cat>
            <c:strRef>
              <c:f>Datos!$A$6:$A$21</c:f>
              <c:strCache>
                <c:ptCount val="16"/>
                <c:pt idx="0">
                  <c:v>SAN MARCOS</c:v>
                </c:pt>
                <c:pt idx="1">
                  <c:v>SAN ANDRES</c:v>
                </c:pt>
                <c:pt idx="2">
                  <c:v>NSL</c:v>
                </c:pt>
                <c:pt idx="3">
                  <c:v>SAN MIGUEL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  <c:pt idx="15">
                  <c:v>XVI</c:v>
                </c:pt>
              </c:strCache>
            </c:strRef>
          </c:cat>
          <c:val>
            <c:numRef>
              <c:f>Datos!$G$6:$G$21</c:f>
              <c:numCache>
                <c:formatCode>0%</c:formatCode>
                <c:ptCount val="16"/>
                <c:pt idx="0">
                  <c:v>0.4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1</c:v>
                </c:pt>
                <c:pt idx="8">
                  <c:v>0.4</c:v>
                </c:pt>
                <c:pt idx="9">
                  <c:v>0.4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0.4</c:v>
                </c:pt>
                <c:pt idx="15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5112064"/>
        <c:axId val="186731136"/>
      </c:barChart>
      <c:catAx>
        <c:axId val="18511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731136"/>
        <c:crosses val="autoZero"/>
        <c:auto val="1"/>
        <c:lblAlgn val="ctr"/>
        <c:lblOffset val="100"/>
        <c:noMultiLvlLbl val="0"/>
      </c:catAx>
      <c:valAx>
        <c:axId val="186731136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5112064"/>
        <c:crosses val="autoZero"/>
        <c:crossBetween val="between"/>
        <c:majorUnit val="0.2"/>
        <c:min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Datos!$B$30</c:f>
              <c:strCache>
                <c:ptCount val="1"/>
                <c:pt idx="0">
                  <c:v>AE</c:v>
                </c:pt>
              </c:strCache>
            </c:strRef>
          </c:tx>
          <c:spPr>
            <a:ln w="571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715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Datos!$A$31:$A$46</c:f>
              <c:strCache>
                <c:ptCount val="1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  <c:pt idx="15">
                  <c:v>XVI</c:v>
                </c:pt>
              </c:strCache>
            </c:strRef>
          </c:cat>
          <c:val>
            <c:numRef>
              <c:f>Datos!$B$31:$B$46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79936"/>
        <c:axId val="193103744"/>
      </c:lineChart>
      <c:catAx>
        <c:axId val="1930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103744"/>
        <c:crosses val="autoZero"/>
        <c:auto val="1"/>
        <c:lblAlgn val="ctr"/>
        <c:lblOffset val="100"/>
        <c:noMultiLvlLbl val="0"/>
      </c:catAx>
      <c:valAx>
        <c:axId val="1931037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0799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Datos!$E$57</c:f>
              <c:strCache>
                <c:ptCount val="1"/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Datos!$D$75</c:f>
              <c:numCache>
                <c:formatCode>0.00%</c:formatCode>
                <c:ptCount val="1"/>
                <c:pt idx="0">
                  <c:v>2.6484751203852328E-2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43008"/>
        <c:axId val="183631872"/>
      </c:barChart>
      <c:catAx>
        <c:axId val="164043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631872"/>
        <c:crosses val="autoZero"/>
        <c:auto val="1"/>
        <c:lblAlgn val="ctr"/>
        <c:lblOffset val="100"/>
        <c:noMultiLvlLbl val="0"/>
      </c:catAx>
      <c:valAx>
        <c:axId val="1836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04300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Datos!$B$82</c:f>
              <c:strCache>
                <c:ptCount val="1"/>
                <c:pt idx="0">
                  <c:v>MEMBRESÍA 1ER. NIVEL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Datos!$A$83:$A$97</c:f>
              <c:strCache>
                <c:ptCount val="15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</c:strCache>
            </c:strRef>
          </c:cat>
          <c:val>
            <c:numRef>
              <c:f>Datos!$B$83:$B$97</c:f>
              <c:numCache>
                <c:formatCode>General</c:formatCode>
                <c:ptCount val="15"/>
                <c:pt idx="0">
                  <c:v>20</c:v>
                </c:pt>
                <c:pt idx="1">
                  <c:v>62</c:v>
                </c:pt>
                <c:pt idx="2">
                  <c:v>12</c:v>
                </c:pt>
                <c:pt idx="3">
                  <c:v>200</c:v>
                </c:pt>
                <c:pt idx="4">
                  <c:v>84</c:v>
                </c:pt>
                <c:pt idx="5">
                  <c:v>250</c:v>
                </c:pt>
                <c:pt idx="6">
                  <c:v>46</c:v>
                </c:pt>
                <c:pt idx="7">
                  <c:v>73</c:v>
                </c:pt>
                <c:pt idx="8">
                  <c:v>24</c:v>
                </c:pt>
                <c:pt idx="9">
                  <c:v>160</c:v>
                </c:pt>
                <c:pt idx="10">
                  <c:v>76</c:v>
                </c:pt>
                <c:pt idx="11">
                  <c:v>22</c:v>
                </c:pt>
                <c:pt idx="12">
                  <c:v>120</c:v>
                </c:pt>
                <c:pt idx="13">
                  <c:v>45</c:v>
                </c:pt>
                <c:pt idx="14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83644544"/>
        <c:axId val="183646464"/>
      </c:barChart>
      <c:lineChart>
        <c:grouping val="stacked"/>
        <c:varyColors val="0"/>
        <c:ser>
          <c:idx val="1"/>
          <c:order val="1"/>
          <c:tx>
            <c:strRef>
              <c:f>Datos!$C$82</c:f>
              <c:strCache>
                <c:ptCount val="1"/>
                <c:pt idx="0">
                  <c:v>ASISTENTES KERYGMA
 DE 1ER. NIVEL</c:v>
                </c:pt>
              </c:strCache>
            </c:strRef>
          </c:tx>
          <c:spPr>
            <a:ln w="38100" cap="rnd">
              <a:solidFill>
                <a:srgbClr val="6600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38100">
                <a:noFill/>
              </a:ln>
              <a:effectLst/>
            </c:spPr>
          </c:marker>
          <c:cat>
            <c:strRef>
              <c:f>Datos!$A$83:$A$97</c:f>
              <c:strCache>
                <c:ptCount val="15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</c:strCache>
            </c:strRef>
          </c:cat>
          <c:val>
            <c:numRef>
              <c:f>Datos!$C$83:$C$97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198</c:v>
                </c:pt>
                <c:pt idx="4">
                  <c:v>84</c:v>
                </c:pt>
                <c:pt idx="5">
                  <c:v>250</c:v>
                </c:pt>
                <c:pt idx="6">
                  <c:v>46</c:v>
                </c:pt>
                <c:pt idx="7">
                  <c:v>73</c:v>
                </c:pt>
                <c:pt idx="8">
                  <c:v>24</c:v>
                </c:pt>
                <c:pt idx="9">
                  <c:v>85</c:v>
                </c:pt>
                <c:pt idx="10">
                  <c:v>20</c:v>
                </c:pt>
                <c:pt idx="11">
                  <c:v>22</c:v>
                </c:pt>
                <c:pt idx="12">
                  <c:v>120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44544"/>
        <c:axId val="183646464"/>
      </c:lineChart>
      <c:catAx>
        <c:axId val="1836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646464"/>
        <c:crosses val="autoZero"/>
        <c:auto val="1"/>
        <c:lblAlgn val="ctr"/>
        <c:lblOffset val="100"/>
        <c:noMultiLvlLbl val="0"/>
      </c:catAx>
      <c:valAx>
        <c:axId val="1836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64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Datos!$B$105</c:f>
              <c:strCache>
                <c:ptCount val="1"/>
                <c:pt idx="0">
                  <c:v>MEMBRESÍA 2DO. NIVEL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Datos!$A$106:$A$120</c:f>
              <c:strCache>
                <c:ptCount val="15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</c:strCache>
            </c:strRef>
          </c:cat>
          <c:val>
            <c:numRef>
              <c:f>Datos!$B$106:$B$120</c:f>
              <c:numCache>
                <c:formatCode>General</c:formatCode>
                <c:ptCount val="15"/>
                <c:pt idx="0">
                  <c:v>20</c:v>
                </c:pt>
                <c:pt idx="1">
                  <c:v>62</c:v>
                </c:pt>
                <c:pt idx="2">
                  <c:v>12</c:v>
                </c:pt>
                <c:pt idx="3">
                  <c:v>200</c:v>
                </c:pt>
                <c:pt idx="4">
                  <c:v>84</c:v>
                </c:pt>
                <c:pt idx="5">
                  <c:v>250</c:v>
                </c:pt>
                <c:pt idx="6">
                  <c:v>46</c:v>
                </c:pt>
                <c:pt idx="7">
                  <c:v>73</c:v>
                </c:pt>
                <c:pt idx="8">
                  <c:v>24</c:v>
                </c:pt>
                <c:pt idx="9">
                  <c:v>160</c:v>
                </c:pt>
                <c:pt idx="10">
                  <c:v>76</c:v>
                </c:pt>
                <c:pt idx="11">
                  <c:v>22</c:v>
                </c:pt>
                <c:pt idx="12">
                  <c:v>120</c:v>
                </c:pt>
                <c:pt idx="13">
                  <c:v>45</c:v>
                </c:pt>
                <c:pt idx="14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83987200"/>
        <c:axId val="183989376"/>
      </c:barChart>
      <c:lineChart>
        <c:grouping val="stacked"/>
        <c:varyColors val="0"/>
        <c:ser>
          <c:idx val="1"/>
          <c:order val="1"/>
          <c:tx>
            <c:strRef>
              <c:f>Datos!$C$105</c:f>
              <c:strCache>
                <c:ptCount val="1"/>
                <c:pt idx="0">
                  <c:v>ASISTENTES E. C. 
DE 2DO. NIVEL</c:v>
                </c:pt>
              </c:strCache>
            </c:strRef>
          </c:tx>
          <c:spPr>
            <a:ln w="38100" cap="rnd">
              <a:solidFill>
                <a:srgbClr val="6600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38100">
                <a:noFill/>
              </a:ln>
              <a:effectLst/>
            </c:spPr>
          </c:marker>
          <c:cat>
            <c:strRef>
              <c:f>Datos!$A$106:$A$120</c:f>
              <c:strCache>
                <c:ptCount val="15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</c:strCache>
            </c:strRef>
          </c:cat>
          <c:val>
            <c:numRef>
              <c:f>Datos!$C$106:$C$120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</c:v>
                </c:pt>
                <c:pt idx="4">
                  <c:v>57</c:v>
                </c:pt>
                <c:pt idx="5">
                  <c:v>80</c:v>
                </c:pt>
                <c:pt idx="6">
                  <c:v>46</c:v>
                </c:pt>
                <c:pt idx="7">
                  <c:v>73</c:v>
                </c:pt>
                <c:pt idx="8">
                  <c:v>24</c:v>
                </c:pt>
                <c:pt idx="9">
                  <c:v>159</c:v>
                </c:pt>
                <c:pt idx="10">
                  <c:v>76</c:v>
                </c:pt>
                <c:pt idx="11">
                  <c:v>22</c:v>
                </c:pt>
                <c:pt idx="12">
                  <c:v>120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87200"/>
        <c:axId val="183989376"/>
      </c:lineChart>
      <c:catAx>
        <c:axId val="1839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989376"/>
        <c:crosses val="autoZero"/>
        <c:auto val="1"/>
        <c:lblAlgn val="ctr"/>
        <c:lblOffset val="100"/>
        <c:noMultiLvlLbl val="0"/>
      </c:catAx>
      <c:valAx>
        <c:axId val="1839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98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Datos!$B$129</c:f>
              <c:strCache>
                <c:ptCount val="1"/>
                <c:pt idx="0">
                  <c:v>MEMBRESÍA 3ER. NIVEL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Datos!$A$130:$A$144</c:f>
              <c:strCache>
                <c:ptCount val="15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</c:strCache>
            </c:strRef>
          </c:cat>
          <c:val>
            <c:numRef>
              <c:f>Datos!$B$130:$B$144</c:f>
              <c:numCache>
                <c:formatCode>General</c:formatCode>
                <c:ptCount val="15"/>
                <c:pt idx="0">
                  <c:v>20</c:v>
                </c:pt>
                <c:pt idx="1">
                  <c:v>62</c:v>
                </c:pt>
                <c:pt idx="2">
                  <c:v>12</c:v>
                </c:pt>
                <c:pt idx="3">
                  <c:v>168</c:v>
                </c:pt>
                <c:pt idx="4">
                  <c:v>84</c:v>
                </c:pt>
                <c:pt idx="5">
                  <c:v>125</c:v>
                </c:pt>
                <c:pt idx="6">
                  <c:v>46</c:v>
                </c:pt>
                <c:pt idx="7">
                  <c:v>73</c:v>
                </c:pt>
                <c:pt idx="8">
                  <c:v>24</c:v>
                </c:pt>
                <c:pt idx="9">
                  <c:v>160</c:v>
                </c:pt>
                <c:pt idx="10">
                  <c:v>76</c:v>
                </c:pt>
                <c:pt idx="11">
                  <c:v>22</c:v>
                </c:pt>
                <c:pt idx="12">
                  <c:v>120</c:v>
                </c:pt>
                <c:pt idx="13">
                  <c:v>45</c:v>
                </c:pt>
                <c:pt idx="14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84682752"/>
        <c:axId val="184693120"/>
      </c:barChart>
      <c:lineChart>
        <c:grouping val="stacked"/>
        <c:varyColors val="0"/>
        <c:ser>
          <c:idx val="1"/>
          <c:order val="1"/>
          <c:tx>
            <c:strRef>
              <c:f>Datos!$E$129</c:f>
              <c:strCache>
                <c:ptCount val="1"/>
                <c:pt idx="0">
                  <c:v>PORCENTAJE DE CUMPLIMIENTO</c:v>
                </c:pt>
              </c:strCache>
            </c:strRef>
          </c:tx>
          <c:spPr>
            <a:ln w="444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38100">
                <a:noFill/>
              </a:ln>
              <a:effectLst/>
            </c:spPr>
          </c:marker>
          <c:cat>
            <c:strRef>
              <c:f>Datos!$A$130:$A$144</c:f>
              <c:strCache>
                <c:ptCount val="15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</c:strCache>
            </c:strRef>
          </c:cat>
          <c:val>
            <c:numRef>
              <c:f>Datos!$E$130:$E$144</c:f>
              <c:numCache>
                <c:formatCode>0%</c:formatCode>
                <c:ptCount val="15"/>
                <c:pt idx="0">
                  <c:v>0.2</c:v>
                </c:pt>
                <c:pt idx="1">
                  <c:v>0.12903225806451613</c:v>
                </c:pt>
                <c:pt idx="2">
                  <c:v>0</c:v>
                </c:pt>
                <c:pt idx="3">
                  <c:v>0.9285714285714286</c:v>
                </c:pt>
                <c:pt idx="4">
                  <c:v>0.38095238095238093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0.91666666666666663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96192"/>
        <c:axId val="184694656"/>
      </c:lineChart>
      <c:catAx>
        <c:axId val="18468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693120"/>
        <c:crosses val="autoZero"/>
        <c:auto val="1"/>
        <c:lblAlgn val="ctr"/>
        <c:lblOffset val="100"/>
        <c:noMultiLvlLbl val="0"/>
      </c:catAx>
      <c:valAx>
        <c:axId val="1846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682752"/>
        <c:crosses val="autoZero"/>
        <c:crossBetween val="between"/>
      </c:valAx>
      <c:valAx>
        <c:axId val="184694656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696192"/>
        <c:crosses val="max"/>
        <c:crossBetween val="between"/>
      </c:valAx>
      <c:catAx>
        <c:axId val="1846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69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3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87313</xdr:colOff>
      <xdr:row>0</xdr:row>
      <xdr:rowOff>25855</xdr:rowOff>
    </xdr:from>
    <xdr:to>
      <xdr:col>1</xdr:col>
      <xdr:colOff>373063</xdr:colOff>
      <xdr:row>3</xdr:row>
      <xdr:rowOff>223003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13" y="25855"/>
          <a:ext cx="603250" cy="863898"/>
        </a:xfrm>
        <a:prstGeom prst="rect">
          <a:avLst/>
        </a:prstGeom>
      </xdr:spPr>
    </xdr:pic>
    <xdr:clientData/>
  </xdr:twoCellAnchor>
  <xdr:twoCellAnchor editAs="oneCell">
    <xdr:from>
      <xdr:col>6</xdr:col>
      <xdr:colOff>301624</xdr:colOff>
      <xdr:row>0</xdr:row>
      <xdr:rowOff>0</xdr:rowOff>
    </xdr:from>
    <xdr:to>
      <xdr:col>6</xdr:col>
      <xdr:colOff>1274745</xdr:colOff>
      <xdr:row>3</xdr:row>
      <xdr:rowOff>337227</xdr:rowOff>
    </xdr:to>
    <xdr:pic>
      <xdr:nvPicPr>
        <xdr:cNvPr id="4" name="Picture 5" descr="LOGO EQUIPO ENTRANTE  2019.png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22"/>
        <a:stretch/>
      </xdr:blipFill>
      <xdr:spPr>
        <a:xfrm>
          <a:off x="8453437" y="0"/>
          <a:ext cx="973121" cy="10039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112567</xdr:colOff>
      <xdr:row>4</xdr:row>
      <xdr:rowOff>31171</xdr:rowOff>
    </xdr:from>
    <xdr:to>
      <xdr:col>15</xdr:col>
      <xdr:colOff>727362</xdr:colOff>
      <xdr:row>24</xdr:row>
      <xdr:rowOff>155863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105046</xdr:colOff>
      <xdr:row>0</xdr:row>
      <xdr:rowOff>177664</xdr:rowOff>
    </xdr:from>
    <xdr:to>
      <xdr:col>1</xdr:col>
      <xdr:colOff>128474</xdr:colOff>
      <xdr:row>1</xdr:row>
      <xdr:rowOff>374919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46" y="177664"/>
          <a:ext cx="783401" cy="1301750"/>
        </a:xfrm>
        <a:prstGeom prst="rect">
          <a:avLst/>
        </a:prstGeom>
      </xdr:spPr>
    </xdr:pic>
    <xdr:clientData/>
  </xdr:twoCellAnchor>
  <xdr:twoCellAnchor>
    <xdr:from>
      <xdr:col>3</xdr:col>
      <xdr:colOff>96908</xdr:colOff>
      <xdr:row>28</xdr:row>
      <xdr:rowOff>562024</xdr:rowOff>
    </xdr:from>
    <xdr:to>
      <xdr:col>15</xdr:col>
      <xdr:colOff>52875</xdr:colOff>
      <xdr:row>49</xdr:row>
      <xdr:rowOff>113857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13464</xdr:colOff>
      <xdr:row>56</xdr:row>
      <xdr:rowOff>0</xdr:rowOff>
    </xdr:from>
    <xdr:to>
      <xdr:col>9</xdr:col>
      <xdr:colOff>253325</xdr:colOff>
      <xdr:row>75</xdr:row>
      <xdr:rowOff>172260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86591</xdr:colOff>
      <xdr:row>80</xdr:row>
      <xdr:rowOff>51954</xdr:rowOff>
    </xdr:from>
    <xdr:to>
      <xdr:col>15</xdr:col>
      <xdr:colOff>736023</xdr:colOff>
      <xdr:row>99</xdr:row>
      <xdr:rowOff>181840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173182</xdr:colOff>
      <xdr:row>104</xdr:row>
      <xdr:rowOff>30399</xdr:rowOff>
    </xdr:from>
    <xdr:to>
      <xdr:col>16</xdr:col>
      <xdr:colOff>101331</xdr:colOff>
      <xdr:row>122</xdr:row>
      <xdr:rowOff>192526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112568</xdr:colOff>
      <xdr:row>127</xdr:row>
      <xdr:rowOff>190499</xdr:rowOff>
    </xdr:from>
    <xdr:to>
      <xdr:col>15</xdr:col>
      <xdr:colOff>744682</xdr:colOff>
      <xdr:row>146</xdr:row>
      <xdr:rowOff>164522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79037</xdr:colOff>
      <xdr:row>1</xdr:row>
      <xdr:rowOff>138822</xdr:rowOff>
    </xdr:from>
    <xdr:to>
      <xdr:col>14</xdr:col>
      <xdr:colOff>555287</xdr:colOff>
      <xdr:row>1</xdr:row>
      <xdr:rowOff>729372</xdr:rowOff>
    </xdr:to>
    <xdr:sp macro="" textlink="">
      <xdr:nvSpPr>
        <xdr:cNvPr id="3" name="2 CuadroTexto"/>
        <xdr:cNvSpPr txBox="1"/>
      </xdr:nvSpPr>
      <xdr:spPr>
        <a:xfrm>
          <a:off x="1619250" y="1841162"/>
          <a:ext cx="9616197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>
              <a:solidFill>
                <a:srgbClr val="0070C0"/>
              </a:solidFill>
            </a:rPr>
            <a:t>Salvar el  excel  original  y </a:t>
          </a:r>
          <a:r>
            <a:rPr lang="es-MX" sz="1400" b="1" baseline="0">
              <a:solidFill>
                <a:srgbClr val="0070C0"/>
              </a:solidFill>
            </a:rPr>
            <a:t>  usar siempre una copia para meter los datos solo en las celdas que lo requieren para no  borrar equivocadamente  las formulas que en automatico nos dan los resultado finales y las graficas correspondientes</a:t>
          </a:r>
          <a:endParaRPr lang="es-MX" sz="1400" b="1">
            <a:solidFill>
              <a:srgbClr val="0070C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tabSelected="1" topLeftCell="A6" zoomScale="120" zoomScaleNormal="120" workbookViewId="0">
      <selection activeCell="A14" sqref="A14"/>
    </sheetView>
  </sheetViews>
  <sheetFormatPr baseColWidth="10" defaultRowHeight="15" x14ac:dyDescent="0.25"/>
  <cols>
    <col min="1" max="1" width="4.7109375" customWidth="1"/>
    <col min="2" max="2" width="40.7109375" customWidth="1"/>
    <col min="3" max="3" width="25.7109375" customWidth="1"/>
    <col min="4" max="4" width="22.140625" customWidth="1"/>
    <col min="5" max="5" width="13.42578125" customWidth="1"/>
    <col min="6" max="6" width="15.42578125" customWidth="1"/>
    <col min="7" max="7" width="19.42578125" customWidth="1"/>
  </cols>
  <sheetData>
    <row r="1" spans="1:8" ht="17.25" x14ac:dyDescent="0.25">
      <c r="A1" s="7"/>
      <c r="B1" s="111" t="s">
        <v>37</v>
      </c>
      <c r="C1" s="111"/>
      <c r="D1" s="111"/>
      <c r="E1" s="111"/>
      <c r="F1" s="111"/>
      <c r="G1" s="111"/>
      <c r="H1" s="6"/>
    </row>
    <row r="2" spans="1:8" ht="17.25" x14ac:dyDescent="0.25">
      <c r="A2" s="7"/>
      <c r="B2" s="8"/>
      <c r="C2" s="8"/>
      <c r="D2" s="8"/>
      <c r="E2" s="8"/>
      <c r="F2" s="8"/>
      <c r="G2" s="8"/>
      <c r="H2" s="6"/>
    </row>
    <row r="3" spans="1:8" ht="17.25" x14ac:dyDescent="0.25">
      <c r="A3" s="7"/>
      <c r="B3" s="111" t="s">
        <v>51</v>
      </c>
      <c r="C3" s="111"/>
      <c r="D3" s="111"/>
      <c r="E3" s="111"/>
      <c r="F3" s="111"/>
      <c r="G3" s="111"/>
      <c r="H3" s="6"/>
    </row>
    <row r="4" spans="1:8" ht="28.5" customHeight="1" x14ac:dyDescent="0.25">
      <c r="A4" s="9"/>
      <c r="B4" s="112" t="s">
        <v>74</v>
      </c>
      <c r="C4" s="112"/>
      <c r="D4" s="112"/>
      <c r="E4" s="112"/>
      <c r="F4" s="112"/>
      <c r="G4" s="112"/>
      <c r="H4" s="6"/>
    </row>
    <row r="5" spans="1:8" x14ac:dyDescent="0.25">
      <c r="A5" s="9"/>
      <c r="B5" s="57" t="s">
        <v>75</v>
      </c>
      <c r="C5" s="10"/>
      <c r="D5" s="10"/>
      <c r="E5" s="10"/>
      <c r="F5" s="10"/>
      <c r="G5" s="10"/>
      <c r="H5" s="6"/>
    </row>
    <row r="6" spans="1:8" s="12" customFormat="1" x14ac:dyDescent="0.25">
      <c r="A6" s="113" t="s">
        <v>52</v>
      </c>
      <c r="B6" s="113"/>
      <c r="C6" s="113"/>
      <c r="D6" s="113"/>
      <c r="E6" s="113"/>
      <c r="F6" s="113"/>
      <c r="G6" s="113"/>
      <c r="H6" s="6"/>
    </row>
    <row r="7" spans="1:8" s="14" customFormat="1" x14ac:dyDescent="0.25">
      <c r="A7" s="114"/>
      <c r="B7" s="109" t="s">
        <v>38</v>
      </c>
      <c r="C7" s="109" t="s">
        <v>46</v>
      </c>
      <c r="D7" s="109" t="s">
        <v>47</v>
      </c>
      <c r="E7" s="109" t="s">
        <v>48</v>
      </c>
      <c r="F7" s="109" t="s">
        <v>49</v>
      </c>
      <c r="G7" s="109" t="s">
        <v>27</v>
      </c>
      <c r="H7" s="11"/>
    </row>
    <row r="8" spans="1:8" s="14" customFormat="1" x14ac:dyDescent="0.25">
      <c r="A8" s="114"/>
      <c r="B8" s="109"/>
      <c r="C8" s="109"/>
      <c r="D8" s="109"/>
      <c r="E8" s="109"/>
      <c r="F8" s="109"/>
      <c r="G8" s="109"/>
      <c r="H8" s="13"/>
    </row>
    <row r="9" spans="1:8" ht="39.950000000000003" customHeight="1" x14ac:dyDescent="0.25">
      <c r="A9" s="15">
        <v>1</v>
      </c>
      <c r="B9" s="16" t="s">
        <v>40</v>
      </c>
      <c r="C9" s="17" t="s">
        <v>50</v>
      </c>
      <c r="D9" s="18" t="s">
        <v>83</v>
      </c>
      <c r="E9" s="19">
        <v>0.15</v>
      </c>
      <c r="F9" s="20">
        <f>Datos!G24</f>
        <v>0.7</v>
      </c>
      <c r="G9" s="21">
        <f>Datos!G25</f>
        <v>10.5</v>
      </c>
      <c r="H9" s="13"/>
    </row>
    <row r="10" spans="1:8" ht="39.950000000000003" customHeight="1" x14ac:dyDescent="0.25">
      <c r="A10" s="15">
        <v>2</v>
      </c>
      <c r="B10" s="16" t="s">
        <v>41</v>
      </c>
      <c r="C10" s="17" t="s">
        <v>54</v>
      </c>
      <c r="D10" s="18" t="s">
        <v>84</v>
      </c>
      <c r="E10" s="19">
        <v>0.2</v>
      </c>
      <c r="F10" s="20">
        <f>Datos!C50</f>
        <v>0.9375</v>
      </c>
      <c r="G10" s="21">
        <f>Datos!C51</f>
        <v>18.75</v>
      </c>
      <c r="H10" s="6"/>
    </row>
    <row r="11" spans="1:8" ht="39.950000000000003" customHeight="1" x14ac:dyDescent="0.25">
      <c r="A11" s="15">
        <v>3</v>
      </c>
      <c r="B11" s="16" t="s">
        <v>63</v>
      </c>
      <c r="C11" s="17" t="s">
        <v>64</v>
      </c>
      <c r="D11" s="18" t="s">
        <v>85</v>
      </c>
      <c r="E11" s="19">
        <v>0.15</v>
      </c>
      <c r="F11" s="20">
        <f>Datos!D75</f>
        <v>2.6484751203852328E-2</v>
      </c>
      <c r="G11" s="21">
        <f>Datos!D76</f>
        <v>0.3972712680577849</v>
      </c>
      <c r="H11" s="6"/>
    </row>
    <row r="12" spans="1:8" ht="45" customHeight="1" x14ac:dyDescent="0.25">
      <c r="A12" s="15">
        <v>4</v>
      </c>
      <c r="B12" s="16" t="s">
        <v>44</v>
      </c>
      <c r="C12" s="17" t="s">
        <v>67</v>
      </c>
      <c r="D12" s="18" t="s">
        <v>86</v>
      </c>
      <c r="E12" s="19">
        <v>0.2</v>
      </c>
      <c r="F12" s="20">
        <f>Datos!E99</f>
        <v>0.75203915171288749</v>
      </c>
      <c r="G12" s="21">
        <f>Datos!E100</f>
        <v>15.040783034257752</v>
      </c>
      <c r="H12" s="6"/>
    </row>
    <row r="13" spans="1:8" ht="45" customHeight="1" x14ac:dyDescent="0.25">
      <c r="A13" s="15">
        <v>5</v>
      </c>
      <c r="B13" s="16" t="s">
        <v>43</v>
      </c>
      <c r="C13" s="17" t="s">
        <v>68</v>
      </c>
      <c r="D13" s="18" t="s">
        <v>87</v>
      </c>
      <c r="E13" s="19">
        <v>0.15</v>
      </c>
      <c r="F13" s="20">
        <f>Datos!E122</f>
        <v>0.59298531810766719</v>
      </c>
      <c r="G13" s="21">
        <f>Datos!E123</f>
        <v>8.8947797716150081</v>
      </c>
      <c r="H13" s="6"/>
    </row>
    <row r="14" spans="1:8" ht="45" customHeight="1" x14ac:dyDescent="0.25">
      <c r="A14" s="15">
        <v>6</v>
      </c>
      <c r="B14" s="16" t="s">
        <v>45</v>
      </c>
      <c r="C14" s="17" t="s">
        <v>71</v>
      </c>
      <c r="D14" s="18" t="s">
        <v>88</v>
      </c>
      <c r="E14" s="19">
        <v>0.15</v>
      </c>
      <c r="F14" s="20">
        <f>Datos!E146</f>
        <v>0.91300280636108511</v>
      </c>
      <c r="G14" s="21">
        <f>Datos!E147</f>
        <v>13.695042095416277</v>
      </c>
      <c r="H14" s="6"/>
    </row>
    <row r="15" spans="1:8" x14ac:dyDescent="0.25">
      <c r="A15" s="22"/>
      <c r="B15" s="23"/>
      <c r="C15" s="24"/>
      <c r="D15" s="24"/>
      <c r="E15" s="25"/>
      <c r="F15" s="26"/>
      <c r="G15" s="26"/>
      <c r="H15" s="6"/>
    </row>
    <row r="16" spans="1:8" s="31" customFormat="1" ht="15.75" x14ac:dyDescent="0.3">
      <c r="A16" s="27"/>
      <c r="B16" s="28"/>
      <c r="C16" s="28"/>
      <c r="D16" s="28"/>
      <c r="E16" s="28"/>
      <c r="F16" s="22" t="s">
        <v>39</v>
      </c>
      <c r="G16" s="29">
        <f>SUM(G9:G14)</f>
        <v>67.277876169346825</v>
      </c>
      <c r="H16" s="6"/>
    </row>
    <row r="17" spans="1:8" s="33" customFormat="1" ht="15.75" x14ac:dyDescent="0.3">
      <c r="A17" s="110" t="s">
        <v>77</v>
      </c>
      <c r="B17" s="110"/>
      <c r="C17" s="110"/>
      <c r="D17" s="110"/>
      <c r="E17" s="110"/>
      <c r="F17" s="110"/>
      <c r="G17" s="110"/>
      <c r="H17" s="30"/>
    </row>
    <row r="18" spans="1:8" x14ac:dyDescent="0.25">
      <c r="A18" s="6"/>
      <c r="B18" s="6" t="s">
        <v>76</v>
      </c>
      <c r="C18" s="6"/>
      <c r="D18" s="6"/>
      <c r="E18" s="6"/>
      <c r="F18" s="6"/>
      <c r="G18" s="6"/>
      <c r="H18" s="32"/>
    </row>
    <row r="19" spans="1:8" x14ac:dyDescent="0.25">
      <c r="A19" s="6"/>
      <c r="B19" s="6"/>
      <c r="C19" s="6"/>
      <c r="D19" s="6"/>
      <c r="E19" s="6"/>
      <c r="F19" s="6"/>
      <c r="G19" s="6"/>
      <c r="H19" s="6"/>
    </row>
    <row r="20" spans="1:8" x14ac:dyDescent="0.25">
      <c r="A20" s="6"/>
      <c r="B20" s="6"/>
      <c r="C20" s="6"/>
      <c r="D20" s="6"/>
      <c r="E20" s="6"/>
      <c r="F20" s="6"/>
      <c r="G20" s="6"/>
      <c r="H20" s="6"/>
    </row>
    <row r="21" spans="1:8" x14ac:dyDescent="0.25">
      <c r="H21" s="6"/>
    </row>
    <row r="30" spans="1:8" ht="18.75" x14ac:dyDescent="0.25">
      <c r="B30" s="64"/>
    </row>
    <row r="32" spans="1:8" ht="15.75" x14ac:dyDescent="0.25">
      <c r="B32" s="63"/>
    </row>
    <row r="35" spans="2:2" ht="15.75" x14ac:dyDescent="0.25">
      <c r="B35" s="62"/>
    </row>
    <row r="36" spans="2:2" ht="15.75" x14ac:dyDescent="0.25">
      <c r="B36" s="61"/>
    </row>
    <row r="37" spans="2:2" ht="15.75" x14ac:dyDescent="0.25">
      <c r="B37" s="60"/>
    </row>
  </sheetData>
  <mergeCells count="12">
    <mergeCell ref="F7:F8"/>
    <mergeCell ref="G7:G8"/>
    <mergeCell ref="A17:G17"/>
    <mergeCell ref="B1:G1"/>
    <mergeCell ref="B3:G3"/>
    <mergeCell ref="B4:G4"/>
    <mergeCell ref="A6:G6"/>
    <mergeCell ref="A7:A8"/>
    <mergeCell ref="B7:B8"/>
    <mergeCell ref="C7:C8"/>
    <mergeCell ref="D7:D8"/>
    <mergeCell ref="E7:E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4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0"/>
  <sheetViews>
    <sheetView topLeftCell="A126" zoomScale="94" zoomScaleNormal="94" workbookViewId="0">
      <selection activeCell="A76" sqref="A76"/>
    </sheetView>
  </sheetViews>
  <sheetFormatPr baseColWidth="10" defaultRowHeight="15" x14ac:dyDescent="0.25"/>
  <cols>
    <col min="1" max="1" width="11.42578125" customWidth="1"/>
    <col min="2" max="3" width="11.7109375" style="1" customWidth="1"/>
    <col min="4" max="4" width="10.7109375" style="1" customWidth="1"/>
    <col min="5" max="6" width="11.7109375" style="1" customWidth="1"/>
  </cols>
  <sheetData>
    <row r="1" spans="1:16" s="2" customFormat="1" ht="87" customHeight="1" x14ac:dyDescent="0.25">
      <c r="A1" s="123" t="s">
        <v>78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</row>
    <row r="2" spans="1:16" s="2" customFormat="1" ht="68.25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1:16" ht="37.5" customHeight="1" x14ac:dyDescent="0.25">
      <c r="A3" s="125" t="s">
        <v>57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</row>
    <row r="4" spans="1:16" ht="45" customHeight="1" x14ac:dyDescent="0.25">
      <c r="A4" s="36" t="s">
        <v>24</v>
      </c>
      <c r="B4" s="65"/>
      <c r="C4" s="65"/>
      <c r="D4" s="65"/>
      <c r="E4" s="65"/>
      <c r="F4" s="65"/>
      <c r="G4" s="38"/>
      <c r="H4" s="38"/>
      <c r="I4" s="124" t="s">
        <v>25</v>
      </c>
      <c r="J4" s="124"/>
      <c r="K4" s="124"/>
      <c r="L4" s="124"/>
      <c r="M4" s="124"/>
      <c r="N4" s="124"/>
      <c r="O4" s="124"/>
      <c r="P4" s="38"/>
    </row>
    <row r="5" spans="1:16" x14ac:dyDescent="0.25">
      <c r="A5" s="75" t="s">
        <v>0</v>
      </c>
      <c r="B5" s="67" t="s">
        <v>1</v>
      </c>
      <c r="C5" s="67" t="s">
        <v>2</v>
      </c>
      <c r="D5" s="67" t="s">
        <v>4</v>
      </c>
      <c r="E5" s="67" t="s">
        <v>5</v>
      </c>
      <c r="F5" s="67" t="s">
        <v>3</v>
      </c>
      <c r="G5" s="68" t="s">
        <v>21</v>
      </c>
      <c r="H5" s="38"/>
      <c r="I5" s="38"/>
      <c r="J5" s="38"/>
      <c r="K5" s="38"/>
      <c r="L5" s="38"/>
      <c r="M5" s="38"/>
      <c r="N5" s="38"/>
      <c r="O5" s="38"/>
      <c r="P5" s="38"/>
    </row>
    <row r="6" spans="1:16" x14ac:dyDescent="0.25">
      <c r="A6" s="66" t="s">
        <v>89</v>
      </c>
      <c r="B6" s="67">
        <v>1</v>
      </c>
      <c r="C6" s="67">
        <v>1</v>
      </c>
      <c r="D6" s="67">
        <v>0</v>
      </c>
      <c r="E6" s="67">
        <v>0</v>
      </c>
      <c r="F6" s="67">
        <v>0</v>
      </c>
      <c r="G6" s="69">
        <f>SUM(B6:F6)/5</f>
        <v>0.4</v>
      </c>
      <c r="H6" s="38"/>
      <c r="I6" s="38"/>
      <c r="J6" s="38"/>
      <c r="K6" s="38"/>
      <c r="L6" s="38"/>
      <c r="M6" s="38"/>
      <c r="N6" s="38"/>
      <c r="O6" s="38"/>
      <c r="P6" s="38"/>
    </row>
    <row r="7" spans="1:16" x14ac:dyDescent="0.25">
      <c r="A7" s="66" t="s">
        <v>90</v>
      </c>
      <c r="B7" s="67">
        <v>1</v>
      </c>
      <c r="C7" s="67">
        <v>1</v>
      </c>
      <c r="D7" s="67">
        <v>1</v>
      </c>
      <c r="E7" s="67">
        <v>1</v>
      </c>
      <c r="F7" s="67">
        <v>0</v>
      </c>
      <c r="G7" s="69">
        <f t="shared" ref="G7:G21" si="0">SUM(B7:F7)/5</f>
        <v>0.8</v>
      </c>
      <c r="H7" s="38"/>
      <c r="I7" s="38"/>
      <c r="J7" s="38"/>
      <c r="K7" s="38"/>
      <c r="L7" s="38"/>
      <c r="M7" s="38"/>
      <c r="N7" s="38"/>
      <c r="O7" s="38"/>
      <c r="P7" s="38"/>
    </row>
    <row r="8" spans="1:16" x14ac:dyDescent="0.25">
      <c r="A8" s="66" t="s">
        <v>91</v>
      </c>
      <c r="B8" s="67">
        <v>0</v>
      </c>
      <c r="C8" s="67">
        <v>1</v>
      </c>
      <c r="D8" s="67">
        <v>1</v>
      </c>
      <c r="E8" s="67">
        <v>1</v>
      </c>
      <c r="F8" s="67">
        <v>1</v>
      </c>
      <c r="G8" s="69">
        <f t="shared" si="0"/>
        <v>0.8</v>
      </c>
      <c r="H8" s="38"/>
      <c r="I8" s="38"/>
      <c r="J8" s="38"/>
      <c r="K8" s="38"/>
      <c r="L8" s="38"/>
      <c r="M8" s="38"/>
      <c r="N8" s="38"/>
      <c r="O8" s="38"/>
      <c r="P8" s="38"/>
    </row>
    <row r="9" spans="1:16" x14ac:dyDescent="0.25">
      <c r="A9" s="66" t="s">
        <v>92</v>
      </c>
      <c r="B9" s="67">
        <v>1</v>
      </c>
      <c r="C9" s="67">
        <v>0</v>
      </c>
      <c r="D9" s="67">
        <v>1</v>
      </c>
      <c r="E9" s="67">
        <v>1</v>
      </c>
      <c r="F9" s="67">
        <v>1</v>
      </c>
      <c r="G9" s="69">
        <f t="shared" si="0"/>
        <v>0.8</v>
      </c>
      <c r="H9" s="38"/>
      <c r="I9" s="38"/>
      <c r="J9" s="38"/>
      <c r="K9" s="38"/>
      <c r="L9" s="38"/>
      <c r="M9" s="38"/>
      <c r="N9" s="38"/>
      <c r="O9" s="38"/>
      <c r="P9" s="38"/>
    </row>
    <row r="10" spans="1:16" x14ac:dyDescent="0.25">
      <c r="A10" s="66" t="s">
        <v>10</v>
      </c>
      <c r="B10" s="67">
        <v>0</v>
      </c>
      <c r="C10" s="67">
        <v>1</v>
      </c>
      <c r="D10" s="67">
        <v>1</v>
      </c>
      <c r="E10" s="67">
        <v>1</v>
      </c>
      <c r="F10" s="67">
        <v>1</v>
      </c>
      <c r="G10" s="69">
        <f t="shared" si="0"/>
        <v>0.8</v>
      </c>
      <c r="H10" s="38"/>
      <c r="I10" s="38"/>
      <c r="J10" s="38"/>
      <c r="K10" s="38"/>
      <c r="L10" s="38"/>
      <c r="M10" s="38"/>
      <c r="N10" s="38"/>
      <c r="O10" s="38"/>
      <c r="P10" s="38"/>
    </row>
    <row r="11" spans="1:16" x14ac:dyDescent="0.25">
      <c r="A11" s="66" t="s">
        <v>11</v>
      </c>
      <c r="B11" s="67">
        <v>1</v>
      </c>
      <c r="C11" s="67">
        <v>0</v>
      </c>
      <c r="D11" s="67">
        <v>1</v>
      </c>
      <c r="E11" s="67">
        <v>1</v>
      </c>
      <c r="F11" s="67">
        <v>1</v>
      </c>
      <c r="G11" s="69">
        <f t="shared" si="0"/>
        <v>0.8</v>
      </c>
      <c r="H11" s="38"/>
      <c r="I11" s="38"/>
      <c r="J11" s="38"/>
      <c r="K11" s="38"/>
      <c r="L11" s="38"/>
      <c r="M11" s="38"/>
      <c r="N11" s="38"/>
      <c r="O11" s="38"/>
      <c r="P11" s="38"/>
    </row>
    <row r="12" spans="1:16" x14ac:dyDescent="0.25">
      <c r="A12" s="66" t="s">
        <v>12</v>
      </c>
      <c r="B12" s="67">
        <v>0</v>
      </c>
      <c r="C12" s="67">
        <v>0</v>
      </c>
      <c r="D12" s="67">
        <v>1</v>
      </c>
      <c r="E12" s="67">
        <v>1</v>
      </c>
      <c r="F12" s="67">
        <v>1</v>
      </c>
      <c r="G12" s="69">
        <f t="shared" si="0"/>
        <v>0.6</v>
      </c>
      <c r="H12" s="38"/>
      <c r="I12" s="38"/>
      <c r="J12" s="38"/>
      <c r="K12" s="38"/>
      <c r="L12" s="38"/>
      <c r="M12" s="38"/>
      <c r="N12" s="38"/>
      <c r="O12" s="38"/>
      <c r="P12" s="38"/>
    </row>
    <row r="13" spans="1:16" x14ac:dyDescent="0.25">
      <c r="A13" s="66" t="s">
        <v>13</v>
      </c>
      <c r="B13" s="67">
        <v>1</v>
      </c>
      <c r="C13" s="67">
        <v>1</v>
      </c>
      <c r="D13" s="67">
        <v>1</v>
      </c>
      <c r="E13" s="67">
        <v>1</v>
      </c>
      <c r="F13" s="67">
        <v>1</v>
      </c>
      <c r="G13" s="69">
        <f t="shared" si="0"/>
        <v>1</v>
      </c>
      <c r="H13" s="38"/>
      <c r="I13" s="38"/>
      <c r="J13" s="38"/>
      <c r="K13" s="38"/>
      <c r="L13" s="38"/>
      <c r="M13" s="38"/>
      <c r="N13" s="38"/>
      <c r="O13" s="38"/>
      <c r="P13" s="38"/>
    </row>
    <row r="14" spans="1:16" x14ac:dyDescent="0.25">
      <c r="A14" s="66" t="s">
        <v>14</v>
      </c>
      <c r="B14" s="67">
        <v>0</v>
      </c>
      <c r="C14" s="67">
        <v>0</v>
      </c>
      <c r="D14" s="67">
        <v>0</v>
      </c>
      <c r="E14" s="67">
        <v>1</v>
      </c>
      <c r="F14" s="67">
        <v>1</v>
      </c>
      <c r="G14" s="69">
        <f t="shared" si="0"/>
        <v>0.4</v>
      </c>
      <c r="H14" s="38"/>
      <c r="I14" s="38"/>
      <c r="J14" s="38"/>
      <c r="K14" s="38"/>
      <c r="L14" s="38"/>
      <c r="M14" s="38"/>
      <c r="N14" s="38"/>
      <c r="O14" s="38"/>
      <c r="P14" s="38"/>
    </row>
    <row r="15" spans="1:16" x14ac:dyDescent="0.25">
      <c r="A15" s="66" t="s">
        <v>15</v>
      </c>
      <c r="B15" s="67">
        <v>0</v>
      </c>
      <c r="C15" s="67">
        <v>1</v>
      </c>
      <c r="D15" s="67">
        <v>0</v>
      </c>
      <c r="E15" s="67">
        <v>0</v>
      </c>
      <c r="F15" s="67">
        <v>1</v>
      </c>
      <c r="G15" s="69">
        <f t="shared" si="0"/>
        <v>0.4</v>
      </c>
      <c r="H15" s="38"/>
      <c r="I15" s="38"/>
      <c r="J15" s="38"/>
      <c r="K15" s="38"/>
      <c r="L15" s="38"/>
      <c r="M15" s="38"/>
      <c r="N15" s="38"/>
      <c r="O15" s="38"/>
      <c r="P15" s="38"/>
    </row>
    <row r="16" spans="1:16" x14ac:dyDescent="0.25">
      <c r="A16" s="66" t="s">
        <v>16</v>
      </c>
      <c r="B16" s="67">
        <v>1</v>
      </c>
      <c r="C16" s="67">
        <v>1</v>
      </c>
      <c r="D16" s="67">
        <v>0</v>
      </c>
      <c r="E16" s="67">
        <v>1</v>
      </c>
      <c r="F16" s="67">
        <v>1</v>
      </c>
      <c r="G16" s="69">
        <f t="shared" si="0"/>
        <v>0.8</v>
      </c>
      <c r="H16" s="38"/>
      <c r="I16" s="38"/>
      <c r="J16" s="38"/>
      <c r="K16" s="38"/>
      <c r="L16" s="38"/>
      <c r="M16" s="38"/>
      <c r="N16" s="38"/>
      <c r="O16" s="38"/>
      <c r="P16" s="38"/>
    </row>
    <row r="17" spans="1:16" x14ac:dyDescent="0.25">
      <c r="A17" s="66" t="s">
        <v>17</v>
      </c>
      <c r="B17" s="67">
        <v>0</v>
      </c>
      <c r="C17" s="67">
        <v>1</v>
      </c>
      <c r="D17" s="67">
        <v>1</v>
      </c>
      <c r="E17" s="67">
        <v>1</v>
      </c>
      <c r="F17" s="67">
        <v>1</v>
      </c>
      <c r="G17" s="69">
        <f t="shared" si="0"/>
        <v>0.8</v>
      </c>
      <c r="H17" s="38"/>
      <c r="I17" s="38"/>
      <c r="J17" s="38"/>
      <c r="K17" s="38"/>
      <c r="L17" s="38"/>
      <c r="M17" s="38"/>
      <c r="N17" s="38"/>
      <c r="O17" s="38"/>
      <c r="P17" s="38"/>
    </row>
    <row r="18" spans="1:16" x14ac:dyDescent="0.25">
      <c r="A18" s="66" t="s">
        <v>18</v>
      </c>
      <c r="B18" s="67">
        <v>0</v>
      </c>
      <c r="C18" s="67">
        <v>1</v>
      </c>
      <c r="D18" s="67">
        <v>1</v>
      </c>
      <c r="E18" s="67">
        <v>1</v>
      </c>
      <c r="F18" s="67">
        <v>1</v>
      </c>
      <c r="G18" s="69">
        <f t="shared" si="0"/>
        <v>0.8</v>
      </c>
      <c r="H18" s="38"/>
      <c r="I18" s="38"/>
      <c r="J18" s="38"/>
      <c r="K18" s="38"/>
      <c r="L18" s="38"/>
      <c r="M18" s="38"/>
      <c r="N18" s="38"/>
      <c r="O18" s="38"/>
      <c r="P18" s="38"/>
    </row>
    <row r="19" spans="1:16" x14ac:dyDescent="0.25">
      <c r="A19" s="66" t="s">
        <v>19</v>
      </c>
      <c r="B19" s="67">
        <v>1</v>
      </c>
      <c r="C19" s="67">
        <v>1</v>
      </c>
      <c r="D19" s="67">
        <v>0</v>
      </c>
      <c r="E19" s="67">
        <v>1</v>
      </c>
      <c r="F19" s="67">
        <v>1</v>
      </c>
      <c r="G19" s="69">
        <f t="shared" si="0"/>
        <v>0.8</v>
      </c>
      <c r="H19" s="38"/>
      <c r="I19" s="38"/>
      <c r="J19" s="38"/>
      <c r="K19" s="38"/>
      <c r="L19" s="38"/>
      <c r="M19" s="38"/>
      <c r="N19" s="38"/>
      <c r="O19" s="38"/>
      <c r="P19" s="38"/>
    </row>
    <row r="20" spans="1:16" x14ac:dyDescent="0.25">
      <c r="A20" s="66" t="s">
        <v>20</v>
      </c>
      <c r="B20" s="67">
        <v>1</v>
      </c>
      <c r="C20" s="67">
        <v>1</v>
      </c>
      <c r="D20" s="67">
        <v>0</v>
      </c>
      <c r="E20" s="67">
        <v>0</v>
      </c>
      <c r="F20" s="67">
        <v>0</v>
      </c>
      <c r="G20" s="69">
        <f t="shared" si="0"/>
        <v>0.4</v>
      </c>
      <c r="H20" s="38"/>
      <c r="I20" s="38"/>
      <c r="J20" s="38"/>
      <c r="K20" s="38"/>
      <c r="L20" s="38"/>
      <c r="M20" s="38"/>
      <c r="N20" s="38"/>
      <c r="O20" s="38"/>
      <c r="P20" s="38"/>
    </row>
    <row r="21" spans="1:16" x14ac:dyDescent="0.25">
      <c r="A21" s="66" t="s">
        <v>26</v>
      </c>
      <c r="B21" s="67">
        <v>1</v>
      </c>
      <c r="C21" s="67">
        <v>1</v>
      </c>
      <c r="D21" s="67">
        <v>0</v>
      </c>
      <c r="E21" s="67">
        <v>1</v>
      </c>
      <c r="F21" s="67">
        <v>1</v>
      </c>
      <c r="G21" s="69">
        <f t="shared" si="0"/>
        <v>0.8</v>
      </c>
      <c r="H21" s="38"/>
      <c r="I21" s="38"/>
      <c r="J21" s="38"/>
      <c r="K21" s="38"/>
      <c r="L21" s="38"/>
      <c r="M21" s="38"/>
      <c r="N21" s="38"/>
      <c r="O21" s="38"/>
      <c r="P21" s="38"/>
    </row>
    <row r="22" spans="1:16" x14ac:dyDescent="0.25">
      <c r="A22" s="66" t="s">
        <v>22</v>
      </c>
      <c r="B22" s="70">
        <f>SUM(B6:B21)</f>
        <v>9</v>
      </c>
      <c r="C22" s="70">
        <f>SUM(C6:C21)</f>
        <v>12</v>
      </c>
      <c r="D22" s="70">
        <f>SUM(D6:D21)</f>
        <v>9</v>
      </c>
      <c r="E22" s="70">
        <f>SUM(E6:E21)</f>
        <v>13</v>
      </c>
      <c r="F22" s="70">
        <f>SUM(F6:F21)</f>
        <v>13</v>
      </c>
      <c r="G22" s="71"/>
      <c r="H22" s="38"/>
      <c r="I22" s="38"/>
      <c r="J22" s="38"/>
      <c r="K22" s="38"/>
      <c r="L22" s="38"/>
      <c r="M22" s="38"/>
      <c r="N22" s="38"/>
      <c r="O22" s="38"/>
      <c r="P22" s="38"/>
    </row>
    <row r="23" spans="1:16" ht="6" customHeight="1" x14ac:dyDescent="0.25">
      <c r="A23" s="38"/>
      <c r="B23" s="37"/>
      <c r="C23" s="37"/>
      <c r="D23" s="37"/>
      <c r="E23" s="37"/>
      <c r="F23" s="37"/>
      <c r="G23" s="58"/>
      <c r="H23" s="38"/>
      <c r="I23" s="38"/>
      <c r="J23" s="38"/>
      <c r="K23" s="38"/>
      <c r="L23" s="38"/>
      <c r="M23" s="38"/>
      <c r="N23" s="38"/>
      <c r="O23" s="38"/>
      <c r="P23" s="38"/>
    </row>
    <row r="24" spans="1:16" x14ac:dyDescent="0.25">
      <c r="A24" s="126" t="s">
        <v>53</v>
      </c>
      <c r="B24" s="126"/>
      <c r="C24" s="72">
        <f>COUNTA(A6:A21)</f>
        <v>16</v>
      </c>
      <c r="D24" s="37"/>
      <c r="E24" s="119" t="s">
        <v>49</v>
      </c>
      <c r="F24" s="119"/>
      <c r="G24" s="73">
        <f>SUM(B6:F21)/(C24*5)</f>
        <v>0.7</v>
      </c>
      <c r="H24" s="38"/>
      <c r="I24" s="38"/>
      <c r="J24" s="38"/>
      <c r="K24" s="38"/>
      <c r="L24" s="38"/>
      <c r="M24" s="38"/>
      <c r="N24" s="38"/>
      <c r="O24" s="38"/>
      <c r="P24" s="38"/>
    </row>
    <row r="25" spans="1:16" x14ac:dyDescent="0.25">
      <c r="A25" s="37"/>
      <c r="B25" s="37"/>
      <c r="C25" s="39"/>
      <c r="D25" s="37"/>
      <c r="E25" s="119" t="s">
        <v>27</v>
      </c>
      <c r="F25" s="119"/>
      <c r="G25" s="74">
        <f>G24*0.15*100</f>
        <v>10.5</v>
      </c>
      <c r="H25" s="38"/>
      <c r="I25" s="38"/>
      <c r="J25" s="38"/>
      <c r="K25" s="38"/>
      <c r="L25" s="38"/>
      <c r="M25" s="38"/>
      <c r="N25" s="38"/>
      <c r="O25" s="38"/>
      <c r="P25" s="38"/>
    </row>
    <row r="26" spans="1:16" s="6" customFormat="1" x14ac:dyDescent="0.25">
      <c r="A26" s="37"/>
      <c r="B26" s="37"/>
      <c r="C26" s="39"/>
      <c r="D26" s="37"/>
      <c r="E26" s="37"/>
      <c r="F26" s="37"/>
      <c r="G26" s="40"/>
      <c r="H26" s="38"/>
      <c r="I26" s="38"/>
      <c r="J26" s="38"/>
      <c r="K26" s="38"/>
      <c r="L26" s="38"/>
      <c r="M26" s="38"/>
      <c r="N26" s="38"/>
      <c r="O26" s="38"/>
      <c r="P26" s="38"/>
    </row>
    <row r="27" spans="1:16" s="6" customFormat="1" x14ac:dyDescent="0.25">
      <c r="A27" s="3"/>
      <c r="B27" s="3"/>
      <c r="C27" s="4"/>
      <c r="D27" s="3"/>
      <c r="E27" s="3"/>
      <c r="F27" s="3"/>
      <c r="G27" s="5"/>
    </row>
    <row r="28" spans="1:16" ht="37.5" customHeight="1" x14ac:dyDescent="0.25">
      <c r="A28" s="121" t="s">
        <v>58</v>
      </c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</row>
    <row r="29" spans="1:16" ht="45" customHeight="1" x14ac:dyDescent="0.25">
      <c r="A29" s="41" t="s">
        <v>59</v>
      </c>
      <c r="B29" s="42"/>
      <c r="C29" s="42"/>
      <c r="D29" s="42"/>
      <c r="E29" s="42"/>
      <c r="F29" s="42"/>
      <c r="G29" s="122" t="s">
        <v>60</v>
      </c>
      <c r="H29" s="122"/>
      <c r="I29" s="122"/>
      <c r="J29" s="122"/>
      <c r="K29" s="122"/>
      <c r="L29" s="122"/>
      <c r="M29" s="122"/>
      <c r="N29" s="43"/>
      <c r="O29" s="43"/>
      <c r="P29" s="43"/>
    </row>
    <row r="30" spans="1:16" x14ac:dyDescent="0.25">
      <c r="A30" s="76" t="s">
        <v>0</v>
      </c>
      <c r="B30" s="77" t="s">
        <v>28</v>
      </c>
      <c r="C30" s="68" t="s">
        <v>55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</row>
    <row r="31" spans="1:16" x14ac:dyDescent="0.25">
      <c r="A31" s="76" t="s">
        <v>6</v>
      </c>
      <c r="B31" s="77">
        <v>1</v>
      </c>
      <c r="C31" s="78">
        <f>SUM(B31:B31)</f>
        <v>1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</row>
    <row r="32" spans="1:16" x14ac:dyDescent="0.25">
      <c r="A32" s="76" t="s">
        <v>7</v>
      </c>
      <c r="B32" s="77">
        <v>1</v>
      </c>
      <c r="C32" s="78">
        <f t="shared" ref="C32:C46" si="1">SUM(B32:B32)</f>
        <v>1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</row>
    <row r="33" spans="1:16" x14ac:dyDescent="0.25">
      <c r="A33" s="76" t="s">
        <v>8</v>
      </c>
      <c r="B33" s="77">
        <v>1</v>
      </c>
      <c r="C33" s="78">
        <f t="shared" si="1"/>
        <v>1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</row>
    <row r="34" spans="1:16" x14ac:dyDescent="0.25">
      <c r="A34" s="76" t="s">
        <v>9</v>
      </c>
      <c r="B34" s="77">
        <v>1</v>
      </c>
      <c r="C34" s="78">
        <f t="shared" si="1"/>
        <v>1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</row>
    <row r="35" spans="1:16" x14ac:dyDescent="0.25">
      <c r="A35" s="76" t="s">
        <v>10</v>
      </c>
      <c r="B35" s="77">
        <v>1</v>
      </c>
      <c r="C35" s="78">
        <f t="shared" si="1"/>
        <v>1</v>
      </c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</row>
    <row r="36" spans="1:16" x14ac:dyDescent="0.25">
      <c r="A36" s="76" t="s">
        <v>11</v>
      </c>
      <c r="B36" s="77">
        <v>1</v>
      </c>
      <c r="C36" s="78">
        <f t="shared" si="1"/>
        <v>1</v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</row>
    <row r="37" spans="1:16" x14ac:dyDescent="0.25">
      <c r="A37" s="76" t="s">
        <v>12</v>
      </c>
      <c r="B37" s="77">
        <v>1</v>
      </c>
      <c r="C37" s="78">
        <f t="shared" si="1"/>
        <v>1</v>
      </c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</row>
    <row r="38" spans="1:16" x14ac:dyDescent="0.25">
      <c r="A38" s="76" t="s">
        <v>13</v>
      </c>
      <c r="B38" s="77">
        <v>1</v>
      </c>
      <c r="C38" s="78">
        <f t="shared" si="1"/>
        <v>1</v>
      </c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</row>
    <row r="39" spans="1:16" x14ac:dyDescent="0.25">
      <c r="A39" s="76" t="s">
        <v>14</v>
      </c>
      <c r="B39" s="77">
        <v>1</v>
      </c>
      <c r="C39" s="78">
        <f t="shared" si="1"/>
        <v>1</v>
      </c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</row>
    <row r="40" spans="1:16" x14ac:dyDescent="0.25">
      <c r="A40" s="76" t="s">
        <v>15</v>
      </c>
      <c r="B40" s="77">
        <v>1</v>
      </c>
      <c r="C40" s="78">
        <f t="shared" si="1"/>
        <v>1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</row>
    <row r="41" spans="1:16" x14ac:dyDescent="0.25">
      <c r="A41" s="76" t="s">
        <v>16</v>
      </c>
      <c r="B41" s="77">
        <v>1</v>
      </c>
      <c r="C41" s="78">
        <f t="shared" si="1"/>
        <v>1</v>
      </c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</row>
    <row r="42" spans="1:16" x14ac:dyDescent="0.25">
      <c r="A42" s="76" t="s">
        <v>17</v>
      </c>
      <c r="B42" s="77">
        <v>1</v>
      </c>
      <c r="C42" s="78">
        <f t="shared" si="1"/>
        <v>1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</row>
    <row r="43" spans="1:16" x14ac:dyDescent="0.25">
      <c r="A43" s="76" t="s">
        <v>18</v>
      </c>
      <c r="B43" s="77">
        <v>0</v>
      </c>
      <c r="C43" s="78">
        <f t="shared" si="1"/>
        <v>0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</row>
    <row r="44" spans="1:16" x14ac:dyDescent="0.25">
      <c r="A44" s="76" t="s">
        <v>19</v>
      </c>
      <c r="B44" s="77">
        <v>1</v>
      </c>
      <c r="C44" s="78">
        <f t="shared" si="1"/>
        <v>1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</row>
    <row r="45" spans="1:16" x14ac:dyDescent="0.25">
      <c r="A45" s="76" t="s">
        <v>20</v>
      </c>
      <c r="B45" s="77">
        <v>1</v>
      </c>
      <c r="C45" s="78">
        <f t="shared" si="1"/>
        <v>1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 spans="1:16" x14ac:dyDescent="0.25">
      <c r="A46" s="76" t="s">
        <v>26</v>
      </c>
      <c r="B46" s="77">
        <v>1</v>
      </c>
      <c r="C46" s="78">
        <f t="shared" si="1"/>
        <v>1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</row>
    <row r="47" spans="1:16" x14ac:dyDescent="0.25">
      <c r="A47" s="76" t="s">
        <v>22</v>
      </c>
      <c r="B47" s="70">
        <f>SUM(B31:B46)</f>
        <v>15</v>
      </c>
      <c r="C47" s="71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</row>
    <row r="48" spans="1:16" ht="6.75" customHeight="1" x14ac:dyDescent="0.25">
      <c r="A48" s="76"/>
      <c r="B48" s="77"/>
      <c r="C48" s="70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</row>
    <row r="49" spans="1:16" x14ac:dyDescent="0.25">
      <c r="A49" s="115" t="s">
        <v>56</v>
      </c>
      <c r="B49" s="115"/>
      <c r="C49" s="79">
        <f>COUNTA(A31:A46)</f>
        <v>16</v>
      </c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</row>
    <row r="50" spans="1:16" x14ac:dyDescent="0.25">
      <c r="A50" s="115" t="s">
        <v>49</v>
      </c>
      <c r="B50" s="115"/>
      <c r="C50" s="80">
        <f>SUM(B31:B46)/C49</f>
        <v>0.9375</v>
      </c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</row>
    <row r="51" spans="1:16" s="6" customFormat="1" x14ac:dyDescent="0.25">
      <c r="A51" s="115" t="s">
        <v>27</v>
      </c>
      <c r="B51" s="115"/>
      <c r="C51" s="81">
        <f>C50*0.2*100</f>
        <v>18.75</v>
      </c>
      <c r="D51" s="42"/>
      <c r="E51" s="42"/>
      <c r="F51" s="42"/>
      <c r="G51" s="44"/>
      <c r="H51" s="43"/>
      <c r="I51" s="43"/>
      <c r="J51" s="43"/>
      <c r="K51" s="43"/>
      <c r="L51" s="43"/>
      <c r="M51" s="43"/>
      <c r="N51" s="43"/>
      <c r="O51" s="43"/>
      <c r="P51" s="43"/>
    </row>
    <row r="52" spans="1:16" s="6" customFormat="1" x14ac:dyDescent="0.25">
      <c r="A52" s="42"/>
      <c r="B52" s="42"/>
      <c r="C52" s="45"/>
      <c r="D52" s="42"/>
      <c r="E52" s="42"/>
      <c r="F52" s="42"/>
      <c r="G52" s="44"/>
      <c r="H52" s="43"/>
      <c r="I52" s="43"/>
      <c r="J52" s="43"/>
      <c r="K52" s="43"/>
      <c r="L52" s="43"/>
      <c r="M52" s="43"/>
      <c r="N52" s="43"/>
      <c r="O52" s="43"/>
      <c r="P52" s="43"/>
    </row>
    <row r="53" spans="1:16" s="6" customFormat="1" x14ac:dyDescent="0.25">
      <c r="A53" s="3"/>
      <c r="B53" s="3"/>
      <c r="C53" s="4"/>
      <c r="D53" s="3"/>
      <c r="E53" s="3"/>
      <c r="F53" s="3"/>
      <c r="G53" s="5"/>
    </row>
    <row r="54" spans="1:16" s="6" customFormat="1" ht="18" customHeight="1" x14ac:dyDescent="0.25">
      <c r="B54" s="3"/>
      <c r="C54" s="34"/>
      <c r="D54" s="35"/>
      <c r="E54" s="3"/>
      <c r="F54" s="3"/>
    </row>
    <row r="55" spans="1:16" s="46" customFormat="1" ht="32.25" customHeight="1" x14ac:dyDescent="0.25">
      <c r="A55" s="83"/>
      <c r="B55" s="129" t="s">
        <v>79</v>
      </c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83"/>
      <c r="O55" s="83"/>
      <c r="P55" s="83"/>
    </row>
    <row r="56" spans="1:16" s="46" customFormat="1" ht="39" customHeight="1" x14ac:dyDescent="0.25">
      <c r="A56" s="128" t="s">
        <v>62</v>
      </c>
      <c r="B56" s="128"/>
      <c r="C56" s="128"/>
      <c r="D56" s="128"/>
      <c r="E56" s="84"/>
      <c r="F56" s="127" t="s">
        <v>31</v>
      </c>
      <c r="G56" s="127"/>
      <c r="H56" s="127"/>
      <c r="I56" s="127"/>
      <c r="J56" s="127"/>
      <c r="K56" s="127"/>
      <c r="L56" s="85"/>
      <c r="M56" s="85"/>
      <c r="N56" s="85"/>
      <c r="O56" s="85"/>
      <c r="P56" s="83"/>
    </row>
    <row r="57" spans="1:16" s="46" customFormat="1" ht="24" customHeight="1" x14ac:dyDescent="0.25">
      <c r="A57" s="86" t="s">
        <v>0</v>
      </c>
      <c r="B57" s="87" t="s">
        <v>29</v>
      </c>
      <c r="C57" s="120" t="s">
        <v>61</v>
      </c>
      <c r="D57" s="120"/>
      <c r="E57" s="47"/>
      <c r="F57" s="47"/>
    </row>
    <row r="58" spans="1:16" s="46" customFormat="1" x14ac:dyDescent="0.25">
      <c r="A58" s="88" t="s">
        <v>6</v>
      </c>
      <c r="B58" s="89">
        <v>20</v>
      </c>
      <c r="C58" s="89">
        <v>0</v>
      </c>
      <c r="D58" s="89"/>
      <c r="E58" s="47"/>
    </row>
    <row r="59" spans="1:16" s="46" customFormat="1" x14ac:dyDescent="0.25">
      <c r="A59" s="88" t="s">
        <v>7</v>
      </c>
      <c r="B59" s="89">
        <v>62</v>
      </c>
      <c r="C59" s="89">
        <v>0</v>
      </c>
      <c r="D59" s="89"/>
      <c r="E59" s="47"/>
    </row>
    <row r="60" spans="1:16" s="46" customFormat="1" x14ac:dyDescent="0.25">
      <c r="A60" s="88" t="s">
        <v>8</v>
      </c>
      <c r="B60" s="89">
        <v>12</v>
      </c>
      <c r="C60" s="89">
        <v>0</v>
      </c>
      <c r="D60" s="89"/>
      <c r="E60" s="47"/>
    </row>
    <row r="61" spans="1:16" s="46" customFormat="1" x14ac:dyDescent="0.25">
      <c r="A61" s="88" t="s">
        <v>9</v>
      </c>
      <c r="B61" s="89">
        <v>200</v>
      </c>
      <c r="C61" s="89">
        <v>5</v>
      </c>
      <c r="D61" s="89"/>
      <c r="E61" s="47"/>
    </row>
    <row r="62" spans="1:16" s="46" customFormat="1" x14ac:dyDescent="0.25">
      <c r="A62" s="88" t="s">
        <v>10</v>
      </c>
      <c r="B62" s="89">
        <v>84</v>
      </c>
      <c r="C62" s="89">
        <v>0</v>
      </c>
      <c r="D62" s="89"/>
      <c r="E62" s="47"/>
    </row>
    <row r="63" spans="1:16" s="46" customFormat="1" x14ac:dyDescent="0.25">
      <c r="A63" s="88" t="s">
        <v>11</v>
      </c>
      <c r="B63" s="89">
        <v>250</v>
      </c>
      <c r="C63" s="89">
        <v>8</v>
      </c>
      <c r="D63" s="89"/>
      <c r="E63" s="47"/>
    </row>
    <row r="64" spans="1:16" s="46" customFormat="1" x14ac:dyDescent="0.25">
      <c r="A64" s="88" t="s">
        <v>12</v>
      </c>
      <c r="B64" s="89">
        <v>46</v>
      </c>
      <c r="C64" s="89">
        <v>0</v>
      </c>
      <c r="D64" s="89"/>
      <c r="E64" s="47"/>
    </row>
    <row r="65" spans="1:14" s="46" customFormat="1" x14ac:dyDescent="0.25">
      <c r="A65" s="88" t="s">
        <v>13</v>
      </c>
      <c r="B65" s="89">
        <v>73</v>
      </c>
      <c r="C65" s="89">
        <v>0</v>
      </c>
      <c r="D65" s="89"/>
      <c r="E65" s="47"/>
    </row>
    <row r="66" spans="1:14" s="46" customFormat="1" x14ac:dyDescent="0.25">
      <c r="A66" s="88" t="s">
        <v>14</v>
      </c>
      <c r="B66" s="89">
        <v>24</v>
      </c>
      <c r="C66" s="89">
        <v>0</v>
      </c>
      <c r="D66" s="89"/>
      <c r="E66" s="47"/>
    </row>
    <row r="67" spans="1:14" s="46" customFormat="1" x14ac:dyDescent="0.25">
      <c r="A67" s="88" t="s">
        <v>15</v>
      </c>
      <c r="B67" s="89">
        <v>160</v>
      </c>
      <c r="C67" s="89">
        <v>0</v>
      </c>
      <c r="D67" s="89"/>
      <c r="E67" s="47"/>
    </row>
    <row r="68" spans="1:14" s="46" customFormat="1" x14ac:dyDescent="0.25">
      <c r="A68" s="88" t="s">
        <v>16</v>
      </c>
      <c r="B68" s="89">
        <v>76</v>
      </c>
      <c r="C68" s="89">
        <v>0</v>
      </c>
      <c r="D68" s="89"/>
      <c r="E68" s="47"/>
    </row>
    <row r="69" spans="1:14" s="46" customFormat="1" x14ac:dyDescent="0.25">
      <c r="A69" s="88" t="s">
        <v>17</v>
      </c>
      <c r="B69" s="89">
        <v>22</v>
      </c>
      <c r="C69" s="89">
        <v>0</v>
      </c>
      <c r="D69" s="89"/>
      <c r="E69" s="47"/>
    </row>
    <row r="70" spans="1:14" s="46" customFormat="1" x14ac:dyDescent="0.25">
      <c r="A70" s="88" t="s">
        <v>18</v>
      </c>
      <c r="B70" s="89">
        <v>120</v>
      </c>
      <c r="C70" s="89">
        <v>12</v>
      </c>
      <c r="D70" s="89"/>
      <c r="E70" s="47"/>
    </row>
    <row r="71" spans="1:14" s="46" customFormat="1" x14ac:dyDescent="0.25">
      <c r="A71" s="88" t="s">
        <v>19</v>
      </c>
      <c r="B71" s="89">
        <v>45</v>
      </c>
      <c r="C71" s="89">
        <v>0</v>
      </c>
      <c r="D71" s="89"/>
      <c r="E71" s="47"/>
    </row>
    <row r="72" spans="1:14" s="46" customFormat="1" x14ac:dyDescent="0.25">
      <c r="A72" s="88" t="s">
        <v>20</v>
      </c>
      <c r="B72" s="89">
        <v>32</v>
      </c>
      <c r="C72" s="89">
        <v>0</v>
      </c>
      <c r="D72" s="89"/>
      <c r="E72" s="47"/>
    </row>
    <row r="73" spans="1:14" s="46" customFormat="1" x14ac:dyDescent="0.25">
      <c r="A73" s="88" t="s">
        <v>23</v>
      </c>
      <c r="B73" s="89">
        <v>20</v>
      </c>
      <c r="C73" s="89">
        <v>8</v>
      </c>
      <c r="D73" s="89"/>
      <c r="E73" s="47"/>
    </row>
    <row r="74" spans="1:14" s="46" customFormat="1" x14ac:dyDescent="0.25">
      <c r="A74" s="86" t="s">
        <v>22</v>
      </c>
      <c r="B74" s="70">
        <f>SUM(B58:B73)</f>
        <v>1246</v>
      </c>
      <c r="C74" s="70">
        <f>SUM(C58:C73)</f>
        <v>33</v>
      </c>
      <c r="D74" s="89"/>
      <c r="E74" s="47"/>
      <c r="F74" s="47"/>
    </row>
    <row r="75" spans="1:14" s="46" customFormat="1" x14ac:dyDescent="0.25">
      <c r="A75" s="86" t="s">
        <v>30</v>
      </c>
      <c r="B75" s="89"/>
      <c r="C75" s="90" t="s">
        <v>49</v>
      </c>
      <c r="D75" s="82">
        <f>C74/B74</f>
        <v>2.6484751203852328E-2</v>
      </c>
      <c r="E75" s="47"/>
      <c r="F75" s="47"/>
    </row>
    <row r="76" spans="1:14" s="46" customFormat="1" x14ac:dyDescent="0.25">
      <c r="A76" s="86"/>
      <c r="B76" s="89"/>
      <c r="C76" s="91" t="s">
        <v>27</v>
      </c>
      <c r="D76" s="81">
        <f>D75*0.15*100</f>
        <v>0.3972712680577849</v>
      </c>
      <c r="E76" s="47"/>
      <c r="F76" s="47"/>
    </row>
    <row r="77" spans="1:14" s="46" customFormat="1" x14ac:dyDescent="0.25">
      <c r="B77" s="47"/>
      <c r="C77" s="47"/>
      <c r="D77" s="47"/>
      <c r="E77" s="47"/>
      <c r="F77" s="47"/>
    </row>
    <row r="78" spans="1:14" s="46" customFormat="1" x14ac:dyDescent="0.25">
      <c r="B78" s="47"/>
      <c r="C78" s="47"/>
      <c r="D78" s="47"/>
      <c r="E78" s="47"/>
      <c r="F78" s="47"/>
    </row>
    <row r="80" spans="1:14" s="50" customFormat="1" ht="31.5" customHeight="1" x14ac:dyDescent="0.3">
      <c r="B80" s="51"/>
      <c r="C80" s="51"/>
      <c r="D80" s="51"/>
      <c r="E80" s="51"/>
      <c r="F80" s="134" t="s">
        <v>80</v>
      </c>
      <c r="G80" s="134"/>
      <c r="H80" s="134"/>
      <c r="I80" s="134"/>
      <c r="J80" s="134"/>
      <c r="K80" s="134"/>
      <c r="L80" s="134"/>
      <c r="M80" s="134"/>
      <c r="N80" s="134"/>
    </row>
    <row r="81" spans="1:9" s="50" customFormat="1" ht="25.5" customHeight="1" x14ac:dyDescent="0.25">
      <c r="A81" s="132" t="s">
        <v>65</v>
      </c>
      <c r="B81" s="132"/>
      <c r="C81" s="132"/>
      <c r="D81" s="132"/>
      <c r="E81" s="132"/>
      <c r="F81" s="132"/>
    </row>
    <row r="82" spans="1:9" s="50" customFormat="1" ht="44.25" customHeight="1" x14ac:dyDescent="0.25">
      <c r="A82" s="92" t="s">
        <v>0</v>
      </c>
      <c r="B82" s="93" t="s">
        <v>32</v>
      </c>
      <c r="C82" s="135" t="s">
        <v>66</v>
      </c>
      <c r="D82" s="135"/>
      <c r="E82" s="94" t="s">
        <v>33</v>
      </c>
    </row>
    <row r="83" spans="1:9" s="50" customFormat="1" x14ac:dyDescent="0.25">
      <c r="A83" s="95" t="s">
        <v>6</v>
      </c>
      <c r="B83" s="96">
        <v>20</v>
      </c>
      <c r="C83" s="96">
        <v>0</v>
      </c>
      <c r="D83" s="96"/>
      <c r="E83" s="97">
        <f>IF(C83=0,0,IF(C83&gt;=B83,1,C83/B83))</f>
        <v>0</v>
      </c>
    </row>
    <row r="84" spans="1:9" s="50" customFormat="1" x14ac:dyDescent="0.25">
      <c r="A84" s="95" t="s">
        <v>7</v>
      </c>
      <c r="B84" s="96">
        <v>62</v>
      </c>
      <c r="C84" s="96">
        <v>0</v>
      </c>
      <c r="D84" s="96"/>
      <c r="E84" s="97">
        <f>IF(C84=0,0,IF(C84&gt;=B84,1,C84/B84))</f>
        <v>0</v>
      </c>
    </row>
    <row r="85" spans="1:9" s="50" customFormat="1" x14ac:dyDescent="0.25">
      <c r="A85" s="95" t="s">
        <v>8</v>
      </c>
      <c r="B85" s="96">
        <v>12</v>
      </c>
      <c r="C85" s="96">
        <v>0</v>
      </c>
      <c r="D85" s="96"/>
      <c r="E85" s="97">
        <f t="shared" ref="E85:E97" si="2">IF(C85=0,0,IF(C85&gt;=B85,1,C85/B85))</f>
        <v>0</v>
      </c>
    </row>
    <row r="86" spans="1:9" s="50" customFormat="1" x14ac:dyDescent="0.25">
      <c r="A86" s="95" t="s">
        <v>9</v>
      </c>
      <c r="B86" s="96">
        <v>200</v>
      </c>
      <c r="C86" s="96">
        <v>198</v>
      </c>
      <c r="D86" s="96"/>
      <c r="E86" s="97">
        <f t="shared" si="2"/>
        <v>0.99</v>
      </c>
    </row>
    <row r="87" spans="1:9" s="50" customFormat="1" x14ac:dyDescent="0.25">
      <c r="A87" s="95" t="s">
        <v>10</v>
      </c>
      <c r="B87" s="96">
        <v>84</v>
      </c>
      <c r="C87" s="96">
        <v>84</v>
      </c>
      <c r="D87" s="96"/>
      <c r="E87" s="97">
        <f t="shared" si="2"/>
        <v>1</v>
      </c>
    </row>
    <row r="88" spans="1:9" s="50" customFormat="1" x14ac:dyDescent="0.25">
      <c r="A88" s="95" t="s">
        <v>11</v>
      </c>
      <c r="B88" s="96">
        <v>250</v>
      </c>
      <c r="C88" s="96">
        <v>250</v>
      </c>
      <c r="D88" s="96"/>
      <c r="E88" s="97">
        <f t="shared" si="2"/>
        <v>1</v>
      </c>
    </row>
    <row r="89" spans="1:9" s="50" customFormat="1" x14ac:dyDescent="0.25">
      <c r="A89" s="95" t="s">
        <v>12</v>
      </c>
      <c r="B89" s="96">
        <v>46</v>
      </c>
      <c r="C89" s="96">
        <v>46</v>
      </c>
      <c r="D89" s="96"/>
      <c r="E89" s="97">
        <f t="shared" si="2"/>
        <v>1</v>
      </c>
    </row>
    <row r="90" spans="1:9" s="50" customFormat="1" x14ac:dyDescent="0.25">
      <c r="A90" s="95" t="s">
        <v>13</v>
      </c>
      <c r="B90" s="96">
        <v>73</v>
      </c>
      <c r="C90" s="96">
        <v>73</v>
      </c>
      <c r="D90" s="96"/>
      <c r="E90" s="97">
        <f t="shared" si="2"/>
        <v>1</v>
      </c>
      <c r="I90" s="52"/>
    </row>
    <row r="91" spans="1:9" s="50" customFormat="1" x14ac:dyDescent="0.25">
      <c r="A91" s="95" t="s">
        <v>14</v>
      </c>
      <c r="B91" s="96">
        <v>24</v>
      </c>
      <c r="C91" s="96">
        <v>24</v>
      </c>
      <c r="D91" s="96"/>
      <c r="E91" s="97">
        <f t="shared" si="2"/>
        <v>1</v>
      </c>
    </row>
    <row r="92" spans="1:9" s="50" customFormat="1" x14ac:dyDescent="0.25">
      <c r="A92" s="95" t="s">
        <v>15</v>
      </c>
      <c r="B92" s="96">
        <v>160</v>
      </c>
      <c r="C92" s="96">
        <v>85</v>
      </c>
      <c r="D92" s="96"/>
      <c r="E92" s="97">
        <f t="shared" si="2"/>
        <v>0.53125</v>
      </c>
    </row>
    <row r="93" spans="1:9" s="50" customFormat="1" x14ac:dyDescent="0.25">
      <c r="A93" s="95" t="s">
        <v>16</v>
      </c>
      <c r="B93" s="96">
        <v>76</v>
      </c>
      <c r="C93" s="96">
        <v>20</v>
      </c>
      <c r="D93" s="96"/>
      <c r="E93" s="97">
        <f t="shared" si="2"/>
        <v>0.26315789473684209</v>
      </c>
    </row>
    <row r="94" spans="1:9" s="50" customFormat="1" x14ac:dyDescent="0.25">
      <c r="A94" s="95" t="s">
        <v>17</v>
      </c>
      <c r="B94" s="96">
        <v>22</v>
      </c>
      <c r="C94" s="96">
        <v>22</v>
      </c>
      <c r="D94" s="96"/>
      <c r="E94" s="97">
        <f t="shared" si="2"/>
        <v>1</v>
      </c>
    </row>
    <row r="95" spans="1:9" s="50" customFormat="1" x14ac:dyDescent="0.25">
      <c r="A95" s="95" t="s">
        <v>18</v>
      </c>
      <c r="B95" s="96">
        <v>120</v>
      </c>
      <c r="C95" s="96">
        <v>120</v>
      </c>
      <c r="D95" s="96"/>
      <c r="E95" s="97">
        <f t="shared" si="2"/>
        <v>1</v>
      </c>
    </row>
    <row r="96" spans="1:9" s="50" customFormat="1" x14ac:dyDescent="0.25">
      <c r="A96" s="95" t="s">
        <v>19</v>
      </c>
      <c r="B96" s="96">
        <v>45</v>
      </c>
      <c r="C96" s="96">
        <v>0</v>
      </c>
      <c r="D96" s="96"/>
      <c r="E96" s="97">
        <f t="shared" si="2"/>
        <v>0</v>
      </c>
    </row>
    <row r="97" spans="1:16" s="50" customFormat="1" x14ac:dyDescent="0.25">
      <c r="A97" s="95" t="s">
        <v>20</v>
      </c>
      <c r="B97" s="96">
        <v>32</v>
      </c>
      <c r="C97" s="96">
        <v>0</v>
      </c>
      <c r="D97" s="96"/>
      <c r="E97" s="97">
        <f t="shared" si="2"/>
        <v>0</v>
      </c>
    </row>
    <row r="98" spans="1:16" s="50" customFormat="1" x14ac:dyDescent="0.25">
      <c r="A98" s="92" t="s">
        <v>22</v>
      </c>
      <c r="B98" s="98">
        <f>SUM(B83:B97)</f>
        <v>1226</v>
      </c>
      <c r="C98" s="98">
        <f>SUM(C83:C97)</f>
        <v>922</v>
      </c>
      <c r="D98" s="96"/>
      <c r="E98" s="70"/>
      <c r="F98" s="51"/>
    </row>
    <row r="99" spans="1:16" s="50" customFormat="1" x14ac:dyDescent="0.25">
      <c r="A99" s="99" t="s">
        <v>34</v>
      </c>
      <c r="B99" s="96"/>
      <c r="C99" s="116" t="s">
        <v>49</v>
      </c>
      <c r="D99" s="116"/>
      <c r="E99" s="73">
        <f>IF(C98=0,0,IF(C98&gt;=B98,1,C98/B98))</f>
        <v>0.75203915171288749</v>
      </c>
      <c r="F99" s="51"/>
    </row>
    <row r="100" spans="1:16" s="50" customFormat="1" x14ac:dyDescent="0.25">
      <c r="A100" s="95"/>
      <c r="B100" s="96"/>
      <c r="C100" s="133" t="s">
        <v>27</v>
      </c>
      <c r="D100" s="133"/>
      <c r="E100" s="81">
        <f>0.2*E99*100</f>
        <v>15.040783034257752</v>
      </c>
      <c r="F100" s="51"/>
    </row>
    <row r="101" spans="1:16" s="50" customFormat="1" ht="22.5" customHeight="1" x14ac:dyDescent="0.25">
      <c r="B101" s="51"/>
      <c r="C101" s="51"/>
      <c r="D101" s="51"/>
      <c r="E101" s="51"/>
      <c r="F101" s="51"/>
    </row>
    <row r="102" spans="1:16" s="50" customFormat="1" ht="29.25" customHeight="1" x14ac:dyDescent="0.25">
      <c r="B102" s="51"/>
      <c r="C102" s="51"/>
      <c r="D102" s="51"/>
      <c r="E102" s="51"/>
      <c r="F102" s="51"/>
    </row>
    <row r="103" spans="1:16" s="53" customFormat="1" ht="30.75" customHeight="1" x14ac:dyDescent="0.3">
      <c r="B103" s="54"/>
      <c r="C103" s="54"/>
      <c r="D103" s="54"/>
      <c r="E103" s="54"/>
      <c r="F103" s="130" t="s">
        <v>81</v>
      </c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</row>
    <row r="104" spans="1:16" s="53" customFormat="1" ht="30" customHeight="1" x14ac:dyDescent="0.25">
      <c r="A104" s="118" t="s">
        <v>69</v>
      </c>
      <c r="B104" s="118"/>
      <c r="C104" s="118"/>
      <c r="D104" s="118"/>
      <c r="E104" s="118"/>
      <c r="F104" s="55"/>
    </row>
    <row r="105" spans="1:16" s="53" customFormat="1" ht="44.25" customHeight="1" x14ac:dyDescent="0.25">
      <c r="A105" s="100" t="s">
        <v>0</v>
      </c>
      <c r="B105" s="101" t="s">
        <v>35</v>
      </c>
      <c r="C105" s="136" t="s">
        <v>70</v>
      </c>
      <c r="D105" s="136"/>
      <c r="E105" s="102" t="s">
        <v>33</v>
      </c>
    </row>
    <row r="106" spans="1:16" s="53" customFormat="1" x14ac:dyDescent="0.25">
      <c r="A106" s="103" t="s">
        <v>6</v>
      </c>
      <c r="B106" s="104">
        <v>20</v>
      </c>
      <c r="C106" s="104">
        <v>0</v>
      </c>
      <c r="D106" s="104"/>
      <c r="E106" s="97">
        <f>IF(C106=0,0,IF(C106&gt;=B106,1,C106/B106))</f>
        <v>0</v>
      </c>
    </row>
    <row r="107" spans="1:16" s="53" customFormat="1" x14ac:dyDescent="0.25">
      <c r="A107" s="103" t="s">
        <v>7</v>
      </c>
      <c r="B107" s="104">
        <v>62</v>
      </c>
      <c r="C107" s="104">
        <v>0</v>
      </c>
      <c r="D107" s="104"/>
      <c r="E107" s="97">
        <f>IF(C107=0,0,IF(C107&gt;=B107,1,C107/B107))</f>
        <v>0</v>
      </c>
    </row>
    <row r="108" spans="1:16" s="53" customFormat="1" x14ac:dyDescent="0.25">
      <c r="A108" s="103" t="s">
        <v>8</v>
      </c>
      <c r="B108" s="104">
        <v>12</v>
      </c>
      <c r="C108" s="104">
        <v>0</v>
      </c>
      <c r="D108" s="104"/>
      <c r="E108" s="97">
        <f t="shared" ref="E108:E120" si="3">IF(C108=0,0,IF(C108&gt;=B108,1,C108/B108))</f>
        <v>0</v>
      </c>
    </row>
    <row r="109" spans="1:16" s="53" customFormat="1" x14ac:dyDescent="0.25">
      <c r="A109" s="103" t="s">
        <v>9</v>
      </c>
      <c r="B109" s="104">
        <v>200</v>
      </c>
      <c r="C109" s="104">
        <v>70</v>
      </c>
      <c r="D109" s="104"/>
      <c r="E109" s="97">
        <f t="shared" si="3"/>
        <v>0.35</v>
      </c>
    </row>
    <row r="110" spans="1:16" s="53" customFormat="1" x14ac:dyDescent="0.25">
      <c r="A110" s="103" t="s">
        <v>10</v>
      </c>
      <c r="B110" s="104">
        <v>84</v>
      </c>
      <c r="C110" s="104">
        <v>57</v>
      </c>
      <c r="D110" s="104"/>
      <c r="E110" s="97">
        <f t="shared" si="3"/>
        <v>0.6785714285714286</v>
      </c>
    </row>
    <row r="111" spans="1:16" s="53" customFormat="1" x14ac:dyDescent="0.25">
      <c r="A111" s="103" t="s">
        <v>11</v>
      </c>
      <c r="B111" s="104">
        <v>250</v>
      </c>
      <c r="C111" s="104">
        <v>80</v>
      </c>
      <c r="D111" s="104"/>
      <c r="E111" s="97">
        <f t="shared" si="3"/>
        <v>0.32</v>
      </c>
    </row>
    <row r="112" spans="1:16" s="53" customFormat="1" x14ac:dyDescent="0.25">
      <c r="A112" s="103" t="s">
        <v>12</v>
      </c>
      <c r="B112" s="104">
        <v>46</v>
      </c>
      <c r="C112" s="104">
        <v>46</v>
      </c>
      <c r="D112" s="104"/>
      <c r="E112" s="97">
        <f t="shared" si="3"/>
        <v>1</v>
      </c>
    </row>
    <row r="113" spans="1:16" s="53" customFormat="1" x14ac:dyDescent="0.25">
      <c r="A113" s="103" t="s">
        <v>13</v>
      </c>
      <c r="B113" s="104">
        <v>73</v>
      </c>
      <c r="C113" s="104">
        <v>73</v>
      </c>
      <c r="D113" s="104"/>
      <c r="E113" s="97">
        <f t="shared" si="3"/>
        <v>1</v>
      </c>
      <c r="I113" s="56"/>
    </row>
    <row r="114" spans="1:16" s="53" customFormat="1" x14ac:dyDescent="0.25">
      <c r="A114" s="103" t="s">
        <v>14</v>
      </c>
      <c r="B114" s="104">
        <v>24</v>
      </c>
      <c r="C114" s="104">
        <v>24</v>
      </c>
      <c r="D114" s="104"/>
      <c r="E114" s="97">
        <f t="shared" si="3"/>
        <v>1</v>
      </c>
    </row>
    <row r="115" spans="1:16" s="53" customFormat="1" x14ac:dyDescent="0.25">
      <c r="A115" s="103" t="s">
        <v>15</v>
      </c>
      <c r="B115" s="104">
        <v>160</v>
      </c>
      <c r="C115" s="104">
        <v>159</v>
      </c>
      <c r="D115" s="104"/>
      <c r="E115" s="97">
        <f t="shared" si="3"/>
        <v>0.99375000000000002</v>
      </c>
    </row>
    <row r="116" spans="1:16" s="53" customFormat="1" x14ac:dyDescent="0.25">
      <c r="A116" s="103" t="s">
        <v>16</v>
      </c>
      <c r="B116" s="104">
        <v>76</v>
      </c>
      <c r="C116" s="104">
        <v>76</v>
      </c>
      <c r="D116" s="104"/>
      <c r="E116" s="97">
        <f t="shared" si="3"/>
        <v>1</v>
      </c>
    </row>
    <row r="117" spans="1:16" s="53" customFormat="1" x14ac:dyDescent="0.25">
      <c r="A117" s="103" t="s">
        <v>17</v>
      </c>
      <c r="B117" s="104">
        <v>22</v>
      </c>
      <c r="C117" s="104">
        <v>22</v>
      </c>
      <c r="D117" s="104"/>
      <c r="E117" s="97">
        <f t="shared" si="3"/>
        <v>1</v>
      </c>
    </row>
    <row r="118" spans="1:16" s="53" customFormat="1" x14ac:dyDescent="0.25">
      <c r="A118" s="103" t="s">
        <v>18</v>
      </c>
      <c r="B118" s="104">
        <v>120</v>
      </c>
      <c r="C118" s="104">
        <v>120</v>
      </c>
      <c r="D118" s="104"/>
      <c r="E118" s="97">
        <f t="shared" si="3"/>
        <v>1</v>
      </c>
    </row>
    <row r="119" spans="1:16" s="53" customFormat="1" x14ac:dyDescent="0.25">
      <c r="A119" s="103" t="s">
        <v>19</v>
      </c>
      <c r="B119" s="104">
        <v>45</v>
      </c>
      <c r="C119" s="104">
        <v>0</v>
      </c>
      <c r="D119" s="104"/>
      <c r="E119" s="97">
        <f t="shared" si="3"/>
        <v>0</v>
      </c>
    </row>
    <row r="120" spans="1:16" s="53" customFormat="1" x14ac:dyDescent="0.25">
      <c r="A120" s="103" t="s">
        <v>20</v>
      </c>
      <c r="B120" s="104">
        <v>32</v>
      </c>
      <c r="C120" s="104">
        <v>0</v>
      </c>
      <c r="D120" s="104"/>
      <c r="E120" s="97">
        <f t="shared" si="3"/>
        <v>0</v>
      </c>
    </row>
    <row r="121" spans="1:16" s="53" customFormat="1" x14ac:dyDescent="0.25">
      <c r="A121" s="100" t="s">
        <v>22</v>
      </c>
      <c r="B121" s="70">
        <f>SUM(B106:B120)</f>
        <v>1226</v>
      </c>
      <c r="C121" s="70">
        <f>SUM(C106:C120)</f>
        <v>727</v>
      </c>
      <c r="D121" s="104"/>
      <c r="E121" s="70"/>
      <c r="F121" s="54"/>
    </row>
    <row r="122" spans="1:16" s="53" customFormat="1" x14ac:dyDescent="0.25">
      <c r="A122" s="105" t="s">
        <v>34</v>
      </c>
      <c r="B122" s="104"/>
      <c r="C122" s="137" t="s">
        <v>49</v>
      </c>
      <c r="D122" s="137"/>
      <c r="E122" s="73">
        <f>IF(C121=0,0,IF(C121&gt;=B121,1,C121/B121))</f>
        <v>0.59298531810766719</v>
      </c>
      <c r="F122" s="54"/>
    </row>
    <row r="123" spans="1:16" s="53" customFormat="1" x14ac:dyDescent="0.25">
      <c r="B123" s="54"/>
      <c r="C123" s="117" t="s">
        <v>27</v>
      </c>
      <c r="D123" s="117"/>
      <c r="E123" s="81">
        <f>0.15*E122*100</f>
        <v>8.8947797716150081</v>
      </c>
      <c r="F123" s="54"/>
    </row>
    <row r="124" spans="1:16" s="53" customFormat="1" ht="24" customHeight="1" x14ac:dyDescent="0.25">
      <c r="B124" s="54"/>
      <c r="C124" s="54"/>
      <c r="D124" s="54"/>
      <c r="E124" s="54"/>
      <c r="F124" s="54"/>
    </row>
    <row r="125" spans="1:16" s="53" customFormat="1" ht="26.25" customHeight="1" x14ac:dyDescent="0.25">
      <c r="B125" s="54"/>
      <c r="C125" s="54"/>
      <c r="D125" s="54"/>
      <c r="E125" s="54"/>
      <c r="F125" s="54"/>
    </row>
    <row r="126" spans="1:16" s="53" customFormat="1" ht="19.5" customHeight="1" x14ac:dyDescent="0.25">
      <c r="B126" s="54"/>
      <c r="C126" s="54"/>
      <c r="D126" s="54"/>
      <c r="E126" s="54"/>
      <c r="F126" s="54"/>
    </row>
    <row r="127" spans="1:16" s="38" customFormat="1" ht="36" customHeight="1" x14ac:dyDescent="0.25">
      <c r="B127" s="37"/>
      <c r="C127" s="37"/>
      <c r="D127" s="37"/>
      <c r="E127" s="37"/>
      <c r="F127" s="125" t="s">
        <v>82</v>
      </c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</row>
    <row r="128" spans="1:16" s="38" customFormat="1" ht="27" customHeight="1" x14ac:dyDescent="0.25">
      <c r="A128" s="139" t="s">
        <v>73</v>
      </c>
      <c r="B128" s="139"/>
      <c r="C128" s="139"/>
      <c r="D128" s="139"/>
      <c r="E128" s="139"/>
      <c r="F128" s="36"/>
    </row>
    <row r="129" spans="1:9" s="38" customFormat="1" ht="44.25" customHeight="1" x14ac:dyDescent="0.25">
      <c r="A129" s="75" t="s">
        <v>0</v>
      </c>
      <c r="B129" s="106" t="s">
        <v>36</v>
      </c>
      <c r="C129" s="138" t="s">
        <v>72</v>
      </c>
      <c r="D129" s="138"/>
      <c r="E129" s="107" t="s">
        <v>33</v>
      </c>
    </row>
    <row r="130" spans="1:9" s="38" customFormat="1" x14ac:dyDescent="0.25">
      <c r="A130" s="66" t="s">
        <v>6</v>
      </c>
      <c r="B130" s="67">
        <v>20</v>
      </c>
      <c r="C130" s="67">
        <v>2</v>
      </c>
      <c r="D130" s="67"/>
      <c r="E130" s="97">
        <f>IF(B130=0,1,IF(C130&gt;(B130/2), 1, C130*2/B130))</f>
        <v>0.2</v>
      </c>
    </row>
    <row r="131" spans="1:9" s="38" customFormat="1" x14ac:dyDescent="0.25">
      <c r="A131" s="66" t="s">
        <v>7</v>
      </c>
      <c r="B131" s="67">
        <v>62</v>
      </c>
      <c r="C131" s="67">
        <v>4</v>
      </c>
      <c r="D131" s="67"/>
      <c r="E131" s="97">
        <f t="shared" ref="E131:E144" si="4">IF(B131=0,1,IF(C131&gt;(B131/2), 1, C131*2/B131))</f>
        <v>0.12903225806451613</v>
      </c>
    </row>
    <row r="132" spans="1:9" s="38" customFormat="1" x14ac:dyDescent="0.25">
      <c r="A132" s="66" t="s">
        <v>8</v>
      </c>
      <c r="B132" s="67">
        <v>12</v>
      </c>
      <c r="C132" s="67">
        <v>0</v>
      </c>
      <c r="D132" s="67"/>
      <c r="E132" s="97">
        <f t="shared" si="4"/>
        <v>0</v>
      </c>
    </row>
    <row r="133" spans="1:9" s="38" customFormat="1" x14ac:dyDescent="0.25">
      <c r="A133" s="66" t="s">
        <v>9</v>
      </c>
      <c r="B133" s="67">
        <v>168</v>
      </c>
      <c r="C133" s="67">
        <v>78</v>
      </c>
      <c r="D133" s="67"/>
      <c r="E133" s="97">
        <f t="shared" si="4"/>
        <v>0.9285714285714286</v>
      </c>
    </row>
    <row r="134" spans="1:9" s="38" customFormat="1" x14ac:dyDescent="0.25">
      <c r="A134" s="66" t="s">
        <v>10</v>
      </c>
      <c r="B134" s="67">
        <v>84</v>
      </c>
      <c r="C134" s="67">
        <v>16</v>
      </c>
      <c r="D134" s="67"/>
      <c r="E134" s="97">
        <f t="shared" si="4"/>
        <v>0.38095238095238093</v>
      </c>
    </row>
    <row r="135" spans="1:9" s="38" customFormat="1" x14ac:dyDescent="0.25">
      <c r="A135" s="66" t="s">
        <v>11</v>
      </c>
      <c r="B135" s="67">
        <v>125</v>
      </c>
      <c r="C135" s="67">
        <v>80</v>
      </c>
      <c r="D135" s="67"/>
      <c r="E135" s="97">
        <f t="shared" si="4"/>
        <v>1</v>
      </c>
    </row>
    <row r="136" spans="1:9" s="38" customFormat="1" x14ac:dyDescent="0.25">
      <c r="A136" s="66" t="s">
        <v>12</v>
      </c>
      <c r="B136" s="67">
        <v>46</v>
      </c>
      <c r="C136" s="67">
        <v>46</v>
      </c>
      <c r="D136" s="67"/>
      <c r="E136" s="97">
        <f t="shared" si="4"/>
        <v>1</v>
      </c>
    </row>
    <row r="137" spans="1:9" s="38" customFormat="1" x14ac:dyDescent="0.25">
      <c r="A137" s="66" t="s">
        <v>13</v>
      </c>
      <c r="B137" s="67">
        <v>73</v>
      </c>
      <c r="C137" s="67">
        <v>45</v>
      </c>
      <c r="D137" s="67"/>
      <c r="E137" s="97">
        <f t="shared" si="4"/>
        <v>1</v>
      </c>
      <c r="I137" s="49"/>
    </row>
    <row r="138" spans="1:9" s="38" customFormat="1" x14ac:dyDescent="0.25">
      <c r="A138" s="66" t="s">
        <v>14</v>
      </c>
      <c r="B138" s="67">
        <v>24</v>
      </c>
      <c r="C138" s="67">
        <v>24</v>
      </c>
      <c r="D138" s="67"/>
      <c r="E138" s="97">
        <f t="shared" si="4"/>
        <v>1</v>
      </c>
    </row>
    <row r="139" spans="1:9" s="38" customFormat="1" x14ac:dyDescent="0.25">
      <c r="A139" s="66" t="s">
        <v>15</v>
      </c>
      <c r="B139" s="67">
        <v>160</v>
      </c>
      <c r="C139" s="67">
        <v>40</v>
      </c>
      <c r="D139" s="67"/>
      <c r="E139" s="97">
        <f t="shared" si="4"/>
        <v>0.5</v>
      </c>
    </row>
    <row r="140" spans="1:9" s="38" customFormat="1" x14ac:dyDescent="0.25">
      <c r="A140" s="66" t="s">
        <v>16</v>
      </c>
      <c r="B140" s="67">
        <v>76</v>
      </c>
      <c r="C140" s="67">
        <v>76</v>
      </c>
      <c r="D140" s="67"/>
      <c r="E140" s="97">
        <f t="shared" si="4"/>
        <v>1</v>
      </c>
    </row>
    <row r="141" spans="1:9" s="38" customFormat="1" x14ac:dyDescent="0.25">
      <c r="A141" s="66" t="s">
        <v>17</v>
      </c>
      <c r="B141" s="67">
        <v>22</v>
      </c>
      <c r="C141" s="67">
        <v>22</v>
      </c>
      <c r="D141" s="67"/>
      <c r="E141" s="97">
        <f t="shared" si="4"/>
        <v>1</v>
      </c>
    </row>
    <row r="142" spans="1:9" s="38" customFormat="1" x14ac:dyDescent="0.25">
      <c r="A142" s="66" t="s">
        <v>18</v>
      </c>
      <c r="B142" s="67">
        <v>120</v>
      </c>
      <c r="C142" s="67">
        <v>55</v>
      </c>
      <c r="D142" s="67"/>
      <c r="E142" s="97">
        <f t="shared" si="4"/>
        <v>0.91666666666666663</v>
      </c>
    </row>
    <row r="143" spans="1:9" s="38" customFormat="1" x14ac:dyDescent="0.25">
      <c r="A143" s="66" t="s">
        <v>19</v>
      </c>
      <c r="B143" s="67">
        <v>45</v>
      </c>
      <c r="C143" s="67">
        <v>0</v>
      </c>
      <c r="D143" s="67"/>
      <c r="E143" s="97">
        <f>IF(B143=0,1,IF(C143&gt;(B143/2), 1, C143*2/B143))</f>
        <v>0</v>
      </c>
    </row>
    <row r="144" spans="1:9" s="38" customFormat="1" x14ac:dyDescent="0.25">
      <c r="A144" s="66" t="s">
        <v>20</v>
      </c>
      <c r="B144" s="67">
        <v>32</v>
      </c>
      <c r="C144" s="67">
        <v>0</v>
      </c>
      <c r="D144" s="67"/>
      <c r="E144" s="97">
        <f t="shared" si="4"/>
        <v>0</v>
      </c>
    </row>
    <row r="145" spans="1:6" s="38" customFormat="1" x14ac:dyDescent="0.25">
      <c r="A145" s="75" t="s">
        <v>22</v>
      </c>
      <c r="B145" s="70">
        <f>SUM(B130:B144)</f>
        <v>1069</v>
      </c>
      <c r="C145" s="70">
        <f>SUM(C130:C144)</f>
        <v>488</v>
      </c>
      <c r="D145" s="67"/>
      <c r="E145" s="70"/>
      <c r="F145" s="37"/>
    </row>
    <row r="146" spans="1:6" s="38" customFormat="1" x14ac:dyDescent="0.25">
      <c r="A146" s="108" t="s">
        <v>42</v>
      </c>
      <c r="B146" s="67"/>
      <c r="C146" s="119" t="s">
        <v>49</v>
      </c>
      <c r="D146" s="119"/>
      <c r="E146" s="73">
        <f>IF(B145=0,1,IF(C145&gt;(B145/2), 1, C145*2/B145))</f>
        <v>0.91300280636108511</v>
      </c>
      <c r="F146" s="37"/>
    </row>
    <row r="147" spans="1:6" s="38" customFormat="1" x14ac:dyDescent="0.25">
      <c r="B147" s="37"/>
      <c r="C147" s="131" t="s">
        <v>27</v>
      </c>
      <c r="D147" s="131"/>
      <c r="E147" s="81">
        <f>0.15*E146*100</f>
        <v>13.695042095416277</v>
      </c>
      <c r="F147" s="48"/>
    </row>
    <row r="148" spans="1:6" s="38" customFormat="1" x14ac:dyDescent="0.25">
      <c r="B148" s="37"/>
      <c r="C148" s="37"/>
      <c r="D148" s="37"/>
      <c r="E148" s="37"/>
      <c r="F148" s="37"/>
    </row>
    <row r="149" spans="1:6" s="38" customFormat="1" x14ac:dyDescent="0.25">
      <c r="B149" s="37"/>
      <c r="C149" s="37"/>
      <c r="D149" s="37"/>
      <c r="E149" s="37"/>
      <c r="F149" s="37"/>
    </row>
    <row r="150" spans="1:6" s="38" customFormat="1" x14ac:dyDescent="0.25">
      <c r="B150" s="37"/>
      <c r="C150" s="37"/>
      <c r="D150" s="37"/>
      <c r="E150" s="37"/>
      <c r="F150" s="37"/>
    </row>
  </sheetData>
  <mergeCells count="30">
    <mergeCell ref="F56:K56"/>
    <mergeCell ref="A56:D56"/>
    <mergeCell ref="B55:M55"/>
    <mergeCell ref="F103:P103"/>
    <mergeCell ref="C147:D147"/>
    <mergeCell ref="A81:F81"/>
    <mergeCell ref="C100:D100"/>
    <mergeCell ref="F80:N80"/>
    <mergeCell ref="C82:D82"/>
    <mergeCell ref="C105:D105"/>
    <mergeCell ref="C122:D122"/>
    <mergeCell ref="C129:D129"/>
    <mergeCell ref="A128:E128"/>
    <mergeCell ref="F127:P127"/>
    <mergeCell ref="A1:P1"/>
    <mergeCell ref="I4:O4"/>
    <mergeCell ref="A3:P3"/>
    <mergeCell ref="A24:B24"/>
    <mergeCell ref="E24:F24"/>
    <mergeCell ref="E25:F25"/>
    <mergeCell ref="A28:P28"/>
    <mergeCell ref="G29:M29"/>
    <mergeCell ref="A49:B49"/>
    <mergeCell ref="A50:B50"/>
    <mergeCell ref="A51:B51"/>
    <mergeCell ref="C99:D99"/>
    <mergeCell ref="C123:D123"/>
    <mergeCell ref="A104:E104"/>
    <mergeCell ref="C146:D146"/>
    <mergeCell ref="C57:D57"/>
  </mergeCells>
  <conditionalFormatting sqref="F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E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Formato</vt:lpstr>
      <vt:lpstr>Datos</vt:lpstr>
      <vt:lpstr>Datos!Área_de_impresión</vt:lpstr>
      <vt:lpstr>Formato!Área_de_impresión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2019-12-07T23:58:34Z</dcterms:modified>
</cp:coreProperties>
</file>