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Informacion\__\_ctrChargerMqtt\"/>
    </mc:Choice>
  </mc:AlternateContent>
  <bookViews>
    <workbookView xWindow="0" yWindow="0" windowWidth="24000" windowHeight="9600"/>
  </bookViews>
  <sheets>
    <sheet name="Calib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N26" i="9"/>
  <c r="N25" i="9"/>
  <c r="M26" i="9"/>
  <c r="M25" i="9"/>
  <c r="R6" i="9"/>
  <c r="Q6" i="9"/>
</calcChain>
</file>

<file path=xl/sharedStrings.xml><?xml version="1.0" encoding="utf-8"?>
<sst xmlns="http://schemas.openxmlformats.org/spreadsheetml/2006/main" count="13" uniqueCount="11">
  <si>
    <t>b</t>
  </si>
  <si>
    <t>m</t>
  </si>
  <si>
    <t>y</t>
  </si>
  <si>
    <t>x</t>
  </si>
  <si>
    <t>VbattIn = (float)VbattInADC*((float)cfgADCm)/(float)cfgADCp - (float)cfgADCb;</t>
  </si>
  <si>
    <t>VbattInADC</t>
  </si>
  <si>
    <t>VbattIn</t>
  </si>
  <si>
    <t>cfgADCm</t>
  </si>
  <si>
    <t>cfgADCp</t>
  </si>
  <si>
    <t>cfgADCb</t>
  </si>
  <si>
    <t>y = mx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</si>
</sst>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Calib!$L$6:$L$19</c:f>
              <c:numCache>
                <c:formatCode>General</c:formatCode>
                <c:ptCount val="14"/>
                <c:pt idx="0">
                  <c:v>14.5</c:v>
                </c:pt>
                <c:pt idx="1">
                  <c:v>14</c:v>
                </c:pt>
                <c:pt idx="2">
                  <c:v>13.5</c:v>
                </c:pt>
                <c:pt idx="3">
                  <c:v>13</c:v>
                </c:pt>
                <c:pt idx="4">
                  <c:v>12.5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10.5</c:v>
                </c:pt>
                <c:pt idx="9">
                  <c:v>10</c:v>
                </c:pt>
                <c:pt idx="10">
                  <c:v>9.5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</c:numCache>
            </c:numRef>
          </c:xVal>
          <c:yVal>
            <c:numRef>
              <c:f>Calib!$M$6:$M$19</c:f>
              <c:numCache>
                <c:formatCode>General</c:formatCode>
                <c:ptCount val="14"/>
                <c:pt idx="0">
                  <c:v>952</c:v>
                </c:pt>
                <c:pt idx="1">
                  <c:v>918</c:v>
                </c:pt>
                <c:pt idx="2">
                  <c:v>889</c:v>
                </c:pt>
                <c:pt idx="3">
                  <c:v>856</c:v>
                </c:pt>
                <c:pt idx="4">
                  <c:v>821</c:v>
                </c:pt>
                <c:pt idx="5">
                  <c:v>786</c:v>
                </c:pt>
                <c:pt idx="6">
                  <c:v>759</c:v>
                </c:pt>
                <c:pt idx="7">
                  <c:v>725</c:v>
                </c:pt>
                <c:pt idx="8">
                  <c:v>687</c:v>
                </c:pt>
                <c:pt idx="9">
                  <c:v>656</c:v>
                </c:pt>
                <c:pt idx="10">
                  <c:v>626</c:v>
                </c:pt>
                <c:pt idx="11">
                  <c:v>590</c:v>
                </c:pt>
                <c:pt idx="12">
                  <c:v>562</c:v>
                </c:pt>
                <c:pt idx="13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4-42EF-8EAF-C16C7265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70216"/>
        <c:axId val="315470544"/>
      </c:scatterChart>
      <c:valAx>
        <c:axId val="31547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470544"/>
        <c:crosses val="autoZero"/>
        <c:crossBetween val="midCat"/>
      </c:valAx>
      <c:valAx>
        <c:axId val="3154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47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9</xdr:row>
      <xdr:rowOff>76200</xdr:rowOff>
    </xdr:from>
    <xdr:to>
      <xdr:col>9</xdr:col>
      <xdr:colOff>47625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abSelected="1" workbookViewId="0">
      <selection activeCell="F7" sqref="F7"/>
    </sheetView>
  </sheetViews>
  <sheetFormatPr baseColWidth="10" defaultRowHeight="15" x14ac:dyDescent="0.25"/>
  <sheetData>
    <row r="2" spans="2:18" x14ac:dyDescent="0.25">
      <c r="B2" t="s">
        <v>4</v>
      </c>
    </row>
    <row r="4" spans="2:18" x14ac:dyDescent="0.25">
      <c r="L4" t="s">
        <v>2</v>
      </c>
      <c r="M4" t="s">
        <v>3</v>
      </c>
    </row>
    <row r="5" spans="2:18" x14ac:dyDescent="0.25">
      <c r="B5" t="s">
        <v>6</v>
      </c>
      <c r="C5" t="s">
        <v>5</v>
      </c>
      <c r="D5" t="s">
        <v>7</v>
      </c>
      <c r="E5" t="s">
        <v>8</v>
      </c>
      <c r="F5" t="s">
        <v>9</v>
      </c>
      <c r="L5" t="s">
        <v>6</v>
      </c>
      <c r="M5" t="s">
        <v>5</v>
      </c>
    </row>
    <row r="6" spans="2:18" x14ac:dyDescent="0.25">
      <c r="B6">
        <f>C6*(D6/E6) - F6/1000</f>
        <v>9.5472000000000001</v>
      </c>
      <c r="C6">
        <v>624</v>
      </c>
      <c r="D6">
        <v>153</v>
      </c>
      <c r="E6">
        <v>10000</v>
      </c>
      <c r="F6">
        <v>0</v>
      </c>
      <c r="L6">
        <v>14.5</v>
      </c>
      <c r="M6">
        <v>952</v>
      </c>
      <c r="P6">
        <v>14.5</v>
      </c>
      <c r="Q6">
        <f>P6*1000 /(1000 + 3800)</f>
        <v>3.0208333333333335</v>
      </c>
      <c r="R6">
        <f>P6*797 /(797+880)</f>
        <v>6.8911747167561117</v>
      </c>
    </row>
    <row r="7" spans="2:18" x14ac:dyDescent="0.25">
      <c r="L7">
        <v>14</v>
      </c>
      <c r="M7">
        <v>918</v>
      </c>
    </row>
    <row r="8" spans="2:18" x14ac:dyDescent="0.25">
      <c r="L8">
        <v>13.5</v>
      </c>
      <c r="M8">
        <v>889</v>
      </c>
    </row>
    <row r="9" spans="2:18" x14ac:dyDescent="0.25">
      <c r="L9">
        <v>13</v>
      </c>
      <c r="M9">
        <v>856</v>
      </c>
    </row>
    <row r="10" spans="2:18" x14ac:dyDescent="0.25">
      <c r="L10">
        <v>12.5</v>
      </c>
      <c r="M10">
        <v>821</v>
      </c>
    </row>
    <row r="11" spans="2:18" x14ac:dyDescent="0.25">
      <c r="L11">
        <v>12</v>
      </c>
      <c r="M11">
        <v>786</v>
      </c>
    </row>
    <row r="12" spans="2:18" x14ac:dyDescent="0.25">
      <c r="L12">
        <v>11.5</v>
      </c>
      <c r="M12">
        <v>759</v>
      </c>
    </row>
    <row r="13" spans="2:18" x14ac:dyDescent="0.25">
      <c r="L13">
        <v>11</v>
      </c>
      <c r="M13">
        <v>725</v>
      </c>
    </row>
    <row r="14" spans="2:18" x14ac:dyDescent="0.25">
      <c r="L14">
        <v>10.5</v>
      </c>
      <c r="M14">
        <v>687</v>
      </c>
    </row>
    <row r="15" spans="2:18" x14ac:dyDescent="0.25">
      <c r="L15">
        <v>10</v>
      </c>
      <c r="M15">
        <v>656</v>
      </c>
    </row>
    <row r="16" spans="2:18" x14ac:dyDescent="0.25">
      <c r="L16">
        <v>9.5</v>
      </c>
      <c r="M16">
        <v>626</v>
      </c>
    </row>
    <row r="17" spans="12:14" x14ac:dyDescent="0.25">
      <c r="L17">
        <v>9</v>
      </c>
      <c r="M17">
        <v>590</v>
      </c>
    </row>
    <row r="18" spans="12:14" x14ac:dyDescent="0.25">
      <c r="L18">
        <v>8.5</v>
      </c>
      <c r="M18">
        <v>562</v>
      </c>
    </row>
    <row r="19" spans="12:14" x14ac:dyDescent="0.25">
      <c r="L19">
        <v>8</v>
      </c>
      <c r="M19">
        <v>526</v>
      </c>
    </row>
    <row r="24" spans="12:14" x14ac:dyDescent="0.25">
      <c r="L24" t="s">
        <v>10</v>
      </c>
    </row>
    <row r="25" spans="12:14" x14ac:dyDescent="0.25">
      <c r="L25" t="s">
        <v>1</v>
      </c>
      <c r="M25">
        <f>(L6-L10)/(M6-M10)</f>
        <v>1.5267175572519083E-2</v>
      </c>
      <c r="N25">
        <f>(L6-L19)/(M6-M19)</f>
        <v>1.5258215962441314E-2</v>
      </c>
    </row>
    <row r="26" spans="12:14" x14ac:dyDescent="0.25">
      <c r="L26" t="s">
        <v>0</v>
      </c>
      <c r="M26">
        <f>L6-M25*M6</f>
        <v>-3.4351145038167274E-2</v>
      </c>
      <c r="N26">
        <f>L6-N25*M6</f>
        <v>-2.5821596244131939E-2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M.E.F. Elvira Ruiz</dc:creator>
  <cp:lastModifiedBy>Mario M.E.F. Elvira Ruiz</cp:lastModifiedBy>
  <dcterms:created xsi:type="dcterms:W3CDTF">2022-01-02T18:18:41Z</dcterms:created>
  <dcterms:modified xsi:type="dcterms:W3CDTF">2022-03-09T11:20:19Z</dcterms:modified>
</cp:coreProperties>
</file>