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4B0FBF16-E105-4814-8384-48A259745C4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All Timers" sheetId="1" r:id="rId1"/>
    <sheet name="TCCR0" sheetId="2" r:id="rId2"/>
    <sheet name="TCCR2" sheetId="4" r:id="rId3"/>
    <sheet name="TCCR1" sheetId="5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V24" i="5" l="1"/>
  <c r="W24" i="5" s="1"/>
  <c r="V5" i="5"/>
  <c r="W5" i="5" s="1"/>
  <c r="U4" i="4"/>
  <c r="V4" i="4" s="1"/>
  <c r="U4" i="2"/>
  <c r="V4" i="2" s="1"/>
  <c r="O7" i="1" l="1"/>
  <c r="F8" i="1" l="1"/>
  <c r="F11" i="1" s="1"/>
  <c r="H11" i="1" s="1"/>
  <c r="J11" i="1" s="1"/>
  <c r="J7" i="1"/>
  <c r="J8" i="1" s="1"/>
  <c r="H7" i="1"/>
  <c r="H8" i="1" s="1"/>
  <c r="J6" i="1"/>
  <c r="C21" i="1" s="1"/>
  <c r="E21" i="1" s="1"/>
  <c r="H6" i="1"/>
  <c r="C16" i="1" l="1"/>
  <c r="E16" i="1" s="1"/>
  <c r="G16" i="1" s="1"/>
  <c r="K16" i="1" s="1"/>
  <c r="L16" i="1" s="1"/>
  <c r="C18" i="1"/>
  <c r="E18" i="1" s="1"/>
  <c r="C20" i="1"/>
  <c r="E20" i="1" s="1"/>
  <c r="G20" i="1" s="1"/>
  <c r="K20" i="1" s="1"/>
  <c r="L20" i="1" s="1"/>
  <c r="C15" i="1"/>
  <c r="E15" i="1" s="1"/>
  <c r="G15" i="1" s="1"/>
  <c r="K15" i="1" s="1"/>
  <c r="L15" i="1" s="1"/>
  <c r="C17" i="1"/>
  <c r="E17" i="1" s="1"/>
  <c r="G17" i="1" s="1"/>
  <c r="K17" i="1" s="1"/>
  <c r="L17" i="1" s="1"/>
  <c r="C19" i="1"/>
  <c r="E19" i="1" s="1"/>
  <c r="G19" i="1" s="1"/>
  <c r="K19" i="1" s="1"/>
  <c r="L19" i="1" s="1"/>
  <c r="G21" i="1"/>
  <c r="K21" i="1" s="1"/>
  <c r="L21" i="1" s="1"/>
  <c r="G18" i="1"/>
  <c r="K18" i="1" s="1"/>
  <c r="L18" i="1" s="1"/>
  <c r="O15" i="1" l="1"/>
  <c r="P15" i="1" s="1"/>
  <c r="M15" i="1"/>
  <c r="N15" i="1" s="1"/>
  <c r="I15" i="1"/>
  <c r="J15" i="1" s="1"/>
  <c r="I19" i="1"/>
  <c r="J19" i="1" s="1"/>
  <c r="M19" i="1"/>
  <c r="N19" i="1" s="1"/>
  <c r="O19" i="1"/>
  <c r="P19" i="1" s="1"/>
  <c r="M18" i="1"/>
  <c r="N18" i="1" s="1"/>
  <c r="O18" i="1"/>
  <c r="P18" i="1" s="1"/>
  <c r="I18" i="1"/>
  <c r="J18" i="1" s="1"/>
  <c r="I21" i="1"/>
  <c r="J21" i="1" s="1"/>
  <c r="M21" i="1"/>
  <c r="N21" i="1" s="1"/>
  <c r="O21" i="1"/>
  <c r="P21" i="1" s="1"/>
  <c r="M17" i="1"/>
  <c r="N17" i="1" s="1"/>
  <c r="O17" i="1"/>
  <c r="P17" i="1" s="1"/>
  <c r="I17" i="1"/>
  <c r="J17" i="1" s="1"/>
  <c r="M16" i="1"/>
  <c r="N16" i="1" s="1"/>
  <c r="O16" i="1"/>
  <c r="P16" i="1" s="1"/>
  <c r="I16" i="1"/>
  <c r="J16" i="1" s="1"/>
  <c r="M20" i="1"/>
  <c r="N20" i="1" s="1"/>
  <c r="O20" i="1"/>
  <c r="P20" i="1" s="1"/>
  <c r="I20" i="1"/>
  <c r="J20" i="1" s="1"/>
</calcChain>
</file>

<file path=xl/sharedStrings.xml><?xml version="1.0" encoding="utf-8"?>
<sst xmlns="http://schemas.openxmlformats.org/spreadsheetml/2006/main" count="269" uniqueCount="141">
  <si>
    <t>Hz</t>
  </si>
  <si>
    <t>KHz</t>
  </si>
  <si>
    <t>MHz</t>
  </si>
  <si>
    <t>sec</t>
  </si>
  <si>
    <t>msec</t>
  </si>
  <si>
    <t>usec</t>
  </si>
  <si>
    <t>What is Duty Cycle</t>
  </si>
  <si>
    <t>Percent</t>
  </si>
  <si>
    <t>Scalar</t>
  </si>
  <si>
    <t>Timer Clock</t>
  </si>
  <si>
    <t>none</t>
  </si>
  <si>
    <t>Time Period</t>
  </si>
  <si>
    <t>Total Counts</t>
  </si>
  <si>
    <t>TCNT for 8bit</t>
  </si>
  <si>
    <t>TCNT for 16bit</t>
  </si>
  <si>
    <t>Using Timer Over Flow Interrupt</t>
  </si>
  <si>
    <t>m sec</t>
  </si>
  <si>
    <t>OCR1A</t>
  </si>
  <si>
    <t>OCR0, OCR2</t>
  </si>
  <si>
    <t>Designed by: Engr. Rashid Farid Chishti, Lecturer, DEE, FET. International Islamic University Islamabad</t>
  </si>
  <si>
    <t>What is Crystal Frequency (XTAL)</t>
  </si>
  <si>
    <t>What Frequency you want to generate</t>
  </si>
  <si>
    <t>So Its time period is</t>
  </si>
  <si>
    <t>So the delay for Output to be Logic One =</t>
  </si>
  <si>
    <t>Using CTC Mode</t>
  </si>
  <si>
    <t>For Desired Delay =</t>
  </si>
  <si>
    <r>
      <t xml:space="preserve">ATmega32 Timer Calculator (Change the values written in </t>
    </r>
    <r>
      <rPr>
        <b/>
        <sz val="12"/>
        <color rgb="FFFF0000"/>
        <rFont val="Arial"/>
        <family val="2"/>
      </rPr>
      <t>RED</t>
    </r>
    <r>
      <rPr>
        <b/>
        <sz val="12"/>
        <rFont val="Arial"/>
        <family val="2"/>
      </rPr>
      <t xml:space="preserve"> )</t>
    </r>
  </si>
  <si>
    <t>Put Frequency       =</t>
  </si>
  <si>
    <t>D7</t>
  </si>
  <si>
    <t>D6</t>
  </si>
  <si>
    <t>D5</t>
  </si>
  <si>
    <t>D4</t>
  </si>
  <si>
    <t>D3</t>
  </si>
  <si>
    <t>D2</t>
  </si>
  <si>
    <t>D1</t>
  </si>
  <si>
    <t>D0</t>
  </si>
  <si>
    <t>FOC0</t>
  </si>
  <si>
    <t>WGM00</t>
  </si>
  <si>
    <t>COM01</t>
  </si>
  <si>
    <t>COM00</t>
  </si>
  <si>
    <t>WGM01</t>
  </si>
  <si>
    <t>CS02</t>
  </si>
  <si>
    <t>CS01</t>
  </si>
  <si>
    <t>CS00</t>
  </si>
  <si>
    <t>Normal</t>
  </si>
  <si>
    <t>CTC (Clear Timer on Compare Match)</t>
  </si>
  <si>
    <t>PWM, Phase Correct</t>
  </si>
  <si>
    <t>Fast PWM</t>
  </si>
  <si>
    <t xml:space="preserve">No clock source (Timer/Counter stopped) </t>
  </si>
  <si>
    <t>CLK (No Pre-scaling)</t>
  </si>
  <si>
    <t>CLK / 8</t>
  </si>
  <si>
    <t>CLK / 64</t>
  </si>
  <si>
    <t>CLK / 256</t>
  </si>
  <si>
    <t>CLK / 1024</t>
  </si>
  <si>
    <t>External clock source on T0 pin. Clock on falling edge</t>
  </si>
  <si>
    <t>External clock source on T0 pin. Clock on rising edge</t>
  </si>
  <si>
    <t>These bits control the waveform generator</t>
  </si>
  <si>
    <t>TCCR0 (Timer / Counter  Control) Register</t>
  </si>
  <si>
    <t>this is a write-only bit, which can be used while generating a wave. Writing 1 to it causes the wave generator to act as if a compare match had occurred</t>
  </si>
  <si>
    <t xml:space="preserve">FOC0 </t>
  </si>
  <si>
    <t xml:space="preserve">COM01 COM00 </t>
  </si>
  <si>
    <t xml:space="preserve">CS02 CS01 CS00 </t>
  </si>
  <si>
    <t>Timer0 Mode Selector Bits</t>
  </si>
  <si>
    <t>Force Compare Match Bit</t>
  </si>
  <si>
    <t>Compare Output Mode Bits</t>
  </si>
  <si>
    <t>Timer0 Clock Selector Bits</t>
  </si>
  <si>
    <t>In HEX</t>
  </si>
  <si>
    <t>In DEC</t>
  </si>
  <si>
    <t>Value</t>
  </si>
  <si>
    <t>Bit No.</t>
  </si>
  <si>
    <t>Bit Name</t>
  </si>
  <si>
    <t xml:space="preserve">WGM00, WGM01 </t>
  </si>
  <si>
    <t>Register Value</t>
  </si>
  <si>
    <t>TCCR2 (Timer / Counter  Control) Register</t>
  </si>
  <si>
    <t>FOC2</t>
  </si>
  <si>
    <t>WGM20</t>
  </si>
  <si>
    <t>COM21</t>
  </si>
  <si>
    <t>COM20</t>
  </si>
  <si>
    <t>WGM21</t>
  </si>
  <si>
    <t>CS22</t>
  </si>
  <si>
    <t>CS21</t>
  </si>
  <si>
    <t>CS20</t>
  </si>
  <si>
    <t>FOC02</t>
  </si>
  <si>
    <t xml:space="preserve">WGM20, WGM21 </t>
  </si>
  <si>
    <t>Timer2 Mode Selector Bits</t>
  </si>
  <si>
    <t xml:space="preserve">COM21 COM20 </t>
  </si>
  <si>
    <t xml:space="preserve">CS22 CS21 CS20 </t>
  </si>
  <si>
    <t>Timer2 Clock Selector Bits</t>
  </si>
  <si>
    <t>CLK / 32</t>
  </si>
  <si>
    <t>CLK / 128</t>
  </si>
  <si>
    <t>TCCR1A (Timer / Counter  Control) Register</t>
  </si>
  <si>
    <t>WGM10</t>
  </si>
  <si>
    <t>WGM11</t>
  </si>
  <si>
    <t>FOC1B</t>
  </si>
  <si>
    <t>FOC1A</t>
  </si>
  <si>
    <t>COM1B0</t>
  </si>
  <si>
    <t>COM1B1</t>
  </si>
  <si>
    <t>COM1A0</t>
  </si>
  <si>
    <t>COM1A1</t>
  </si>
  <si>
    <t>COM1A1 COM1A0</t>
  </si>
  <si>
    <t>Compare Output Mode for Channel A</t>
  </si>
  <si>
    <t>Toggle OC1A on compare match</t>
  </si>
  <si>
    <t>Clear OC1A on compare match</t>
  </si>
  <si>
    <t>Normal port operation</t>
  </si>
  <si>
    <t>Set OC1A on compare match</t>
  </si>
  <si>
    <t>COM1B1 COM1B0</t>
  </si>
  <si>
    <t>Compare Output Mode for Channel B</t>
  </si>
  <si>
    <t>Toggle OC1B on compare match</t>
  </si>
  <si>
    <t>Clear OC1B on compare match</t>
  </si>
  <si>
    <t>Set OC1B on compare match</t>
  </si>
  <si>
    <t>Force Output Compare for Channel A</t>
  </si>
  <si>
    <t>Write Only Bit</t>
  </si>
  <si>
    <t>WGM11 WGM10</t>
  </si>
  <si>
    <t>Waveform Generation Mode Bits</t>
  </si>
  <si>
    <t>For Normal, CTC or PWM Mode</t>
  </si>
  <si>
    <t>CS10</t>
  </si>
  <si>
    <t>CS11</t>
  </si>
  <si>
    <t>CS12</t>
  </si>
  <si>
    <t>WGM12</t>
  </si>
  <si>
    <t>WGM13</t>
  </si>
  <si>
    <t>-</t>
  </si>
  <si>
    <t>ICES1</t>
  </si>
  <si>
    <t>ICNC1</t>
  </si>
  <si>
    <t>Input Capture Noise Canceler</t>
  </si>
  <si>
    <t>Input Capture Edge Select</t>
  </si>
  <si>
    <t>Input capture is disabled</t>
  </si>
  <si>
    <t>Input capture is enaabled</t>
  </si>
  <si>
    <t>Capture on the falling edge</t>
  </si>
  <si>
    <t>Capture on the rising edge</t>
  </si>
  <si>
    <t>Timer/Counter Mode of Operation</t>
  </si>
  <si>
    <t>Top</t>
  </si>
  <si>
    <t>Update of OCR1x</t>
  </si>
  <si>
    <t>TOV1 Flag Set on</t>
  </si>
  <si>
    <t>CTC</t>
  </si>
  <si>
    <t>0xFFFF</t>
  </si>
  <si>
    <t>Immediate</t>
  </si>
  <si>
    <t>Max</t>
  </si>
  <si>
    <t xml:space="preserve">CS12 CS11 CS10 </t>
  </si>
  <si>
    <t>Timer1 Clock Selector Bits</t>
  </si>
  <si>
    <t>External clock source on T1 pin. Clock on falling edge</t>
  </si>
  <si>
    <t>TCCR1B (Timer / Counter  Control)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</si>
</sst>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8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0" borderId="8" xfId="0" applyBorder="1"/>
    <xf numFmtId="0" fontId="0" fillId="0" borderId="9" xfId="0" applyBorder="1"/>
    <xf numFmtId="0" fontId="0" fillId="2" borderId="12" xfId="0" applyFill="1" applyBorder="1"/>
    <xf numFmtId="0" fontId="0" fillId="2" borderId="14" xfId="0" applyFill="1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/>
    <xf numFmtId="0" fontId="0" fillId="0" borderId="14" xfId="0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3" fontId="3" fillId="0" borderId="1" xfId="0" applyNumberFormat="1" applyFont="1" applyFill="1" applyBorder="1" applyProtection="1">
      <protection locked="0"/>
    </xf>
    <xf numFmtId="4" fontId="3" fillId="0" borderId="14" xfId="0" applyNumberFormat="1" applyFont="1" applyFill="1" applyBorder="1" applyProtection="1">
      <protection locked="0"/>
    </xf>
    <xf numFmtId="3" fontId="3" fillId="0" borderId="14" xfId="0" applyNumberFormat="1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Border="1" applyProtection="1">
      <protection locked="0"/>
    </xf>
    <xf numFmtId="0" fontId="0" fillId="5" borderId="10" xfId="0" applyFill="1" applyBorder="1"/>
    <xf numFmtId="0" fontId="0" fillId="5" borderId="15" xfId="0" applyFill="1" applyBorder="1"/>
    <xf numFmtId="0" fontId="2" fillId="0" borderId="2" xfId="0" applyFont="1" applyBorder="1"/>
    <xf numFmtId="0" fontId="2" fillId="0" borderId="15" xfId="0" applyFont="1" applyBorder="1"/>
    <xf numFmtId="0" fontId="2" fillId="0" borderId="11" xfId="0" applyFont="1" applyBorder="1"/>
    <xf numFmtId="0" fontId="7" fillId="0" borderId="0" xfId="0" applyFont="1"/>
    <xf numFmtId="0" fontId="8" fillId="6" borderId="2" xfId="0" applyFont="1" applyFill="1" applyBorder="1" applyAlignment="1">
      <alignment vertical="top" wrapText="1"/>
    </xf>
    <xf numFmtId="0" fontId="8" fillId="6" borderId="9" xfId="0" applyFont="1" applyFill="1" applyBorder="1" applyAlignment="1">
      <alignment vertical="top" wrapText="1"/>
    </xf>
    <xf numFmtId="0" fontId="8" fillId="6" borderId="0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vertical="center" readingOrder="1"/>
    </xf>
    <xf numFmtId="0" fontId="10" fillId="6" borderId="0" xfId="0" applyFont="1" applyFill="1" applyBorder="1" applyAlignment="1">
      <alignment vertical="center" wrapText="1" readingOrder="1"/>
    </xf>
    <xf numFmtId="0" fontId="10" fillId="6" borderId="9" xfId="0" applyFont="1" applyFill="1" applyBorder="1" applyAlignment="1">
      <alignment vertical="center" wrapText="1" readingOrder="1"/>
    </xf>
    <xf numFmtId="0" fontId="7" fillId="6" borderId="0" xfId="0" applyFont="1" applyFill="1"/>
    <xf numFmtId="0" fontId="10" fillId="6" borderId="0" xfId="0" applyFont="1" applyFill="1" applyBorder="1" applyAlignment="1">
      <alignment horizontal="left" vertical="center" wrapText="1" readingOrder="1"/>
    </xf>
    <xf numFmtId="0" fontId="11" fillId="6" borderId="8" xfId="0" applyFont="1" applyFill="1" applyBorder="1" applyAlignment="1">
      <alignment vertical="top" wrapText="1"/>
    </xf>
    <xf numFmtId="0" fontId="11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left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9" fillId="6" borderId="8" xfId="0" applyFont="1" applyFill="1" applyBorder="1" applyAlignment="1">
      <alignment vertical="center" wrapText="1" readingOrder="1"/>
    </xf>
    <xf numFmtId="0" fontId="9" fillId="6" borderId="0" xfId="0" applyFont="1" applyFill="1" applyBorder="1" applyAlignment="1">
      <alignment vertical="center" wrapText="1" readingOrder="1"/>
    </xf>
    <xf numFmtId="0" fontId="9" fillId="6" borderId="9" xfId="0" applyFont="1" applyFill="1" applyBorder="1" applyAlignment="1">
      <alignment vertical="center" wrapText="1" readingOrder="1"/>
    </xf>
    <xf numFmtId="0" fontId="11" fillId="6" borderId="0" xfId="0" applyFont="1" applyFill="1" applyBorder="1" applyAlignment="1">
      <alignment vertical="top" wrapText="1"/>
    </xf>
    <xf numFmtId="0" fontId="11" fillId="6" borderId="9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right" vertical="center" readingOrder="1"/>
    </xf>
    <xf numFmtId="0" fontId="7" fillId="6" borderId="11" xfId="0" applyFont="1" applyFill="1" applyBorder="1"/>
    <xf numFmtId="0" fontId="12" fillId="7" borderId="19" xfId="0" applyFont="1" applyFill="1" applyBorder="1" applyAlignment="1">
      <alignment horizontal="center" vertical="center" wrapText="1" readingOrder="1"/>
    </xf>
    <xf numFmtId="0" fontId="11" fillId="6" borderId="0" xfId="0" applyFont="1" applyFill="1" applyBorder="1" applyAlignment="1">
      <alignment horizontal="center" vertical="center" wrapText="1" readingOrder="1"/>
    </xf>
    <xf numFmtId="0" fontId="13" fillId="6" borderId="0" xfId="0" applyFont="1" applyFill="1" applyBorder="1" applyAlignment="1">
      <alignment horizontal="center" vertical="center" wrapText="1" readingOrder="1"/>
    </xf>
    <xf numFmtId="0" fontId="14" fillId="4" borderId="30" xfId="0" applyFont="1" applyFill="1" applyBorder="1" applyAlignment="1">
      <alignment horizontal="center"/>
    </xf>
    <xf numFmtId="0" fontId="14" fillId="4" borderId="31" xfId="0" applyFont="1" applyFill="1" applyBorder="1" applyAlignment="1">
      <alignment horizontal="center"/>
    </xf>
    <xf numFmtId="164" fontId="14" fillId="6" borderId="32" xfId="0" applyNumberFormat="1" applyFont="1" applyFill="1" applyBorder="1" applyAlignment="1">
      <alignment horizontal="center"/>
    </xf>
    <xf numFmtId="0" fontId="14" fillId="6" borderId="33" xfId="0" applyNumberFormat="1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 vertical="center" wrapText="1" readingOrder="1"/>
    </xf>
    <xf numFmtId="0" fontId="11" fillId="6" borderId="26" xfId="0" applyFont="1" applyFill="1" applyBorder="1" applyAlignment="1">
      <alignment vertical="top" wrapText="1"/>
    </xf>
    <xf numFmtId="0" fontId="10" fillId="4" borderId="19" xfId="0" applyFont="1" applyFill="1" applyBorder="1" applyAlignment="1">
      <alignment vertical="center" readingOrder="1"/>
    </xf>
    <xf numFmtId="0" fontId="10" fillId="4" borderId="19" xfId="0" applyFont="1" applyFill="1" applyBorder="1" applyAlignment="1">
      <alignment vertical="center" wrapText="1" readingOrder="1"/>
    </xf>
    <xf numFmtId="0" fontId="7" fillId="6" borderId="0" xfId="0" applyFont="1" applyFill="1" applyBorder="1"/>
    <xf numFmtId="0" fontId="10" fillId="0" borderId="0" xfId="0" applyFont="1" applyBorder="1" applyAlignment="1">
      <alignment vertical="center" wrapText="1" readingOrder="1"/>
    </xf>
    <xf numFmtId="0" fontId="7" fillId="6" borderId="3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0" fontId="7" fillId="6" borderId="9" xfId="0" applyFont="1" applyFill="1" applyBorder="1"/>
    <xf numFmtId="0" fontId="10" fillId="6" borderId="9" xfId="0" applyFont="1" applyFill="1" applyBorder="1" applyAlignment="1">
      <alignment vertical="center" readingOrder="1"/>
    </xf>
    <xf numFmtId="0" fontId="10" fillId="6" borderId="15" xfId="0" applyFont="1" applyFill="1" applyBorder="1" applyAlignment="1">
      <alignment vertical="center" wrapText="1" readingOrder="1"/>
    </xf>
    <xf numFmtId="0" fontId="7" fillId="6" borderId="15" xfId="0" applyFont="1" applyFill="1" applyBorder="1"/>
    <xf numFmtId="0" fontId="13" fillId="6" borderId="8" xfId="0" applyFont="1" applyFill="1" applyBorder="1" applyAlignment="1">
      <alignment vertical="center" wrapText="1" readingOrder="1"/>
    </xf>
    <xf numFmtId="0" fontId="10" fillId="6" borderId="0" xfId="0" applyFont="1" applyFill="1" applyBorder="1" applyAlignment="1">
      <alignment horizontal="center" vertical="center" readingOrder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1" fillId="6" borderId="8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13" fillId="6" borderId="0" xfId="0" applyFont="1" applyFill="1" applyBorder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right" vertical="center" readingOrder="1"/>
    </xf>
    <xf numFmtId="0" fontId="10" fillId="6" borderId="1" xfId="0" applyFont="1" applyFill="1" applyBorder="1" applyAlignment="1">
      <alignment horizontal="right" vertical="center" readingOrder="1"/>
    </xf>
    <xf numFmtId="0" fontId="13" fillId="6" borderId="8" xfId="0" applyFont="1" applyFill="1" applyBorder="1" applyAlignment="1">
      <alignment horizontal="right" vertical="center" wrapText="1" readingOrder="1"/>
    </xf>
    <xf numFmtId="0" fontId="13" fillId="6" borderId="0" xfId="0" applyFont="1" applyFill="1" applyBorder="1" applyAlignment="1">
      <alignment horizontal="right" vertical="center" wrapText="1" readingOrder="1"/>
    </xf>
    <xf numFmtId="0" fontId="13" fillId="6" borderId="27" xfId="0" applyFont="1" applyFill="1" applyBorder="1" applyAlignment="1">
      <alignment horizontal="right" vertical="center" wrapText="1" readingOrder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left" vertical="center" wrapText="1" readingOrder="1"/>
    </xf>
    <xf numFmtId="0" fontId="11" fillId="6" borderId="0" xfId="0" applyFont="1" applyFill="1" applyBorder="1" applyAlignment="1">
      <alignment vertical="top" wrapText="1"/>
    </xf>
    <xf numFmtId="0" fontId="11" fillId="6" borderId="9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horizontal="left" vertical="center" wrapText="1" readingOrder="1"/>
    </xf>
    <xf numFmtId="0" fontId="10" fillId="4" borderId="24" xfId="0" applyFont="1" applyFill="1" applyBorder="1" applyAlignment="1">
      <alignment horizontal="left" vertical="center" wrapText="1" readingOrder="1"/>
    </xf>
    <xf numFmtId="0" fontId="10" fillId="4" borderId="25" xfId="0" applyFont="1" applyFill="1" applyBorder="1" applyAlignment="1">
      <alignment horizontal="left" vertical="center" wrapText="1" readingOrder="1"/>
    </xf>
    <xf numFmtId="0" fontId="10" fillId="0" borderId="20" xfId="0" applyFont="1" applyBorder="1" applyAlignment="1">
      <alignment horizontal="left" vertical="center" wrapText="1" readingOrder="1"/>
    </xf>
    <xf numFmtId="0" fontId="10" fillId="0" borderId="21" xfId="0" applyFont="1" applyBorder="1" applyAlignment="1">
      <alignment horizontal="left" vertical="center" wrapText="1" readingOrder="1"/>
    </xf>
    <xf numFmtId="0" fontId="10" fillId="0" borderId="22" xfId="0" applyFont="1" applyBorder="1" applyAlignment="1">
      <alignment horizontal="left" vertical="center" wrapText="1" readingOrder="1"/>
    </xf>
    <xf numFmtId="0" fontId="10" fillId="6" borderId="8" xfId="0" applyFont="1" applyFill="1" applyBorder="1" applyAlignment="1">
      <alignment horizontal="right" vertical="center" readingOrder="1"/>
    </xf>
    <xf numFmtId="0" fontId="10" fillId="6" borderId="0" xfId="0" applyFont="1" applyFill="1" applyBorder="1" applyAlignment="1">
      <alignment horizontal="right" vertical="center" readingOrder="1"/>
    </xf>
    <xf numFmtId="0" fontId="12" fillId="7" borderId="19" xfId="0" applyFont="1" applyFill="1" applyBorder="1" applyAlignment="1">
      <alignment horizontal="center" vertical="center" wrapText="1" readingOrder="1"/>
    </xf>
    <xf numFmtId="0" fontId="9" fillId="6" borderId="0" xfId="0" applyFont="1" applyFill="1" applyBorder="1" applyAlignment="1">
      <alignment horizontal="center" vertical="center" wrapText="1" readingOrder="1"/>
    </xf>
    <xf numFmtId="0" fontId="11" fillId="6" borderId="8" xfId="0" applyFont="1" applyFill="1" applyBorder="1" applyAlignment="1">
      <alignment vertical="top" wrapText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left" vertical="center" wrapText="1" readingOrder="1"/>
    </xf>
    <xf numFmtId="0" fontId="10" fillId="4" borderId="23" xfId="0" applyFont="1" applyFill="1" applyBorder="1" applyAlignment="1">
      <alignment horizontal="center" vertical="center" wrapText="1" readingOrder="1"/>
    </xf>
    <xf numFmtId="0" fontId="10" fillId="4" borderId="24" xfId="0" applyFont="1" applyFill="1" applyBorder="1" applyAlignment="1">
      <alignment horizontal="center" vertical="center" wrapText="1" readingOrder="1"/>
    </xf>
    <xf numFmtId="0" fontId="10" fillId="4" borderId="25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left" vertical="center" readingOrder="1"/>
    </xf>
    <xf numFmtId="0" fontId="10" fillId="4" borderId="24" xfId="0" applyFont="1" applyFill="1" applyBorder="1" applyAlignment="1">
      <alignment horizontal="left" vertical="center" readingOrder="1"/>
    </xf>
    <xf numFmtId="0" fontId="10" fillId="4" borderId="25" xfId="0" applyFont="1" applyFill="1" applyBorder="1" applyAlignment="1">
      <alignment horizontal="left" vertical="center" readingOrder="1"/>
    </xf>
    <xf numFmtId="0" fontId="10" fillId="6" borderId="23" xfId="0" applyFont="1" applyFill="1" applyBorder="1" applyAlignment="1">
      <alignment horizontal="left" vertical="center" readingOrder="1"/>
    </xf>
    <xf numFmtId="0" fontId="10" fillId="6" borderId="24" xfId="0" applyFont="1" applyFill="1" applyBorder="1" applyAlignment="1">
      <alignment horizontal="left" vertical="center" readingOrder="1"/>
    </xf>
    <xf numFmtId="0" fontId="10" fillId="6" borderId="25" xfId="0" applyFont="1" applyFill="1" applyBorder="1" applyAlignment="1">
      <alignment horizontal="left" vertical="center" readingOrder="1"/>
    </xf>
    <xf numFmtId="0" fontId="15" fillId="7" borderId="18" xfId="0" applyFont="1" applyFill="1" applyBorder="1" applyAlignment="1">
      <alignment horizontal="left" vertical="center" wrapText="1" readingOrder="1"/>
    </xf>
    <xf numFmtId="0" fontId="15" fillId="7" borderId="16" xfId="0" applyFont="1" applyFill="1" applyBorder="1" applyAlignment="1">
      <alignment horizontal="left" vertical="center" wrapText="1" readingOrder="1"/>
    </xf>
    <xf numFmtId="0" fontId="15" fillId="7" borderId="17" xfId="0" applyFont="1" applyFill="1" applyBorder="1" applyAlignment="1">
      <alignment horizontal="left" vertical="center" wrapText="1" readingOrder="1"/>
    </xf>
    <xf numFmtId="0" fontId="7" fillId="5" borderId="28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 vertical="center" wrapText="1" readingOrder="1"/>
    </xf>
    <xf numFmtId="0" fontId="10" fillId="6" borderId="9" xfId="0" applyFont="1" applyFill="1" applyBorder="1" applyAlignment="1">
      <alignment horizontal="left" vertical="center" wrapText="1" readingOrder="1"/>
    </xf>
    <xf numFmtId="0" fontId="8" fillId="6" borderId="10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5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vertical="top" wrapText="1"/>
    </xf>
    <xf numFmtId="0" fontId="13" fillId="6" borderId="21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 readingOrder="1"/>
    </xf>
    <xf numFmtId="0" fontId="12" fillId="7" borderId="23" xfId="0" applyFont="1" applyFill="1" applyBorder="1" applyAlignment="1">
      <alignment horizontal="center" vertical="center" wrapText="1" readingOrder="1"/>
    </xf>
    <xf numFmtId="0" fontId="12" fillId="7" borderId="25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left" vertical="center" readingOrder="1"/>
    </xf>
    <xf numFmtId="0" fontId="10" fillId="6" borderId="19" xfId="0" applyFont="1" applyFill="1" applyBorder="1" applyAlignment="1">
      <alignment horizontal="left" vertical="center" readingOrder="1"/>
    </xf>
    <xf numFmtId="0" fontId="10" fillId="0" borderId="19" xfId="0" applyFont="1" applyBorder="1" applyAlignment="1">
      <alignment horizontal="left" vertical="center" readingOrder="1"/>
    </xf>
    <xf numFmtId="0" fontId="10" fillId="0" borderId="19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center" vertical="center" readingOrder="1"/>
    </xf>
    <xf numFmtId="0" fontId="10" fillId="4" borderId="23" xfId="0" applyFont="1" applyFill="1" applyBorder="1" applyAlignment="1">
      <alignment horizontal="center" vertical="center" readingOrder="1"/>
    </xf>
    <xf numFmtId="0" fontId="10" fillId="4" borderId="25" xfId="0" applyFont="1" applyFill="1" applyBorder="1" applyAlignment="1">
      <alignment horizontal="center" vertical="center" readingOrder="1"/>
    </xf>
    <xf numFmtId="0" fontId="10" fillId="4" borderId="24" xfId="0" applyFont="1" applyFill="1" applyBorder="1" applyAlignment="1">
      <alignment horizontal="center" vertical="center" readingOrder="1"/>
    </xf>
    <xf numFmtId="0" fontId="10" fillId="0" borderId="15" xfId="0" applyFont="1" applyBorder="1" applyAlignment="1">
      <alignment horizontal="left" vertical="center" wrapText="1" readingOrder="1"/>
    </xf>
    <xf numFmtId="0" fontId="11" fillId="6" borderId="19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left" vertical="center" wrapText="1" readingOrder="1"/>
    </xf>
    <xf numFmtId="0" fontId="15" fillId="7" borderId="14" xfId="0" applyFont="1" applyFill="1" applyBorder="1" applyAlignment="1">
      <alignment horizontal="left" vertical="center" wrapText="1" readingOrder="1"/>
    </xf>
    <xf numFmtId="0" fontId="15" fillId="7" borderId="13" xfId="0" applyFont="1" applyFill="1" applyBorder="1" applyAlignment="1">
      <alignment horizontal="left" vertical="center" wrapText="1" readingOrder="1"/>
    </xf>
    <xf numFmtId="0" fontId="11" fillId="6" borderId="10" xfId="0" applyFont="1" applyFill="1" applyBorder="1" applyAlignment="1">
      <alignment vertical="top" wrapText="1"/>
    </xf>
    <xf numFmtId="0" fontId="11" fillId="6" borderId="15" xfId="0" applyFont="1" applyFill="1" applyBorder="1" applyAlignment="1">
      <alignment vertical="top" wrapText="1"/>
    </xf>
    <xf numFmtId="0" fontId="10" fillId="0" borderId="15" xfId="0" applyFont="1" applyBorder="1" applyAlignment="1">
      <alignment horizontal="center" vertical="center" wrapText="1" readingOrder="1"/>
    </xf>
    <xf numFmtId="0" fontId="10" fillId="0" borderId="19" xfId="0" applyFont="1" applyFill="1" applyBorder="1" applyAlignment="1">
      <alignment horizontal="center" vertical="center" readingOrder="1"/>
    </xf>
    <xf numFmtId="0" fontId="11" fillId="0" borderId="19" xfId="0" applyFont="1" applyFill="1" applyBorder="1" applyAlignment="1">
      <alignment horizontal="center" vertical="center" wrapText="1" readingOrder="1"/>
    </xf>
    <xf numFmtId="0" fontId="11" fillId="4" borderId="1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0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4"/>
  <sheetViews>
    <sheetView tabSelected="1" zoomScaleNormal="100" workbookViewId="0">
      <selection activeCell="F10" sqref="F10"/>
    </sheetView>
  </sheetViews>
  <sheetFormatPr defaultRowHeight="15" x14ac:dyDescent="0.25"/>
  <cols>
    <col min="1" max="1" width="5.42578125" customWidth="1"/>
    <col min="3" max="3" width="8.85546875" customWidth="1"/>
    <col min="4" max="4" width="4.85546875" bestFit="1" customWidth="1"/>
    <col min="5" max="5" width="14.42578125" customWidth="1"/>
    <col min="17" max="17" width="5" bestFit="1" customWidth="1"/>
  </cols>
  <sheetData>
    <row r="3" spans="2:18" ht="15.75" x14ac:dyDescent="0.25">
      <c r="C3" s="93" t="s">
        <v>26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5" spans="2:18" ht="15.75" thickBot="1" x14ac:dyDescent="0.3"/>
    <row r="6" spans="2:18" ht="15.75" thickBot="1" x14ac:dyDescent="0.3">
      <c r="B6" s="3" t="s">
        <v>20</v>
      </c>
      <c r="C6" s="4"/>
      <c r="D6" s="4"/>
      <c r="E6" s="4"/>
      <c r="F6" s="31">
        <v>32780</v>
      </c>
      <c r="G6" s="1" t="s">
        <v>0</v>
      </c>
      <c r="H6" s="1">
        <f>F6/1000</f>
        <v>32.78</v>
      </c>
      <c r="I6" s="1" t="s">
        <v>1</v>
      </c>
      <c r="J6" s="1">
        <f>F6/1000000</f>
        <v>3.2779999999999997E-2</v>
      </c>
      <c r="K6" s="2" t="s">
        <v>2</v>
      </c>
      <c r="L6" s="30"/>
      <c r="M6" s="3" t="s">
        <v>25</v>
      </c>
      <c r="N6" s="21"/>
      <c r="O6" s="34">
        <v>1000</v>
      </c>
      <c r="P6" s="43" t="s">
        <v>16</v>
      </c>
      <c r="Q6" s="40"/>
      <c r="R6" s="30"/>
    </row>
    <row r="7" spans="2:18" ht="15.75" thickBot="1" x14ac:dyDescent="0.3">
      <c r="B7" s="7" t="s">
        <v>21</v>
      </c>
      <c r="C7" s="8"/>
      <c r="D7" s="8"/>
      <c r="E7" s="8"/>
      <c r="F7" s="32">
        <v>100</v>
      </c>
      <c r="G7" s="9" t="s">
        <v>0</v>
      </c>
      <c r="H7" s="9">
        <f>F7/1000</f>
        <v>0.1</v>
      </c>
      <c r="I7" s="9" t="s">
        <v>1</v>
      </c>
      <c r="J7" s="9">
        <f>F7/1000000</f>
        <v>1E-4</v>
      </c>
      <c r="K7" s="10" t="s">
        <v>2</v>
      </c>
      <c r="L7" s="30"/>
      <c r="M7" s="41" t="s">
        <v>27</v>
      </c>
      <c r="N7" s="42"/>
      <c r="O7" s="44">
        <f>1/O6*1000/2</f>
        <v>0.5</v>
      </c>
      <c r="P7" s="45" t="s">
        <v>0</v>
      </c>
      <c r="Q7" s="30"/>
      <c r="R7" s="30"/>
    </row>
    <row r="8" spans="2:18" ht="15.75" thickBot="1" x14ac:dyDescent="0.3">
      <c r="B8" s="11" t="s">
        <v>22</v>
      </c>
      <c r="C8" s="9"/>
      <c r="D8" s="9"/>
      <c r="E8" s="9"/>
      <c r="F8" s="9">
        <f>1/F7</f>
        <v>0.01</v>
      </c>
      <c r="G8" s="9" t="s">
        <v>3</v>
      </c>
      <c r="H8" s="9">
        <f>1/H7</f>
        <v>10</v>
      </c>
      <c r="I8" s="9" t="s">
        <v>4</v>
      </c>
      <c r="J8" s="9">
        <f>1/J7</f>
        <v>10000</v>
      </c>
      <c r="K8" s="10" t="s">
        <v>5</v>
      </c>
      <c r="L8" s="30"/>
      <c r="M8" s="30"/>
    </row>
    <row r="9" spans="2:18" ht="15.75" thickBot="1" x14ac:dyDescent="0.3">
      <c r="B9" s="7" t="s">
        <v>6</v>
      </c>
      <c r="C9" s="8"/>
      <c r="D9" s="8"/>
      <c r="E9" s="8"/>
      <c r="F9" s="33">
        <v>50</v>
      </c>
      <c r="G9" s="9" t="s">
        <v>7</v>
      </c>
      <c r="H9" s="9"/>
      <c r="I9" s="9"/>
      <c r="J9" s="9"/>
      <c r="K9" s="10"/>
      <c r="L9" s="30"/>
      <c r="M9" s="30"/>
    </row>
    <row r="10" spans="2:18" ht="15.75" thickBot="1" x14ac:dyDescent="0.3">
      <c r="L10" s="30"/>
      <c r="M10" s="30"/>
    </row>
    <row r="11" spans="2:18" ht="15.75" thickBot="1" x14ac:dyDescent="0.3">
      <c r="B11" s="7" t="s">
        <v>23</v>
      </c>
      <c r="C11" s="8"/>
      <c r="D11" s="8"/>
      <c r="E11" s="8"/>
      <c r="F11" s="22">
        <f>F8*F9/100</f>
        <v>5.0000000000000001E-3</v>
      </c>
      <c r="G11" s="9" t="s">
        <v>3</v>
      </c>
      <c r="H11" s="9">
        <f>F11*1000</f>
        <v>5</v>
      </c>
      <c r="I11" s="9" t="s">
        <v>4</v>
      </c>
      <c r="J11" s="9">
        <f>H11*1000</f>
        <v>5000</v>
      </c>
      <c r="K11" s="10" t="s">
        <v>5</v>
      </c>
      <c r="L11" s="30"/>
      <c r="M11" s="30"/>
    </row>
    <row r="12" spans="2:18" ht="15.75" thickBot="1" x14ac:dyDescent="0.3"/>
    <row r="13" spans="2:18" ht="15.75" thickBot="1" x14ac:dyDescent="0.3">
      <c r="I13" s="94" t="s">
        <v>24</v>
      </c>
      <c r="J13" s="96"/>
      <c r="K13" s="96"/>
      <c r="L13" s="95"/>
      <c r="M13" s="90" t="s">
        <v>15</v>
      </c>
      <c r="N13" s="92"/>
      <c r="O13" s="92"/>
      <c r="P13" s="91"/>
    </row>
    <row r="14" spans="2:18" ht="15.75" thickBot="1" x14ac:dyDescent="0.3">
      <c r="B14" s="36" t="s">
        <v>8</v>
      </c>
      <c r="C14" s="90" t="s">
        <v>9</v>
      </c>
      <c r="D14" s="91"/>
      <c r="E14" s="90" t="s">
        <v>11</v>
      </c>
      <c r="F14" s="91"/>
      <c r="G14" s="90" t="s">
        <v>12</v>
      </c>
      <c r="H14" s="91"/>
      <c r="I14" s="94" t="s">
        <v>18</v>
      </c>
      <c r="J14" s="95"/>
      <c r="K14" s="94" t="s">
        <v>17</v>
      </c>
      <c r="L14" s="95"/>
      <c r="M14" s="90" t="s">
        <v>13</v>
      </c>
      <c r="N14" s="91"/>
      <c r="O14" s="90" t="s">
        <v>14</v>
      </c>
      <c r="P14" s="91"/>
    </row>
    <row r="15" spans="2:18" x14ac:dyDescent="0.25">
      <c r="B15" s="37" t="s">
        <v>10</v>
      </c>
      <c r="C15" s="12">
        <f>J6</f>
        <v>3.2779999999999997E-2</v>
      </c>
      <c r="D15" s="13" t="s">
        <v>2</v>
      </c>
      <c r="E15" s="12">
        <f>1/C15</f>
        <v>30.506406345332522</v>
      </c>
      <c r="F15" s="13" t="s">
        <v>5</v>
      </c>
      <c r="G15" s="12">
        <f>F11/E15*1000000</f>
        <v>163.9</v>
      </c>
      <c r="H15" s="13"/>
      <c r="I15" s="18">
        <f>G15-1</f>
        <v>162.9</v>
      </c>
      <c r="J15" s="16" t="str">
        <f>DEC2HEX(I15)</f>
        <v>A2</v>
      </c>
      <c r="K15" s="24">
        <f>G15-1</f>
        <v>162.9</v>
      </c>
      <c r="L15" s="23" t="str">
        <f>DEC2HEX(K15)</f>
        <v>A2</v>
      </c>
      <c r="M15" s="27">
        <f>256-G15</f>
        <v>92.1</v>
      </c>
      <c r="N15" s="16" t="str">
        <f>DEC2HEX(M15)</f>
        <v>5C</v>
      </c>
      <c r="O15" s="27">
        <f>65536-G15</f>
        <v>65372.1</v>
      </c>
      <c r="P15" s="16" t="str">
        <f>DEC2HEX(O15)</f>
        <v>FF5C</v>
      </c>
    </row>
    <row r="16" spans="2:18" x14ac:dyDescent="0.25">
      <c r="B16" s="37">
        <v>8</v>
      </c>
      <c r="C16" s="12">
        <f>J6/B16</f>
        <v>4.0974999999999996E-3</v>
      </c>
      <c r="D16" s="13" t="s">
        <v>2</v>
      </c>
      <c r="E16" s="12">
        <f t="shared" ref="E16" si="0">1/C16</f>
        <v>244.05125076266017</v>
      </c>
      <c r="F16" s="13" t="s">
        <v>5</v>
      </c>
      <c r="G16" s="12">
        <f>F11/E16*1000000</f>
        <v>20.487500000000001</v>
      </c>
      <c r="H16" s="13"/>
      <c r="I16" s="19">
        <f>G16-1</f>
        <v>19.487500000000001</v>
      </c>
      <c r="J16" s="16" t="str">
        <f t="shared" ref="J16:J21" si="1">DEC2HEX(I16)</f>
        <v>13</v>
      </c>
      <c r="K16" s="25">
        <f t="shared" ref="K16:K21" si="2">G16-1</f>
        <v>19.487500000000001</v>
      </c>
      <c r="L16" s="16" t="str">
        <f t="shared" ref="L16:L21" si="3">DEC2HEX(K16)</f>
        <v>13</v>
      </c>
      <c r="M16" s="28">
        <f t="shared" ref="M16:M21" si="4">256-G16</f>
        <v>235.51249999999999</v>
      </c>
      <c r="N16" s="16" t="str">
        <f t="shared" ref="N16:N21" si="5">DEC2HEX(M16)</f>
        <v>EB</v>
      </c>
      <c r="O16" s="28">
        <f t="shared" ref="O16:O21" si="6">65536-G16</f>
        <v>65515.512499999997</v>
      </c>
      <c r="P16" s="16" t="str">
        <f t="shared" ref="P16:P21" si="7">DEC2HEX(O16)</f>
        <v>FFEB</v>
      </c>
    </row>
    <row r="17" spans="2:16" x14ac:dyDescent="0.25">
      <c r="B17" s="38">
        <v>32</v>
      </c>
      <c r="C17" s="5">
        <f>J6/B17*1000</f>
        <v>1.0243749999999998</v>
      </c>
      <c r="D17" s="6" t="s">
        <v>1</v>
      </c>
      <c r="E17" s="5">
        <f>1/C17*1000</f>
        <v>976.20500305064081</v>
      </c>
      <c r="F17" s="6" t="s">
        <v>5</v>
      </c>
      <c r="G17" s="5">
        <f>F11/E17*1000000</f>
        <v>5.1218749999999993</v>
      </c>
      <c r="H17" s="6"/>
      <c r="I17" s="19">
        <f>G17-1</f>
        <v>4.1218749999999993</v>
      </c>
      <c r="J17" s="16" t="str">
        <f t="shared" si="1"/>
        <v>4</v>
      </c>
      <c r="K17" s="25">
        <f t="shared" si="2"/>
        <v>4.1218749999999993</v>
      </c>
      <c r="L17" s="16" t="str">
        <f t="shared" si="3"/>
        <v>4</v>
      </c>
      <c r="M17" s="28">
        <f t="shared" si="4"/>
        <v>250.87812500000001</v>
      </c>
      <c r="N17" s="16" t="str">
        <f t="shared" si="5"/>
        <v>FA</v>
      </c>
      <c r="O17" s="28">
        <f t="shared" si="6"/>
        <v>65530.878125000003</v>
      </c>
      <c r="P17" s="16" t="str">
        <f t="shared" si="7"/>
        <v>FFFA</v>
      </c>
    </row>
    <row r="18" spans="2:16" x14ac:dyDescent="0.25">
      <c r="B18" s="37">
        <v>64</v>
      </c>
      <c r="C18" s="12">
        <f>J6/B18*1000</f>
        <v>0.51218749999999991</v>
      </c>
      <c r="D18" s="13" t="s">
        <v>1</v>
      </c>
      <c r="E18" s="12">
        <f>1/C18*1000</f>
        <v>1952.4100061012816</v>
      </c>
      <c r="F18" s="13" t="s">
        <v>5</v>
      </c>
      <c r="G18" s="12">
        <f>F11/E18*1000000</f>
        <v>2.5609374999999996</v>
      </c>
      <c r="H18" s="13"/>
      <c r="I18" s="19">
        <f t="shared" ref="I18:I21" si="8">G18-1</f>
        <v>1.5609374999999996</v>
      </c>
      <c r="J18" s="16" t="str">
        <f t="shared" si="1"/>
        <v>1</v>
      </c>
      <c r="K18" s="25">
        <f t="shared" si="2"/>
        <v>1.5609374999999996</v>
      </c>
      <c r="L18" s="16" t="str">
        <f t="shared" si="3"/>
        <v>1</v>
      </c>
      <c r="M18" s="28">
        <f t="shared" si="4"/>
        <v>253.43906250000001</v>
      </c>
      <c r="N18" s="16" t="str">
        <f t="shared" si="5"/>
        <v>FD</v>
      </c>
      <c r="O18" s="28">
        <f t="shared" si="6"/>
        <v>65533.439062500001</v>
      </c>
      <c r="P18" s="16" t="str">
        <f t="shared" si="7"/>
        <v>FFFD</v>
      </c>
    </row>
    <row r="19" spans="2:16" x14ac:dyDescent="0.25">
      <c r="B19" s="38">
        <v>128</v>
      </c>
      <c r="C19" s="5">
        <f>J6/B19*1000</f>
        <v>0.25609374999999995</v>
      </c>
      <c r="D19" s="6" t="s">
        <v>1</v>
      </c>
      <c r="E19" s="5">
        <f>1/C19*1000</f>
        <v>3904.8200122025632</v>
      </c>
      <c r="F19" s="6" t="s">
        <v>5</v>
      </c>
      <c r="G19" s="5">
        <f>F11/E19*1000000</f>
        <v>1.2804687499999998</v>
      </c>
      <c r="H19" s="6"/>
      <c r="I19" s="19">
        <f t="shared" si="8"/>
        <v>0.28046874999999982</v>
      </c>
      <c r="J19" s="16" t="str">
        <f t="shared" si="1"/>
        <v>0</v>
      </c>
      <c r="K19" s="25">
        <f t="shared" si="2"/>
        <v>0.28046874999999982</v>
      </c>
      <c r="L19" s="16" t="str">
        <f t="shared" si="3"/>
        <v>0</v>
      </c>
      <c r="M19" s="28">
        <f t="shared" si="4"/>
        <v>254.71953124999999</v>
      </c>
      <c r="N19" s="16" t="str">
        <f t="shared" si="5"/>
        <v>FE</v>
      </c>
      <c r="O19" s="28">
        <f t="shared" si="6"/>
        <v>65534.719531249997</v>
      </c>
      <c r="P19" s="16" t="str">
        <f t="shared" si="7"/>
        <v>FFFE</v>
      </c>
    </row>
    <row r="20" spans="2:16" x14ac:dyDescent="0.25">
      <c r="B20" s="37">
        <v>256</v>
      </c>
      <c r="C20" s="12">
        <f>J6/B20*1000</f>
        <v>0.12804687499999998</v>
      </c>
      <c r="D20" s="13" t="s">
        <v>1</v>
      </c>
      <c r="E20" s="12">
        <f>1/C20*1000</f>
        <v>7809.6400244051265</v>
      </c>
      <c r="F20" s="13" t="s">
        <v>5</v>
      </c>
      <c r="G20" s="12">
        <f>F11/E20*1000000</f>
        <v>0.64023437499999991</v>
      </c>
      <c r="H20" s="13"/>
      <c r="I20" s="19">
        <f t="shared" si="8"/>
        <v>-0.35976562500000009</v>
      </c>
      <c r="J20" s="16" t="str">
        <f t="shared" si="1"/>
        <v>0</v>
      </c>
      <c r="K20" s="25">
        <f t="shared" si="2"/>
        <v>-0.35976562500000009</v>
      </c>
      <c r="L20" s="16" t="str">
        <f t="shared" si="3"/>
        <v>0</v>
      </c>
      <c r="M20" s="28">
        <f t="shared" si="4"/>
        <v>255.35976562499999</v>
      </c>
      <c r="N20" s="16" t="str">
        <f t="shared" si="5"/>
        <v>FF</v>
      </c>
      <c r="O20" s="28">
        <f t="shared" si="6"/>
        <v>65535.359765624999</v>
      </c>
      <c r="P20" s="16" t="str">
        <f t="shared" si="7"/>
        <v>FFFF</v>
      </c>
    </row>
    <row r="21" spans="2:16" ht="15.75" thickBot="1" x14ac:dyDescent="0.3">
      <c r="B21" s="39">
        <v>1024</v>
      </c>
      <c r="C21" s="14">
        <f>J6/B21*1000</f>
        <v>3.2011718749999994E-2</v>
      </c>
      <c r="D21" s="15" t="s">
        <v>1</v>
      </c>
      <c r="E21" s="14">
        <f>1/C21*1000</f>
        <v>31238.560097620506</v>
      </c>
      <c r="F21" s="15" t="s">
        <v>5</v>
      </c>
      <c r="G21" s="14">
        <f>F11/E21*1000000</f>
        <v>0.16005859374999998</v>
      </c>
      <c r="H21" s="15"/>
      <c r="I21" s="20">
        <f t="shared" si="8"/>
        <v>-0.83994140625000002</v>
      </c>
      <c r="J21" s="17" t="str">
        <f t="shared" si="1"/>
        <v>0</v>
      </c>
      <c r="K21" s="26">
        <f t="shared" si="2"/>
        <v>-0.83994140625000002</v>
      </c>
      <c r="L21" s="17" t="str">
        <f t="shared" si="3"/>
        <v>0</v>
      </c>
      <c r="M21" s="29">
        <f t="shared" si="4"/>
        <v>255.83994140625001</v>
      </c>
      <c r="N21" s="17" t="str">
        <f t="shared" si="5"/>
        <v>FF</v>
      </c>
      <c r="O21" s="29">
        <f t="shared" si="6"/>
        <v>65535.839941406251</v>
      </c>
      <c r="P21" s="17" t="str">
        <f t="shared" si="7"/>
        <v>FFFF</v>
      </c>
    </row>
    <row r="24" spans="2:16" x14ac:dyDescent="0.25">
      <c r="B24" s="35" t="s">
        <v>19</v>
      </c>
      <c r="C24" s="35"/>
      <c r="D24" s="35"/>
      <c r="E24" s="35"/>
      <c r="F24" s="35"/>
      <c r="G24" s="35"/>
      <c r="H24" s="35"/>
      <c r="I24" s="35"/>
      <c r="J24" s="35"/>
      <c r="K24" s="35"/>
    </row>
  </sheetData>
  <sheetProtection algorithmName="SHA-512" hashValue="V0/Vxfs2Se3HS4SpGsaro2tgFyNRLMFHS6dKqCwnYB1J7KMnahhZDR1qIFwYFX1BKass47NLJd37P3kcsdOJ+g==" saltValue="eMCFJMvbq47iJEqPgw7BYQ==" spinCount="100000" sheet="1" objects="1" scenarios="1"/>
  <mergeCells count="10">
    <mergeCell ref="O14:P14"/>
    <mergeCell ref="M13:P13"/>
    <mergeCell ref="C3:N3"/>
    <mergeCell ref="C14:D14"/>
    <mergeCell ref="E14:F14"/>
    <mergeCell ref="G14:H14"/>
    <mergeCell ref="I14:J14"/>
    <mergeCell ref="M14:N14"/>
    <mergeCell ref="I13:L13"/>
    <mergeCell ref="K14:L14"/>
  </mergeCells>
  <conditionalFormatting sqref="M15:M21">
    <cfRule type="cellIs" dxfId="202" priority="9" operator="between">
      <formula>0</formula>
      <formula>255</formula>
    </cfRule>
    <cfRule type="cellIs" dxfId="201" priority="12" operator="lessThan">
      <formula>0</formula>
    </cfRule>
    <cfRule type="cellIs" dxfId="200" priority="13" operator="lessThan">
      <formula>-63744</formula>
    </cfRule>
  </conditionalFormatting>
  <conditionalFormatting sqref="O15:O21">
    <cfRule type="cellIs" dxfId="199" priority="5" operator="between">
      <formula>0</formula>
      <formula>65535</formula>
    </cfRule>
    <cfRule type="cellIs" dxfId="198" priority="10" operator="lessThan">
      <formula>0</formula>
    </cfRule>
  </conditionalFormatting>
  <conditionalFormatting sqref="I15:I21">
    <cfRule type="cellIs" dxfId="197" priority="3" operator="between">
      <formula>0</formula>
      <formula>255</formula>
    </cfRule>
    <cfRule type="cellIs" dxfId="196" priority="4" operator="greaterThan">
      <formula>255</formula>
    </cfRule>
  </conditionalFormatting>
  <conditionalFormatting sqref="K15:K21">
    <cfRule type="cellIs" dxfId="195" priority="1" operator="between">
      <formula>0</formula>
      <formula>65535</formula>
    </cfRule>
    <cfRule type="cellIs" dxfId="194" priority="2" operator="greaterThan">
      <formula>65535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"/>
  <sheetViews>
    <sheetView zoomScaleNormal="100" workbookViewId="0">
      <selection activeCell="D4" sqref="D4:E4"/>
    </sheetView>
  </sheetViews>
  <sheetFormatPr defaultRowHeight="15.75" x14ac:dyDescent="0.25"/>
  <cols>
    <col min="1" max="1" width="4.710937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85546875" style="46" customWidth="1"/>
    <col min="13" max="13" width="10.5703125" style="46" customWidth="1"/>
    <col min="14" max="14" width="6.7109375" style="46" customWidth="1"/>
    <col min="15" max="15" width="3.5703125" style="46" customWidth="1"/>
    <col min="16" max="16" width="9.28515625" style="46" customWidth="1"/>
    <col min="17" max="17" width="6.5703125" style="46" customWidth="1"/>
    <col min="18" max="19" width="4.7109375" style="46" customWidth="1"/>
    <col min="20" max="20" width="4.7109375" style="54" customWidth="1"/>
    <col min="21" max="30" width="9.140625" style="54"/>
    <col min="31" max="16384" width="9.140625" style="46"/>
  </cols>
  <sheetData>
    <row r="1" spans="2:38" s="54" customFormat="1" ht="16.5" thickBot="1" x14ac:dyDescent="0.3"/>
    <row r="2" spans="2:38" ht="15.95" customHeight="1" x14ac:dyDescent="0.25">
      <c r="B2" s="101" t="s">
        <v>69</v>
      </c>
      <c r="C2" s="102"/>
      <c r="D2" s="97" t="s">
        <v>28</v>
      </c>
      <c r="E2" s="97"/>
      <c r="F2" s="97" t="s">
        <v>29</v>
      </c>
      <c r="G2" s="97"/>
      <c r="H2" s="97"/>
      <c r="I2" s="97" t="s">
        <v>30</v>
      </c>
      <c r="J2" s="97"/>
      <c r="K2" s="97" t="s">
        <v>31</v>
      </c>
      <c r="L2" s="97"/>
      <c r="M2" s="60" t="s">
        <v>32</v>
      </c>
      <c r="N2" s="97" t="s">
        <v>33</v>
      </c>
      <c r="O2" s="97"/>
      <c r="P2" s="60" t="s">
        <v>34</v>
      </c>
      <c r="Q2" s="97" t="s">
        <v>35</v>
      </c>
      <c r="R2" s="97"/>
      <c r="S2" s="47"/>
      <c r="U2" s="138" t="s">
        <v>72</v>
      </c>
      <c r="V2" s="139"/>
    </row>
    <row r="3" spans="2:38" ht="15.95" customHeight="1" x14ac:dyDescent="0.25">
      <c r="B3" s="98" t="s">
        <v>70</v>
      </c>
      <c r="C3" s="99"/>
      <c r="D3" s="100" t="s">
        <v>36</v>
      </c>
      <c r="E3" s="100"/>
      <c r="F3" s="100" t="s">
        <v>37</v>
      </c>
      <c r="G3" s="100"/>
      <c r="H3" s="100"/>
      <c r="I3" s="100" t="s">
        <v>38</v>
      </c>
      <c r="J3" s="100"/>
      <c r="K3" s="100" t="s">
        <v>39</v>
      </c>
      <c r="L3" s="100"/>
      <c r="M3" s="70" t="s">
        <v>40</v>
      </c>
      <c r="N3" s="100" t="s">
        <v>41</v>
      </c>
      <c r="O3" s="100"/>
      <c r="P3" s="70" t="s">
        <v>42</v>
      </c>
      <c r="Q3" s="100" t="s">
        <v>43</v>
      </c>
      <c r="R3" s="100"/>
      <c r="S3" s="48"/>
      <c r="U3" s="71" t="s">
        <v>67</v>
      </c>
      <c r="V3" s="72" t="s">
        <v>66</v>
      </c>
    </row>
    <row r="4" spans="2:38" ht="15.95" customHeight="1" thickBot="1" x14ac:dyDescent="0.3">
      <c r="B4" s="116" t="s">
        <v>68</v>
      </c>
      <c r="C4" s="117"/>
      <c r="D4" s="118">
        <v>0</v>
      </c>
      <c r="E4" s="118"/>
      <c r="F4" s="118">
        <v>0</v>
      </c>
      <c r="G4" s="118"/>
      <c r="H4" s="118"/>
      <c r="I4" s="118">
        <v>0</v>
      </c>
      <c r="J4" s="118"/>
      <c r="K4" s="118">
        <v>0</v>
      </c>
      <c r="L4" s="118"/>
      <c r="M4" s="68">
        <v>1</v>
      </c>
      <c r="N4" s="118">
        <v>1</v>
      </c>
      <c r="O4" s="118"/>
      <c r="P4" s="68">
        <v>0</v>
      </c>
      <c r="Q4" s="118">
        <v>0</v>
      </c>
      <c r="R4" s="118"/>
      <c r="S4" s="48"/>
      <c r="U4" s="73">
        <f>Q4+P4*2+N4*4+M4*8+K4*16+I4*32+F4*64+D4*128</f>
        <v>12</v>
      </c>
      <c r="V4" s="74" t="str">
        <f>DEC2HEX(U4)</f>
        <v>C</v>
      </c>
    </row>
    <row r="5" spans="2:38" ht="15.95" customHeight="1" x14ac:dyDescent="0.25">
      <c r="B5" s="61"/>
      <c r="C5" s="66"/>
      <c r="D5" s="119"/>
      <c r="E5" s="11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2:38" ht="15.95" customHeight="1" x14ac:dyDescent="0.25">
      <c r="B6" s="103" t="s">
        <v>59</v>
      </c>
      <c r="C6" s="104"/>
      <c r="D6" s="105"/>
      <c r="E6" s="106" t="s">
        <v>28</v>
      </c>
      <c r="F6" s="106"/>
      <c r="G6" s="106"/>
      <c r="H6" s="110" t="s">
        <v>63</v>
      </c>
      <c r="I6" s="111"/>
      <c r="J6" s="111"/>
      <c r="K6" s="111"/>
      <c r="L6" s="111"/>
      <c r="M6" s="111"/>
      <c r="N6" s="111"/>
      <c r="O6" s="111"/>
      <c r="P6" s="111"/>
      <c r="Q6" s="111"/>
      <c r="R6" s="112"/>
      <c r="S6" s="53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</row>
    <row r="7" spans="2:38" ht="32.1" customHeight="1" x14ac:dyDescent="0.25">
      <c r="B7" s="57"/>
      <c r="C7" s="50"/>
      <c r="D7" s="55"/>
      <c r="E7" s="121">
        <v>0</v>
      </c>
      <c r="F7" s="121"/>
      <c r="G7" s="121"/>
      <c r="H7" s="113" t="s">
        <v>58</v>
      </c>
      <c r="I7" s="114"/>
      <c r="J7" s="114"/>
      <c r="K7" s="114"/>
      <c r="L7" s="114"/>
      <c r="M7" s="114"/>
      <c r="N7" s="114"/>
      <c r="O7" s="114"/>
      <c r="P7" s="114"/>
      <c r="Q7" s="114"/>
      <c r="R7" s="115"/>
      <c r="S7" s="58"/>
    </row>
    <row r="8" spans="2:38" ht="15.95" customHeight="1" x14ac:dyDescent="0.25">
      <c r="B8" s="57"/>
      <c r="C8" s="50"/>
      <c r="D8" s="55"/>
      <c r="E8" s="50"/>
      <c r="F8" s="50"/>
      <c r="G8" s="5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8"/>
    </row>
    <row r="9" spans="2:38" ht="15.95" customHeight="1" x14ac:dyDescent="0.25">
      <c r="B9" s="103" t="s">
        <v>71</v>
      </c>
      <c r="C9" s="104"/>
      <c r="D9" s="105"/>
      <c r="E9" s="106" t="s">
        <v>29</v>
      </c>
      <c r="F9" s="106"/>
      <c r="G9" s="106" t="s">
        <v>32</v>
      </c>
      <c r="H9" s="106"/>
      <c r="I9" s="106"/>
      <c r="J9" s="107" t="s">
        <v>62</v>
      </c>
      <c r="K9" s="107"/>
      <c r="L9" s="107"/>
      <c r="M9" s="107"/>
      <c r="N9" s="107"/>
      <c r="O9" s="108"/>
      <c r="P9" s="108"/>
      <c r="Q9" s="108"/>
      <c r="R9" s="108"/>
      <c r="S9" s="109"/>
    </row>
    <row r="10" spans="2:38" ht="15.95" customHeight="1" x14ac:dyDescent="0.25">
      <c r="B10" s="120"/>
      <c r="C10" s="108"/>
      <c r="D10" s="108"/>
      <c r="E10" s="121">
        <v>0</v>
      </c>
      <c r="F10" s="121"/>
      <c r="G10" s="121">
        <v>0</v>
      </c>
      <c r="H10" s="121"/>
      <c r="I10" s="121"/>
      <c r="J10" s="122" t="s">
        <v>44</v>
      </c>
      <c r="K10" s="122"/>
      <c r="L10" s="122"/>
      <c r="M10" s="122"/>
      <c r="N10" s="122"/>
      <c r="O10" s="108"/>
      <c r="P10" s="108"/>
      <c r="Q10" s="108"/>
      <c r="R10" s="108"/>
      <c r="S10" s="109"/>
    </row>
    <row r="11" spans="2:38" ht="15.75" customHeight="1" x14ac:dyDescent="0.25">
      <c r="B11" s="120"/>
      <c r="C11" s="108"/>
      <c r="D11" s="108"/>
      <c r="E11" s="121">
        <v>0</v>
      </c>
      <c r="F11" s="121"/>
      <c r="G11" s="121">
        <v>1</v>
      </c>
      <c r="H11" s="121"/>
      <c r="I11" s="121"/>
      <c r="J11" s="122" t="s">
        <v>45</v>
      </c>
      <c r="K11" s="122"/>
      <c r="L11" s="122"/>
      <c r="M11" s="122"/>
      <c r="N11" s="122"/>
      <c r="O11" s="108"/>
      <c r="P11" s="108"/>
      <c r="Q11" s="108"/>
      <c r="R11" s="108"/>
      <c r="S11" s="109"/>
    </row>
    <row r="12" spans="2:38" ht="12.75" customHeight="1" x14ac:dyDescent="0.25">
      <c r="B12" s="120"/>
      <c r="C12" s="108"/>
      <c r="D12" s="108"/>
      <c r="E12" s="121">
        <v>1</v>
      </c>
      <c r="F12" s="121"/>
      <c r="G12" s="121">
        <v>0</v>
      </c>
      <c r="H12" s="121"/>
      <c r="I12" s="121"/>
      <c r="J12" s="122" t="s">
        <v>46</v>
      </c>
      <c r="K12" s="122"/>
      <c r="L12" s="122"/>
      <c r="M12" s="122"/>
      <c r="N12" s="122"/>
      <c r="O12" s="108"/>
      <c r="P12" s="108"/>
      <c r="Q12" s="108"/>
      <c r="R12" s="108"/>
      <c r="S12" s="109"/>
    </row>
    <row r="13" spans="2:38" ht="15.95" customHeight="1" x14ac:dyDescent="0.25">
      <c r="B13" s="120"/>
      <c r="C13" s="108"/>
      <c r="D13" s="108"/>
      <c r="E13" s="121">
        <v>1</v>
      </c>
      <c r="F13" s="121"/>
      <c r="G13" s="121">
        <v>1</v>
      </c>
      <c r="H13" s="121"/>
      <c r="I13" s="121"/>
      <c r="J13" s="122" t="s">
        <v>47</v>
      </c>
      <c r="K13" s="122"/>
      <c r="L13" s="122"/>
      <c r="M13" s="122"/>
      <c r="N13" s="122"/>
      <c r="O13" s="108"/>
      <c r="P13" s="108"/>
      <c r="Q13" s="108"/>
      <c r="R13" s="108"/>
      <c r="S13" s="109"/>
    </row>
    <row r="14" spans="2:38" s="54" customFormat="1" ht="15.95" customHeight="1" x14ac:dyDescent="0.25">
      <c r="B14" s="56"/>
      <c r="C14" s="64"/>
      <c r="D14" s="64"/>
      <c r="E14" s="50"/>
      <c r="F14" s="50"/>
      <c r="G14" s="50"/>
      <c r="H14" s="50"/>
      <c r="I14" s="50"/>
      <c r="J14" s="55"/>
      <c r="K14" s="55"/>
      <c r="L14" s="55"/>
      <c r="M14" s="55"/>
      <c r="N14" s="55"/>
      <c r="O14" s="64"/>
      <c r="P14" s="64"/>
      <c r="Q14" s="64"/>
      <c r="R14" s="64"/>
      <c r="S14" s="65"/>
    </row>
    <row r="15" spans="2:38" ht="15.95" customHeight="1" x14ac:dyDescent="0.25">
      <c r="B15" s="103" t="s">
        <v>60</v>
      </c>
      <c r="C15" s="104"/>
      <c r="D15" s="105"/>
      <c r="E15" s="123" t="s">
        <v>30</v>
      </c>
      <c r="F15" s="124"/>
      <c r="G15" s="123" t="s">
        <v>31</v>
      </c>
      <c r="H15" s="124"/>
      <c r="I15" s="125"/>
      <c r="J15" s="129" t="s">
        <v>64</v>
      </c>
      <c r="K15" s="130"/>
      <c r="L15" s="130"/>
      <c r="M15" s="130"/>
      <c r="N15" s="130"/>
      <c r="O15" s="131"/>
      <c r="P15" s="52"/>
      <c r="Q15" s="52"/>
      <c r="R15" s="52"/>
      <c r="S15" s="53"/>
    </row>
    <row r="16" spans="2:38" ht="15.95" customHeight="1" x14ac:dyDescent="0.25">
      <c r="B16" s="120"/>
      <c r="C16" s="108"/>
      <c r="D16" s="108"/>
      <c r="E16" s="126">
        <v>0</v>
      </c>
      <c r="F16" s="127"/>
      <c r="G16" s="126">
        <v>0</v>
      </c>
      <c r="H16" s="127"/>
      <c r="I16" s="128"/>
      <c r="J16" s="132" t="s">
        <v>56</v>
      </c>
      <c r="K16" s="133"/>
      <c r="L16" s="133"/>
      <c r="M16" s="133"/>
      <c r="N16" s="133"/>
      <c r="O16" s="134"/>
      <c r="P16" s="52"/>
      <c r="Q16" s="52"/>
      <c r="R16" s="52"/>
      <c r="S16" s="53"/>
    </row>
    <row r="17" spans="2:19" ht="15.95" customHeight="1" x14ac:dyDescent="0.25">
      <c r="B17" s="56"/>
      <c r="C17" s="64"/>
      <c r="D17" s="64"/>
      <c r="E17" s="64"/>
      <c r="F17" s="64"/>
      <c r="G17" s="64"/>
      <c r="H17" s="64"/>
      <c r="I17" s="64"/>
      <c r="J17" s="51"/>
      <c r="K17" s="52"/>
      <c r="L17" s="52"/>
      <c r="M17" s="52"/>
      <c r="N17" s="52"/>
      <c r="O17" s="52"/>
      <c r="P17" s="52"/>
      <c r="Q17" s="52"/>
      <c r="R17" s="52"/>
      <c r="S17" s="53"/>
    </row>
    <row r="18" spans="2:19" ht="15.95" customHeight="1" x14ac:dyDescent="0.25">
      <c r="B18" s="103" t="s">
        <v>61</v>
      </c>
      <c r="C18" s="104"/>
      <c r="D18" s="105"/>
      <c r="E18" s="106" t="s">
        <v>33</v>
      </c>
      <c r="F18" s="106"/>
      <c r="G18" s="106" t="s">
        <v>34</v>
      </c>
      <c r="H18" s="106"/>
      <c r="I18" s="106"/>
      <c r="J18" s="106" t="s">
        <v>35</v>
      </c>
      <c r="K18" s="106"/>
      <c r="L18" s="107" t="s">
        <v>65</v>
      </c>
      <c r="M18" s="107"/>
      <c r="N18" s="107"/>
      <c r="O18" s="107"/>
      <c r="P18" s="107"/>
      <c r="Q18" s="107"/>
      <c r="R18" s="108"/>
      <c r="S18" s="109"/>
    </row>
    <row r="19" spans="2:19" ht="15.95" customHeight="1" x14ac:dyDescent="0.25">
      <c r="B19" s="120"/>
      <c r="C19" s="108"/>
      <c r="D19" s="108"/>
      <c r="E19" s="121">
        <v>0</v>
      </c>
      <c r="F19" s="121"/>
      <c r="G19" s="121">
        <v>0</v>
      </c>
      <c r="H19" s="121"/>
      <c r="I19" s="121"/>
      <c r="J19" s="121">
        <v>0</v>
      </c>
      <c r="K19" s="121"/>
      <c r="L19" s="122" t="s">
        <v>48</v>
      </c>
      <c r="M19" s="122"/>
      <c r="N19" s="122"/>
      <c r="O19" s="122"/>
      <c r="P19" s="122"/>
      <c r="Q19" s="122"/>
      <c r="R19" s="108"/>
      <c r="S19" s="109"/>
    </row>
    <row r="20" spans="2:19" ht="15.95" customHeight="1" x14ac:dyDescent="0.25">
      <c r="B20" s="120"/>
      <c r="C20" s="108"/>
      <c r="D20" s="108"/>
      <c r="E20" s="121">
        <v>0</v>
      </c>
      <c r="F20" s="121"/>
      <c r="G20" s="121">
        <v>0</v>
      </c>
      <c r="H20" s="121"/>
      <c r="I20" s="121"/>
      <c r="J20" s="121">
        <v>1</v>
      </c>
      <c r="K20" s="121"/>
      <c r="L20" s="122" t="s">
        <v>49</v>
      </c>
      <c r="M20" s="122"/>
      <c r="N20" s="122"/>
      <c r="O20" s="122"/>
      <c r="P20" s="122"/>
      <c r="Q20" s="122"/>
      <c r="R20" s="108"/>
      <c r="S20" s="109"/>
    </row>
    <row r="21" spans="2:19" ht="15.95" customHeight="1" x14ac:dyDescent="0.25">
      <c r="B21" s="120"/>
      <c r="C21" s="108"/>
      <c r="D21" s="108"/>
      <c r="E21" s="121">
        <v>0</v>
      </c>
      <c r="F21" s="121"/>
      <c r="G21" s="121">
        <v>1</v>
      </c>
      <c r="H21" s="121"/>
      <c r="I21" s="121"/>
      <c r="J21" s="121">
        <v>0</v>
      </c>
      <c r="K21" s="121"/>
      <c r="L21" s="122" t="s">
        <v>50</v>
      </c>
      <c r="M21" s="122"/>
      <c r="N21" s="122"/>
      <c r="O21" s="122"/>
      <c r="P21" s="122"/>
      <c r="Q21" s="122"/>
      <c r="R21" s="108"/>
      <c r="S21" s="109"/>
    </row>
    <row r="22" spans="2:19" ht="15.95" customHeight="1" x14ac:dyDescent="0.25">
      <c r="B22" s="120"/>
      <c r="C22" s="108"/>
      <c r="D22" s="108"/>
      <c r="E22" s="121">
        <v>0</v>
      </c>
      <c r="F22" s="121"/>
      <c r="G22" s="121">
        <v>1</v>
      </c>
      <c r="H22" s="121"/>
      <c r="I22" s="121"/>
      <c r="J22" s="121">
        <v>1</v>
      </c>
      <c r="K22" s="121"/>
      <c r="L22" s="122" t="s">
        <v>51</v>
      </c>
      <c r="M22" s="122"/>
      <c r="N22" s="122"/>
      <c r="O22" s="122"/>
      <c r="P22" s="122"/>
      <c r="Q22" s="122"/>
      <c r="R22" s="108"/>
      <c r="S22" s="109"/>
    </row>
    <row r="23" spans="2:19" ht="15.95" customHeight="1" x14ac:dyDescent="0.25">
      <c r="B23" s="120"/>
      <c r="C23" s="108"/>
      <c r="D23" s="108"/>
      <c r="E23" s="121">
        <v>1</v>
      </c>
      <c r="F23" s="121"/>
      <c r="G23" s="121">
        <v>0</v>
      </c>
      <c r="H23" s="121"/>
      <c r="I23" s="121"/>
      <c r="J23" s="121">
        <v>0</v>
      </c>
      <c r="K23" s="121"/>
      <c r="L23" s="122" t="s">
        <v>52</v>
      </c>
      <c r="M23" s="122"/>
      <c r="N23" s="122"/>
      <c r="O23" s="122"/>
      <c r="P23" s="122"/>
      <c r="Q23" s="122"/>
      <c r="R23" s="108"/>
      <c r="S23" s="109"/>
    </row>
    <row r="24" spans="2:19" ht="15.95" customHeight="1" x14ac:dyDescent="0.25">
      <c r="B24" s="120"/>
      <c r="C24" s="108"/>
      <c r="D24" s="108"/>
      <c r="E24" s="121">
        <v>1</v>
      </c>
      <c r="F24" s="121"/>
      <c r="G24" s="121">
        <v>0</v>
      </c>
      <c r="H24" s="121"/>
      <c r="I24" s="121"/>
      <c r="J24" s="121">
        <v>1</v>
      </c>
      <c r="K24" s="121"/>
      <c r="L24" s="122" t="s">
        <v>53</v>
      </c>
      <c r="M24" s="122"/>
      <c r="N24" s="122"/>
      <c r="O24" s="122"/>
      <c r="P24" s="122"/>
      <c r="Q24" s="122"/>
      <c r="R24" s="108"/>
      <c r="S24" s="109"/>
    </row>
    <row r="25" spans="2:19" ht="15.95" customHeight="1" x14ac:dyDescent="0.25">
      <c r="B25" s="120"/>
      <c r="C25" s="108"/>
      <c r="D25" s="108"/>
      <c r="E25" s="121">
        <v>1</v>
      </c>
      <c r="F25" s="121"/>
      <c r="G25" s="121">
        <v>1</v>
      </c>
      <c r="H25" s="121"/>
      <c r="I25" s="121"/>
      <c r="J25" s="121">
        <v>0</v>
      </c>
      <c r="K25" s="121"/>
      <c r="L25" s="122" t="s">
        <v>54</v>
      </c>
      <c r="M25" s="122"/>
      <c r="N25" s="122"/>
      <c r="O25" s="122"/>
      <c r="P25" s="122"/>
      <c r="Q25" s="122"/>
      <c r="R25" s="108"/>
      <c r="S25" s="109"/>
    </row>
    <row r="26" spans="2:19" ht="15.95" customHeight="1" x14ac:dyDescent="0.25">
      <c r="B26" s="120"/>
      <c r="C26" s="108"/>
      <c r="D26" s="108"/>
      <c r="E26" s="121">
        <v>1</v>
      </c>
      <c r="F26" s="121"/>
      <c r="G26" s="121">
        <v>1</v>
      </c>
      <c r="H26" s="121"/>
      <c r="I26" s="121"/>
      <c r="J26" s="121">
        <v>1</v>
      </c>
      <c r="K26" s="121"/>
      <c r="L26" s="122" t="s">
        <v>55</v>
      </c>
      <c r="M26" s="122"/>
      <c r="N26" s="122"/>
      <c r="O26" s="122"/>
      <c r="P26" s="122"/>
      <c r="Q26" s="122"/>
      <c r="R26" s="108"/>
      <c r="S26" s="109"/>
    </row>
    <row r="27" spans="2:19" ht="15.95" customHeight="1" thickBot="1" x14ac:dyDescent="0.3">
      <c r="B27" s="142"/>
      <c r="C27" s="143"/>
      <c r="D27" s="143"/>
      <c r="E27" s="143"/>
      <c r="F27" s="143"/>
      <c r="G27" s="143"/>
      <c r="H27" s="143"/>
      <c r="I27" s="143"/>
      <c r="J27" s="144"/>
      <c r="K27" s="144"/>
      <c r="L27" s="143"/>
      <c r="M27" s="143"/>
      <c r="N27" s="143"/>
      <c r="O27" s="143"/>
      <c r="P27" s="143"/>
      <c r="Q27" s="143"/>
      <c r="R27" s="143"/>
      <c r="S27" s="145"/>
    </row>
    <row r="28" spans="2:19" ht="15.95" customHeight="1" thickBot="1" x14ac:dyDescent="0.3">
      <c r="B28" s="135" t="s">
        <v>57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2:19" s="54" customFormat="1" ht="15.95" customHeight="1" x14ac:dyDescent="0.25"/>
    <row r="30" spans="2:19" s="54" customFormat="1" x14ac:dyDescent="0.25"/>
    <row r="31" spans="2:19" s="54" customFormat="1" x14ac:dyDescent="0.25"/>
    <row r="32" spans="2:19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</sheetData>
  <mergeCells count="122">
    <mergeCell ref="U2:V2"/>
    <mergeCell ref="W6:AL6"/>
    <mergeCell ref="E6:G6"/>
    <mergeCell ref="E7:G7"/>
    <mergeCell ref="B27:D27"/>
    <mergeCell ref="E27:F27"/>
    <mergeCell ref="G27:I27"/>
    <mergeCell ref="J27:K27"/>
    <mergeCell ref="L27:S27"/>
    <mergeCell ref="B24:D24"/>
    <mergeCell ref="E24:F24"/>
    <mergeCell ref="G24:I24"/>
    <mergeCell ref="J24:K24"/>
    <mergeCell ref="L24:Q24"/>
    <mergeCell ref="R24:S24"/>
    <mergeCell ref="B23:D23"/>
    <mergeCell ref="E23:F23"/>
    <mergeCell ref="G23:I23"/>
    <mergeCell ref="J23:K23"/>
    <mergeCell ref="L23:Q23"/>
    <mergeCell ref="R23:S23"/>
    <mergeCell ref="B22:D22"/>
    <mergeCell ref="E22:F22"/>
    <mergeCell ref="G22:I22"/>
    <mergeCell ref="B28:S28"/>
    <mergeCell ref="B26:D26"/>
    <mergeCell ref="E26:F26"/>
    <mergeCell ref="G26:I26"/>
    <mergeCell ref="J26:K26"/>
    <mergeCell ref="L26:Q26"/>
    <mergeCell ref="R26:S26"/>
    <mergeCell ref="B25:D25"/>
    <mergeCell ref="E25:F25"/>
    <mergeCell ref="G25:I25"/>
    <mergeCell ref="J25:K25"/>
    <mergeCell ref="L25:Q25"/>
    <mergeCell ref="R25:S25"/>
    <mergeCell ref="J22:K22"/>
    <mergeCell ref="L22:Q22"/>
    <mergeCell ref="R22:S22"/>
    <mergeCell ref="B21:D21"/>
    <mergeCell ref="E21:F21"/>
    <mergeCell ref="G21:I21"/>
    <mergeCell ref="J21:K21"/>
    <mergeCell ref="L21:Q21"/>
    <mergeCell ref="R21:S21"/>
    <mergeCell ref="B20:D20"/>
    <mergeCell ref="E20:F20"/>
    <mergeCell ref="G20:I20"/>
    <mergeCell ref="J20:K20"/>
    <mergeCell ref="L20:Q20"/>
    <mergeCell ref="R20:S20"/>
    <mergeCell ref="B19:D19"/>
    <mergeCell ref="E19:F19"/>
    <mergeCell ref="G19:I19"/>
    <mergeCell ref="J19:K19"/>
    <mergeCell ref="L19:Q19"/>
    <mergeCell ref="R19:S19"/>
    <mergeCell ref="B18:D18"/>
    <mergeCell ref="E18:F18"/>
    <mergeCell ref="G18:I18"/>
    <mergeCell ref="J18:K18"/>
    <mergeCell ref="L18:Q18"/>
    <mergeCell ref="R18:S18"/>
    <mergeCell ref="B15:D15"/>
    <mergeCell ref="E15:F15"/>
    <mergeCell ref="G15:I15"/>
    <mergeCell ref="B16:D16"/>
    <mergeCell ref="E16:F16"/>
    <mergeCell ref="G16:I16"/>
    <mergeCell ref="J15:O15"/>
    <mergeCell ref="J16:O16"/>
    <mergeCell ref="B12:D12"/>
    <mergeCell ref="E12:F12"/>
    <mergeCell ref="G12:I12"/>
    <mergeCell ref="J12:N12"/>
    <mergeCell ref="O12:S12"/>
    <mergeCell ref="B13:D13"/>
    <mergeCell ref="E13:F13"/>
    <mergeCell ref="G13:I13"/>
    <mergeCell ref="J13:N13"/>
    <mergeCell ref="O13:S13"/>
    <mergeCell ref="B10:D10"/>
    <mergeCell ref="E10:F10"/>
    <mergeCell ref="G10:I10"/>
    <mergeCell ref="J10:N10"/>
    <mergeCell ref="O10:S10"/>
    <mergeCell ref="B11:D11"/>
    <mergeCell ref="E11:F11"/>
    <mergeCell ref="G11:I11"/>
    <mergeCell ref="J11:N11"/>
    <mergeCell ref="O11:S11"/>
    <mergeCell ref="B9:D9"/>
    <mergeCell ref="E9:F9"/>
    <mergeCell ref="G9:I9"/>
    <mergeCell ref="J9:N9"/>
    <mergeCell ref="O9:S9"/>
    <mergeCell ref="H6:R6"/>
    <mergeCell ref="H7:R7"/>
    <mergeCell ref="B6:D6"/>
    <mergeCell ref="B4:C4"/>
    <mergeCell ref="D4:E4"/>
    <mergeCell ref="F4:H4"/>
    <mergeCell ref="I4:J4"/>
    <mergeCell ref="K4:L4"/>
    <mergeCell ref="N4:O4"/>
    <mergeCell ref="Q4:R4"/>
    <mergeCell ref="D5:E5"/>
    <mergeCell ref="Q2:R2"/>
    <mergeCell ref="B3:C3"/>
    <mergeCell ref="D3:E3"/>
    <mergeCell ref="F3:H3"/>
    <mergeCell ref="I3:J3"/>
    <mergeCell ref="K3:L3"/>
    <mergeCell ref="N3:O3"/>
    <mergeCell ref="Q3:R3"/>
    <mergeCell ref="B2:C2"/>
    <mergeCell ref="D2:E2"/>
    <mergeCell ref="F2:H2"/>
    <mergeCell ref="I2:J2"/>
    <mergeCell ref="K2:L2"/>
    <mergeCell ref="N2:O2"/>
  </mergeCells>
  <conditionalFormatting sqref="E10:F10">
    <cfRule type="expression" dxfId="193" priority="49">
      <formula>IF(SUM(F4*2+M4)=0,1,0)</formula>
    </cfRule>
  </conditionalFormatting>
  <conditionalFormatting sqref="G10:I10">
    <cfRule type="expression" dxfId="192" priority="48">
      <formula>IF(SUM(F4*2+M4)=0,1,0)</formula>
    </cfRule>
  </conditionalFormatting>
  <conditionalFormatting sqref="J10:N10">
    <cfRule type="expression" dxfId="191" priority="47">
      <formula>IF(SUM(F4*2+M4)=0,1,0)</formula>
    </cfRule>
  </conditionalFormatting>
  <conditionalFormatting sqref="E11:F11">
    <cfRule type="expression" dxfId="190" priority="46">
      <formula>IF(SUM(F4*2+M4)=1,1,0)</formula>
    </cfRule>
  </conditionalFormatting>
  <conditionalFormatting sqref="G11:I11">
    <cfRule type="expression" dxfId="189" priority="45">
      <formula>IF(SUM(F4*2+M4)=1,1,0)</formula>
    </cfRule>
  </conditionalFormatting>
  <conditionalFormatting sqref="J11:N11">
    <cfRule type="expression" dxfId="188" priority="44">
      <formula>IF(SUM(F4*2+M4)=1,1,0)</formula>
    </cfRule>
  </conditionalFormatting>
  <conditionalFormatting sqref="E12:F12">
    <cfRule type="expression" dxfId="187" priority="43">
      <formula>IF(SUM(F4*2+M4)=2,1,0)</formula>
    </cfRule>
  </conditionalFormatting>
  <conditionalFormatting sqref="G12:I12">
    <cfRule type="expression" dxfId="186" priority="42">
      <formula>IF(SUM(F4*2+M4)=2,1,0)</formula>
    </cfRule>
  </conditionalFormatting>
  <conditionalFormatting sqref="J12:N12">
    <cfRule type="expression" dxfId="185" priority="41">
      <formula>IF(SUM(F4*2+M4)=2,1,0)</formula>
    </cfRule>
  </conditionalFormatting>
  <conditionalFormatting sqref="E13:F13">
    <cfRule type="expression" dxfId="184" priority="40">
      <formula>IF(SUM(F4*2+M4)=3,1,0)</formula>
    </cfRule>
  </conditionalFormatting>
  <conditionalFormatting sqref="G13:I13">
    <cfRule type="expression" dxfId="183" priority="39">
      <formula>IF(SUM(F4*2+M4)=3,1,0)</formula>
    </cfRule>
  </conditionalFormatting>
  <conditionalFormatting sqref="J13:N13">
    <cfRule type="expression" dxfId="182" priority="38">
      <formula>IF(SUM(F4*2+M4)=3,1,0)</formula>
    </cfRule>
  </conditionalFormatting>
  <conditionalFormatting sqref="E16:F16">
    <cfRule type="expression" dxfId="181" priority="37">
      <formula>IF(SUM(I4*2+K4)=0,1,0)</formula>
    </cfRule>
  </conditionalFormatting>
  <conditionalFormatting sqref="G16:I16">
    <cfRule type="expression" dxfId="180" priority="36">
      <formula>IF(SUM(I4*2+K4)=0,1,0)</formula>
    </cfRule>
  </conditionalFormatting>
  <conditionalFormatting sqref="J16:O16">
    <cfRule type="expression" dxfId="179" priority="35">
      <formula>IF(SUM(I4*2+K4)=0,1,0)</formula>
    </cfRule>
  </conditionalFormatting>
  <conditionalFormatting sqref="E19:F19">
    <cfRule type="expression" dxfId="178" priority="34">
      <formula>IF(SUM(N4*4+P4*2+Q4)=0,1,0)</formula>
    </cfRule>
  </conditionalFormatting>
  <conditionalFormatting sqref="G19:I19">
    <cfRule type="expression" dxfId="177" priority="33">
      <formula>IF(SUM(N4*4+P4*2+Q4)=0,1,0)</formula>
    </cfRule>
  </conditionalFormatting>
  <conditionalFormatting sqref="J19:K19">
    <cfRule type="expression" dxfId="176" priority="32">
      <formula>IF(SUM(N4*4+P4*2+Q4)=0,1,0)</formula>
    </cfRule>
  </conditionalFormatting>
  <conditionalFormatting sqref="L19:Q19">
    <cfRule type="expression" dxfId="175" priority="31">
      <formula>IF(SUM(N4*4+P4*2+Q4)=0,1,0)</formula>
    </cfRule>
  </conditionalFormatting>
  <conditionalFormatting sqref="E20:F20">
    <cfRule type="expression" dxfId="174" priority="30">
      <formula>IF(SUM(N4*4+P4*2+Q4)=1,1,0)</formula>
    </cfRule>
  </conditionalFormatting>
  <conditionalFormatting sqref="G20:I20">
    <cfRule type="expression" dxfId="173" priority="29">
      <formula>IF(SUM(N4*4+P4*2+Q4)=1,1,0)</formula>
    </cfRule>
  </conditionalFormatting>
  <conditionalFormatting sqref="J20:K20">
    <cfRule type="expression" dxfId="172" priority="28">
      <formula>IF(SUM(N4*4+P4*2+Q4)=1,1,0)</formula>
    </cfRule>
  </conditionalFormatting>
  <conditionalFormatting sqref="L20:Q20">
    <cfRule type="expression" dxfId="171" priority="27">
      <formula>IF(SUM(N4*4+P4*2+Q4)=1,1,0)</formula>
    </cfRule>
  </conditionalFormatting>
  <conditionalFormatting sqref="E21:F21">
    <cfRule type="expression" dxfId="170" priority="26">
      <formula>IF(SUM(N4*4+P4*2+Q4)=2,1,0)</formula>
    </cfRule>
  </conditionalFormatting>
  <conditionalFormatting sqref="G21:I21">
    <cfRule type="expression" dxfId="169" priority="25">
      <formula>IF(SUM(N4*4+P4*2+Q4)=2,1,0)</formula>
    </cfRule>
  </conditionalFormatting>
  <conditionalFormatting sqref="J21:K21">
    <cfRule type="expression" dxfId="168" priority="24">
      <formula>IF(SUM(N4*4+P4*2+Q4)=2,1,0)</formula>
    </cfRule>
  </conditionalFormatting>
  <conditionalFormatting sqref="L21:Q21">
    <cfRule type="expression" dxfId="167" priority="23">
      <formula>IF(SUM(N4*4+P4*2+Q4)=2,1,0)</formula>
    </cfRule>
  </conditionalFormatting>
  <conditionalFormatting sqref="E22:F22">
    <cfRule type="expression" dxfId="166" priority="22">
      <formula>IF(SUM(N4*4+P4*2+Q4)=3,1,0)</formula>
    </cfRule>
  </conditionalFormatting>
  <conditionalFormatting sqref="G22:I22">
    <cfRule type="expression" dxfId="165" priority="21">
      <formula>IF(SUM(N4*4+P4*2+Q4)=3,1,0)</formula>
    </cfRule>
  </conditionalFormatting>
  <conditionalFormatting sqref="J22:K22">
    <cfRule type="expression" dxfId="164" priority="20">
      <formula>IF(SUM(N4*4+P4*2+Q4)=3,1,0)</formula>
    </cfRule>
  </conditionalFormatting>
  <conditionalFormatting sqref="L22:Q22">
    <cfRule type="expression" dxfId="163" priority="19">
      <formula>IF(SUM(N4*4+P4*2+Q4)=3,1,0)</formula>
    </cfRule>
  </conditionalFormatting>
  <conditionalFormatting sqref="E23:F23">
    <cfRule type="expression" dxfId="162" priority="18">
      <formula>IF(SUM(N4*4+P4*2+Q4)=4,1,0)</formula>
    </cfRule>
  </conditionalFormatting>
  <conditionalFormatting sqref="G23:I23">
    <cfRule type="expression" dxfId="161" priority="17">
      <formula>IF(SUM(N4*4+P4*2+Q4)=4,1,0)</formula>
    </cfRule>
  </conditionalFormatting>
  <conditionalFormatting sqref="J23:K23">
    <cfRule type="expression" dxfId="160" priority="16">
      <formula>IF(SUM(N4*4+P4*2+Q4)=4,1,0)</formula>
    </cfRule>
  </conditionalFormatting>
  <conditionalFormatting sqref="L23:Q23">
    <cfRule type="expression" dxfId="159" priority="15">
      <formula>IF(SUM(N4*4+P4*2+Q4)=4,1,0)</formula>
    </cfRule>
  </conditionalFormatting>
  <conditionalFormatting sqref="E24:F24">
    <cfRule type="expression" dxfId="158" priority="14">
      <formula>IF(SUM(N4*4+P4*2+Q4)=5,1,0)</formula>
    </cfRule>
  </conditionalFormatting>
  <conditionalFormatting sqref="G24:I24">
    <cfRule type="expression" dxfId="157" priority="13">
      <formula>IF(SUM(N4*4+P4*2+Q4)=5,1,0)</formula>
    </cfRule>
  </conditionalFormatting>
  <conditionalFormatting sqref="J24:K24">
    <cfRule type="expression" dxfId="156" priority="12">
      <formula>IF(SUM(N4*4+P4*2+Q4)=5,1,0)</formula>
    </cfRule>
  </conditionalFormatting>
  <conditionalFormatting sqref="L24:Q24">
    <cfRule type="expression" dxfId="155" priority="11">
      <formula>IF(SUM(N4*4+P4*2+Q4)=5,1,0)</formula>
    </cfRule>
  </conditionalFormatting>
  <conditionalFormatting sqref="E25:F25">
    <cfRule type="expression" dxfId="154" priority="10">
      <formula>IF(SUM(N4*4+P4*2+Q4)=6,1,0)</formula>
    </cfRule>
  </conditionalFormatting>
  <conditionalFormatting sqref="G25:I25">
    <cfRule type="expression" dxfId="153" priority="9">
      <formula>IF(SUM(N4*4+P4*2+Q4)=6,1,0)</formula>
    </cfRule>
  </conditionalFormatting>
  <conditionalFormatting sqref="J25:K25">
    <cfRule type="expression" dxfId="152" priority="8">
      <formula>IF(SUM(N4*4+P4*2+Q4)=6,1,0)</formula>
    </cfRule>
  </conditionalFormatting>
  <conditionalFormatting sqref="L25:Q25">
    <cfRule type="expression" dxfId="151" priority="7">
      <formula>IF(SUM(N4*4+P4*2+Q4)=6,1,0)</formula>
    </cfRule>
  </conditionalFormatting>
  <conditionalFormatting sqref="E26:F26">
    <cfRule type="expression" dxfId="150" priority="6">
      <formula>IF(SUM(N4*4+P4*2+Q4)=7,1,0)</formula>
    </cfRule>
  </conditionalFormatting>
  <conditionalFormatting sqref="G26:I26">
    <cfRule type="expression" dxfId="149" priority="5">
      <formula>IF(SUM(N4*4+P4*2+Q4)=7,1,0)</formula>
    </cfRule>
  </conditionalFormatting>
  <conditionalFormatting sqref="J26:K26">
    <cfRule type="expression" dxfId="148" priority="4">
      <formula>IF(SUM(N4*4+P4*2+Q4)=7,1,0)</formula>
    </cfRule>
  </conditionalFormatting>
  <conditionalFormatting sqref="L26:Q26">
    <cfRule type="expression" dxfId="147" priority="3">
      <formula>IF(SUM(N4*4+P4*2+Q4)=7,1,0)</formula>
    </cfRule>
  </conditionalFormatting>
  <conditionalFormatting sqref="E7:G7">
    <cfRule type="expression" dxfId="146" priority="2">
      <formula>IF(D4=0,1,0)</formula>
    </cfRule>
  </conditionalFormatting>
  <conditionalFormatting sqref="H7:R7">
    <cfRule type="expression" dxfId="145" priority="1">
      <formula>IF(D4=0,1,0)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zoomScaleNormal="100" workbookViewId="0">
      <selection activeCell="D2" sqref="D2:E2"/>
    </sheetView>
  </sheetViews>
  <sheetFormatPr defaultRowHeight="15.75" x14ac:dyDescent="0.25"/>
  <cols>
    <col min="1" max="1" width="4.710937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85546875" style="46" customWidth="1"/>
    <col min="13" max="13" width="10.5703125" style="46" customWidth="1"/>
    <col min="14" max="14" width="6.7109375" style="46" customWidth="1"/>
    <col min="15" max="15" width="3.5703125" style="46" customWidth="1"/>
    <col min="16" max="16" width="9.28515625" style="46" customWidth="1"/>
    <col min="17" max="17" width="6.5703125" style="46" customWidth="1"/>
    <col min="18" max="19" width="4.7109375" style="46" customWidth="1"/>
    <col min="20" max="20" width="4.7109375" style="54" customWidth="1"/>
    <col min="21" max="30" width="9.140625" style="54"/>
    <col min="31" max="16384" width="9.140625" style="46"/>
  </cols>
  <sheetData>
    <row r="1" spans="2:38" s="54" customFormat="1" ht="16.5" thickBot="1" x14ac:dyDescent="0.3"/>
    <row r="2" spans="2:38" ht="15.95" customHeight="1" x14ac:dyDescent="0.25">
      <c r="B2" s="101" t="s">
        <v>69</v>
      </c>
      <c r="C2" s="102"/>
      <c r="D2" s="97" t="s">
        <v>28</v>
      </c>
      <c r="E2" s="97"/>
      <c r="F2" s="97" t="s">
        <v>29</v>
      </c>
      <c r="G2" s="97"/>
      <c r="H2" s="97"/>
      <c r="I2" s="97" t="s">
        <v>30</v>
      </c>
      <c r="J2" s="97"/>
      <c r="K2" s="97" t="s">
        <v>31</v>
      </c>
      <c r="L2" s="97"/>
      <c r="M2" s="60" t="s">
        <v>32</v>
      </c>
      <c r="N2" s="97" t="s">
        <v>33</v>
      </c>
      <c r="O2" s="97"/>
      <c r="P2" s="60" t="s">
        <v>34</v>
      </c>
      <c r="Q2" s="97" t="s">
        <v>35</v>
      </c>
      <c r="R2" s="97"/>
      <c r="S2" s="47"/>
      <c r="U2" s="138" t="s">
        <v>72</v>
      </c>
      <c r="V2" s="139"/>
    </row>
    <row r="3" spans="2:38" ht="15.95" customHeight="1" x14ac:dyDescent="0.25">
      <c r="B3" s="98" t="s">
        <v>70</v>
      </c>
      <c r="C3" s="99"/>
      <c r="D3" s="146" t="s">
        <v>74</v>
      </c>
      <c r="E3" s="146"/>
      <c r="F3" s="146" t="s">
        <v>75</v>
      </c>
      <c r="G3" s="146"/>
      <c r="H3" s="146"/>
      <c r="I3" s="146" t="s">
        <v>76</v>
      </c>
      <c r="J3" s="146"/>
      <c r="K3" s="146" t="s">
        <v>77</v>
      </c>
      <c r="L3" s="146"/>
      <c r="M3" s="70" t="s">
        <v>78</v>
      </c>
      <c r="N3" s="146" t="s">
        <v>79</v>
      </c>
      <c r="O3" s="146"/>
      <c r="P3" s="70" t="s">
        <v>80</v>
      </c>
      <c r="Q3" s="100" t="s">
        <v>81</v>
      </c>
      <c r="R3" s="100"/>
      <c r="S3" s="48"/>
      <c r="U3" s="71" t="s">
        <v>67</v>
      </c>
      <c r="V3" s="72" t="s">
        <v>66</v>
      </c>
    </row>
    <row r="4" spans="2:38" ht="15.95" customHeight="1" thickBot="1" x14ac:dyDescent="0.3">
      <c r="B4" s="116" t="s">
        <v>68</v>
      </c>
      <c r="C4" s="117"/>
      <c r="D4" s="118">
        <v>0</v>
      </c>
      <c r="E4" s="118"/>
      <c r="F4" s="118">
        <v>0</v>
      </c>
      <c r="G4" s="118"/>
      <c r="H4" s="118"/>
      <c r="I4" s="118">
        <v>0</v>
      </c>
      <c r="J4" s="118"/>
      <c r="K4" s="118">
        <v>0</v>
      </c>
      <c r="L4" s="118"/>
      <c r="M4" s="68">
        <v>1</v>
      </c>
      <c r="N4" s="118">
        <v>1</v>
      </c>
      <c r="O4" s="118"/>
      <c r="P4" s="68">
        <v>0</v>
      </c>
      <c r="Q4" s="118">
        <v>0</v>
      </c>
      <c r="R4" s="118"/>
      <c r="S4" s="48"/>
      <c r="U4" s="73">
        <f>Q4+P4*2+N4*4+M4*8+K4*16+I4*32+F4*64+D4*128</f>
        <v>12</v>
      </c>
      <c r="V4" s="74" t="str">
        <f>DEC2HEX(U4)</f>
        <v>C</v>
      </c>
    </row>
    <row r="5" spans="2:38" ht="15.95" customHeight="1" x14ac:dyDescent="0.25">
      <c r="B5" s="61"/>
      <c r="C5" s="66"/>
      <c r="D5" s="119"/>
      <c r="E5" s="11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2:38" ht="15.95" customHeight="1" x14ac:dyDescent="0.25">
      <c r="B6" s="103" t="s">
        <v>82</v>
      </c>
      <c r="C6" s="104"/>
      <c r="D6" s="105"/>
      <c r="E6" s="106" t="s">
        <v>28</v>
      </c>
      <c r="F6" s="106"/>
      <c r="G6" s="106"/>
      <c r="H6" s="110" t="s">
        <v>63</v>
      </c>
      <c r="I6" s="111"/>
      <c r="J6" s="111"/>
      <c r="K6" s="111"/>
      <c r="L6" s="111"/>
      <c r="M6" s="111"/>
      <c r="N6" s="111"/>
      <c r="O6" s="111"/>
      <c r="P6" s="111"/>
      <c r="Q6" s="111"/>
      <c r="R6" s="112"/>
      <c r="S6" s="53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</row>
    <row r="7" spans="2:38" ht="32.1" customHeight="1" x14ac:dyDescent="0.25">
      <c r="B7" s="57"/>
      <c r="C7" s="50"/>
      <c r="D7" s="55"/>
      <c r="E7" s="121">
        <v>0</v>
      </c>
      <c r="F7" s="121"/>
      <c r="G7" s="121"/>
      <c r="H7" s="113" t="s">
        <v>58</v>
      </c>
      <c r="I7" s="114"/>
      <c r="J7" s="114"/>
      <c r="K7" s="114"/>
      <c r="L7" s="114"/>
      <c r="M7" s="114"/>
      <c r="N7" s="114"/>
      <c r="O7" s="114"/>
      <c r="P7" s="114"/>
      <c r="Q7" s="114"/>
      <c r="R7" s="115"/>
      <c r="S7" s="58"/>
    </row>
    <row r="8" spans="2:38" ht="15.95" customHeight="1" x14ac:dyDescent="0.25">
      <c r="B8" s="57"/>
      <c r="C8" s="50"/>
      <c r="D8" s="55"/>
      <c r="E8" s="50"/>
      <c r="F8" s="50"/>
      <c r="G8" s="5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8"/>
    </row>
    <row r="9" spans="2:38" ht="15.95" customHeight="1" x14ac:dyDescent="0.25">
      <c r="B9" s="103" t="s">
        <v>83</v>
      </c>
      <c r="C9" s="104"/>
      <c r="D9" s="105"/>
      <c r="E9" s="106" t="s">
        <v>29</v>
      </c>
      <c r="F9" s="106"/>
      <c r="G9" s="106" t="s">
        <v>32</v>
      </c>
      <c r="H9" s="106"/>
      <c r="I9" s="106"/>
      <c r="J9" s="107" t="s">
        <v>84</v>
      </c>
      <c r="K9" s="107"/>
      <c r="L9" s="107"/>
      <c r="M9" s="107"/>
      <c r="N9" s="107"/>
      <c r="O9" s="108"/>
      <c r="P9" s="108"/>
      <c r="Q9" s="108"/>
      <c r="R9" s="108"/>
      <c r="S9" s="109"/>
    </row>
    <row r="10" spans="2:38" ht="15.95" customHeight="1" x14ac:dyDescent="0.25">
      <c r="B10" s="120"/>
      <c r="C10" s="108"/>
      <c r="D10" s="108"/>
      <c r="E10" s="121">
        <v>0</v>
      </c>
      <c r="F10" s="121"/>
      <c r="G10" s="121">
        <v>0</v>
      </c>
      <c r="H10" s="121"/>
      <c r="I10" s="121"/>
      <c r="J10" s="122" t="s">
        <v>44</v>
      </c>
      <c r="K10" s="122"/>
      <c r="L10" s="122"/>
      <c r="M10" s="122"/>
      <c r="N10" s="122"/>
      <c r="O10" s="108"/>
      <c r="P10" s="108"/>
      <c r="Q10" s="108"/>
      <c r="R10" s="108"/>
      <c r="S10" s="109"/>
    </row>
    <row r="11" spans="2:38" ht="15.75" customHeight="1" x14ac:dyDescent="0.25">
      <c r="B11" s="120"/>
      <c r="C11" s="108"/>
      <c r="D11" s="108"/>
      <c r="E11" s="121">
        <v>0</v>
      </c>
      <c r="F11" s="121"/>
      <c r="G11" s="121">
        <v>1</v>
      </c>
      <c r="H11" s="121"/>
      <c r="I11" s="121"/>
      <c r="J11" s="122" t="s">
        <v>45</v>
      </c>
      <c r="K11" s="122"/>
      <c r="L11" s="122"/>
      <c r="M11" s="122"/>
      <c r="N11" s="122"/>
      <c r="O11" s="108"/>
      <c r="P11" s="108"/>
      <c r="Q11" s="108"/>
      <c r="R11" s="108"/>
      <c r="S11" s="109"/>
    </row>
    <row r="12" spans="2:38" ht="12.75" customHeight="1" x14ac:dyDescent="0.25">
      <c r="B12" s="120"/>
      <c r="C12" s="108"/>
      <c r="D12" s="108"/>
      <c r="E12" s="121">
        <v>1</v>
      </c>
      <c r="F12" s="121"/>
      <c r="G12" s="121">
        <v>0</v>
      </c>
      <c r="H12" s="121"/>
      <c r="I12" s="121"/>
      <c r="J12" s="122" t="s">
        <v>46</v>
      </c>
      <c r="K12" s="122"/>
      <c r="L12" s="122"/>
      <c r="M12" s="122"/>
      <c r="N12" s="122"/>
      <c r="O12" s="108"/>
      <c r="P12" s="108"/>
      <c r="Q12" s="108"/>
      <c r="R12" s="108"/>
      <c r="S12" s="109"/>
    </row>
    <row r="13" spans="2:38" ht="15.95" customHeight="1" x14ac:dyDescent="0.25">
      <c r="B13" s="120"/>
      <c r="C13" s="108"/>
      <c r="D13" s="108"/>
      <c r="E13" s="121">
        <v>1</v>
      </c>
      <c r="F13" s="121"/>
      <c r="G13" s="121">
        <v>1</v>
      </c>
      <c r="H13" s="121"/>
      <c r="I13" s="121"/>
      <c r="J13" s="122" t="s">
        <v>47</v>
      </c>
      <c r="K13" s="122"/>
      <c r="L13" s="122"/>
      <c r="M13" s="122"/>
      <c r="N13" s="122"/>
      <c r="O13" s="108"/>
      <c r="P13" s="108"/>
      <c r="Q13" s="108"/>
      <c r="R13" s="108"/>
      <c r="S13" s="109"/>
    </row>
    <row r="14" spans="2:38" s="54" customFormat="1" ht="15.95" customHeight="1" x14ac:dyDescent="0.25">
      <c r="B14" s="56"/>
      <c r="C14" s="64"/>
      <c r="D14" s="64"/>
      <c r="E14" s="50"/>
      <c r="F14" s="50"/>
      <c r="G14" s="50"/>
      <c r="H14" s="50"/>
      <c r="I14" s="50"/>
      <c r="J14" s="55"/>
      <c r="K14" s="55"/>
      <c r="L14" s="55"/>
      <c r="M14" s="55"/>
      <c r="N14" s="55"/>
      <c r="O14" s="64"/>
      <c r="P14" s="64"/>
      <c r="Q14" s="64"/>
      <c r="R14" s="64"/>
      <c r="S14" s="65"/>
    </row>
    <row r="15" spans="2:38" ht="15.95" customHeight="1" x14ac:dyDescent="0.25">
      <c r="B15" s="103" t="s">
        <v>85</v>
      </c>
      <c r="C15" s="104"/>
      <c r="D15" s="105"/>
      <c r="E15" s="123" t="s">
        <v>30</v>
      </c>
      <c r="F15" s="124"/>
      <c r="G15" s="123" t="s">
        <v>31</v>
      </c>
      <c r="H15" s="124"/>
      <c r="I15" s="125"/>
      <c r="J15" s="129" t="s">
        <v>64</v>
      </c>
      <c r="K15" s="130"/>
      <c r="L15" s="130"/>
      <c r="M15" s="130"/>
      <c r="N15" s="130"/>
      <c r="O15" s="131"/>
      <c r="P15" s="52"/>
      <c r="Q15" s="52"/>
      <c r="R15" s="52"/>
      <c r="S15" s="53"/>
    </row>
    <row r="16" spans="2:38" ht="15.95" customHeight="1" x14ac:dyDescent="0.25">
      <c r="B16" s="120"/>
      <c r="C16" s="108"/>
      <c r="D16" s="108"/>
      <c r="E16" s="126">
        <v>0</v>
      </c>
      <c r="F16" s="127"/>
      <c r="G16" s="126">
        <v>0</v>
      </c>
      <c r="H16" s="127"/>
      <c r="I16" s="128"/>
      <c r="J16" s="132" t="s">
        <v>56</v>
      </c>
      <c r="K16" s="133"/>
      <c r="L16" s="133"/>
      <c r="M16" s="133"/>
      <c r="N16" s="133"/>
      <c r="O16" s="134"/>
      <c r="P16" s="52"/>
      <c r="Q16" s="52"/>
      <c r="R16" s="52"/>
      <c r="S16" s="53"/>
    </row>
    <row r="17" spans="2:19" ht="15.95" customHeight="1" x14ac:dyDescent="0.25">
      <c r="B17" s="56"/>
      <c r="C17" s="64"/>
      <c r="D17" s="64"/>
      <c r="E17" s="64"/>
      <c r="F17" s="64"/>
      <c r="G17" s="64"/>
      <c r="H17" s="64"/>
      <c r="I17" s="64"/>
      <c r="J17" s="51"/>
      <c r="K17" s="52"/>
      <c r="L17" s="52"/>
      <c r="M17" s="52"/>
      <c r="N17" s="52"/>
      <c r="O17" s="52"/>
      <c r="P17" s="52"/>
      <c r="Q17" s="52"/>
      <c r="R17" s="52"/>
      <c r="S17" s="53"/>
    </row>
    <row r="18" spans="2:19" ht="15.95" customHeight="1" x14ac:dyDescent="0.25">
      <c r="B18" s="103" t="s">
        <v>86</v>
      </c>
      <c r="C18" s="104"/>
      <c r="D18" s="105"/>
      <c r="E18" s="106" t="s">
        <v>33</v>
      </c>
      <c r="F18" s="106"/>
      <c r="G18" s="106" t="s">
        <v>34</v>
      </c>
      <c r="H18" s="106"/>
      <c r="I18" s="106"/>
      <c r="J18" s="106" t="s">
        <v>35</v>
      </c>
      <c r="K18" s="106"/>
      <c r="L18" s="107" t="s">
        <v>87</v>
      </c>
      <c r="M18" s="107"/>
      <c r="N18" s="107"/>
      <c r="O18" s="107"/>
      <c r="P18" s="107"/>
      <c r="Q18" s="107"/>
      <c r="R18" s="108"/>
      <c r="S18" s="109"/>
    </row>
    <row r="19" spans="2:19" ht="15.95" customHeight="1" x14ac:dyDescent="0.25">
      <c r="B19" s="120"/>
      <c r="C19" s="108"/>
      <c r="D19" s="108"/>
      <c r="E19" s="121">
        <v>0</v>
      </c>
      <c r="F19" s="121"/>
      <c r="G19" s="121">
        <v>0</v>
      </c>
      <c r="H19" s="121"/>
      <c r="I19" s="121"/>
      <c r="J19" s="121">
        <v>0</v>
      </c>
      <c r="K19" s="121"/>
      <c r="L19" s="122" t="s">
        <v>48</v>
      </c>
      <c r="M19" s="122"/>
      <c r="N19" s="122"/>
      <c r="O19" s="122"/>
      <c r="P19" s="122"/>
      <c r="Q19" s="122"/>
      <c r="R19" s="108"/>
      <c r="S19" s="109"/>
    </row>
    <row r="20" spans="2:19" ht="15.95" customHeight="1" x14ac:dyDescent="0.25">
      <c r="B20" s="120"/>
      <c r="C20" s="108"/>
      <c r="D20" s="108"/>
      <c r="E20" s="121">
        <v>0</v>
      </c>
      <c r="F20" s="121"/>
      <c r="G20" s="121">
        <v>0</v>
      </c>
      <c r="H20" s="121"/>
      <c r="I20" s="121"/>
      <c r="J20" s="121">
        <v>1</v>
      </c>
      <c r="K20" s="121"/>
      <c r="L20" s="122" t="s">
        <v>49</v>
      </c>
      <c r="M20" s="122"/>
      <c r="N20" s="122"/>
      <c r="O20" s="122"/>
      <c r="P20" s="122"/>
      <c r="Q20" s="122"/>
      <c r="R20" s="108"/>
      <c r="S20" s="109"/>
    </row>
    <row r="21" spans="2:19" ht="15.95" customHeight="1" x14ac:dyDescent="0.25">
      <c r="B21" s="120"/>
      <c r="C21" s="108"/>
      <c r="D21" s="108"/>
      <c r="E21" s="121">
        <v>0</v>
      </c>
      <c r="F21" s="121"/>
      <c r="G21" s="121">
        <v>1</v>
      </c>
      <c r="H21" s="121"/>
      <c r="I21" s="121"/>
      <c r="J21" s="121">
        <v>0</v>
      </c>
      <c r="K21" s="121"/>
      <c r="L21" s="122" t="s">
        <v>50</v>
      </c>
      <c r="M21" s="122"/>
      <c r="N21" s="122"/>
      <c r="O21" s="122"/>
      <c r="P21" s="122"/>
      <c r="Q21" s="122"/>
      <c r="R21" s="108"/>
      <c r="S21" s="109"/>
    </row>
    <row r="22" spans="2:19" ht="15.95" customHeight="1" x14ac:dyDescent="0.25">
      <c r="B22" s="120"/>
      <c r="C22" s="108"/>
      <c r="D22" s="108"/>
      <c r="E22" s="121">
        <v>0</v>
      </c>
      <c r="F22" s="121"/>
      <c r="G22" s="121">
        <v>1</v>
      </c>
      <c r="H22" s="121"/>
      <c r="I22" s="121"/>
      <c r="J22" s="121">
        <v>1</v>
      </c>
      <c r="K22" s="121"/>
      <c r="L22" s="122" t="s">
        <v>88</v>
      </c>
      <c r="M22" s="122"/>
      <c r="N22" s="122"/>
      <c r="O22" s="122"/>
      <c r="P22" s="122"/>
      <c r="Q22" s="122"/>
      <c r="R22" s="108"/>
      <c r="S22" s="109"/>
    </row>
    <row r="23" spans="2:19" ht="15.95" customHeight="1" x14ac:dyDescent="0.25">
      <c r="B23" s="120"/>
      <c r="C23" s="108"/>
      <c r="D23" s="108"/>
      <c r="E23" s="121">
        <v>1</v>
      </c>
      <c r="F23" s="121"/>
      <c r="G23" s="121">
        <v>0</v>
      </c>
      <c r="H23" s="121"/>
      <c r="I23" s="121"/>
      <c r="J23" s="121">
        <v>0</v>
      </c>
      <c r="K23" s="121"/>
      <c r="L23" s="122" t="s">
        <v>51</v>
      </c>
      <c r="M23" s="122"/>
      <c r="N23" s="122"/>
      <c r="O23" s="122"/>
      <c r="P23" s="122"/>
      <c r="Q23" s="122"/>
      <c r="R23" s="108"/>
      <c r="S23" s="109"/>
    </row>
    <row r="24" spans="2:19" ht="15.95" customHeight="1" x14ac:dyDescent="0.25">
      <c r="B24" s="120"/>
      <c r="C24" s="108"/>
      <c r="D24" s="108"/>
      <c r="E24" s="121">
        <v>1</v>
      </c>
      <c r="F24" s="121"/>
      <c r="G24" s="121">
        <v>0</v>
      </c>
      <c r="H24" s="121"/>
      <c r="I24" s="121"/>
      <c r="J24" s="121">
        <v>1</v>
      </c>
      <c r="K24" s="121"/>
      <c r="L24" s="122" t="s">
        <v>89</v>
      </c>
      <c r="M24" s="122"/>
      <c r="N24" s="122"/>
      <c r="O24" s="122"/>
      <c r="P24" s="122"/>
      <c r="Q24" s="122"/>
      <c r="R24" s="108"/>
      <c r="S24" s="109"/>
    </row>
    <row r="25" spans="2:19" ht="15.95" customHeight="1" x14ac:dyDescent="0.25">
      <c r="B25" s="120"/>
      <c r="C25" s="108"/>
      <c r="D25" s="108"/>
      <c r="E25" s="121">
        <v>1</v>
      </c>
      <c r="F25" s="121"/>
      <c r="G25" s="121">
        <v>1</v>
      </c>
      <c r="H25" s="121"/>
      <c r="I25" s="121"/>
      <c r="J25" s="121">
        <v>0</v>
      </c>
      <c r="K25" s="121"/>
      <c r="L25" s="122" t="s">
        <v>52</v>
      </c>
      <c r="M25" s="122"/>
      <c r="N25" s="122"/>
      <c r="O25" s="122"/>
      <c r="P25" s="122"/>
      <c r="Q25" s="122"/>
      <c r="R25" s="108"/>
      <c r="S25" s="109"/>
    </row>
    <row r="26" spans="2:19" ht="15.95" customHeight="1" x14ac:dyDescent="0.25">
      <c r="B26" s="120"/>
      <c r="C26" s="108"/>
      <c r="D26" s="108"/>
      <c r="E26" s="121">
        <v>1</v>
      </c>
      <c r="F26" s="121"/>
      <c r="G26" s="121">
        <v>1</v>
      </c>
      <c r="H26" s="121"/>
      <c r="I26" s="121"/>
      <c r="J26" s="121">
        <v>1</v>
      </c>
      <c r="K26" s="121"/>
      <c r="L26" s="122" t="s">
        <v>53</v>
      </c>
      <c r="M26" s="122"/>
      <c r="N26" s="122"/>
      <c r="O26" s="122"/>
      <c r="P26" s="122"/>
      <c r="Q26" s="122"/>
      <c r="R26" s="108"/>
      <c r="S26" s="109"/>
    </row>
    <row r="27" spans="2:19" ht="15.95" customHeight="1" thickBot="1" x14ac:dyDescent="0.3">
      <c r="B27" s="142"/>
      <c r="C27" s="143"/>
      <c r="D27" s="143"/>
      <c r="E27" s="143"/>
      <c r="F27" s="143"/>
      <c r="G27" s="143"/>
      <c r="H27" s="143"/>
      <c r="I27" s="143"/>
      <c r="J27" s="144"/>
      <c r="K27" s="144"/>
      <c r="L27" s="143"/>
      <c r="M27" s="143"/>
      <c r="N27" s="143"/>
      <c r="O27" s="143"/>
      <c r="P27" s="143"/>
      <c r="Q27" s="143"/>
      <c r="R27" s="143"/>
      <c r="S27" s="145"/>
    </row>
    <row r="28" spans="2:19" ht="15.95" customHeight="1" thickBot="1" x14ac:dyDescent="0.3">
      <c r="B28" s="135" t="s">
        <v>73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2:19" s="54" customFormat="1" ht="15.95" customHeight="1" x14ac:dyDescent="0.25"/>
    <row r="30" spans="2:19" s="54" customFormat="1" x14ac:dyDescent="0.25"/>
    <row r="31" spans="2:19" s="54" customFormat="1" x14ac:dyDescent="0.25"/>
    <row r="32" spans="2:19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</sheetData>
  <mergeCells count="122">
    <mergeCell ref="B27:D27"/>
    <mergeCell ref="E27:F27"/>
    <mergeCell ref="G27:I27"/>
    <mergeCell ref="J27:K27"/>
    <mergeCell ref="L27:S27"/>
    <mergeCell ref="B28:S28"/>
    <mergeCell ref="B26:D26"/>
    <mergeCell ref="E26:F26"/>
    <mergeCell ref="G26:I26"/>
    <mergeCell ref="J26:K26"/>
    <mergeCell ref="L26:Q26"/>
    <mergeCell ref="R26:S26"/>
    <mergeCell ref="B25:D25"/>
    <mergeCell ref="E25:F25"/>
    <mergeCell ref="G25:I25"/>
    <mergeCell ref="J25:K25"/>
    <mergeCell ref="L25:Q25"/>
    <mergeCell ref="R25:S25"/>
    <mergeCell ref="B24:D24"/>
    <mergeCell ref="E24:F24"/>
    <mergeCell ref="G24:I24"/>
    <mergeCell ref="J24:K24"/>
    <mergeCell ref="L24:Q24"/>
    <mergeCell ref="R24:S24"/>
    <mergeCell ref="B23:D23"/>
    <mergeCell ref="E23:F23"/>
    <mergeCell ref="G23:I23"/>
    <mergeCell ref="J23:K23"/>
    <mergeCell ref="L23:Q23"/>
    <mergeCell ref="R23:S23"/>
    <mergeCell ref="B22:D22"/>
    <mergeCell ref="E22:F22"/>
    <mergeCell ref="G22:I22"/>
    <mergeCell ref="J22:K22"/>
    <mergeCell ref="L22:Q22"/>
    <mergeCell ref="R22:S22"/>
    <mergeCell ref="B21:D21"/>
    <mergeCell ref="E21:F21"/>
    <mergeCell ref="G21:I21"/>
    <mergeCell ref="J21:K21"/>
    <mergeCell ref="L21:Q21"/>
    <mergeCell ref="R21:S21"/>
    <mergeCell ref="B20:D20"/>
    <mergeCell ref="E20:F20"/>
    <mergeCell ref="G20:I20"/>
    <mergeCell ref="J20:K20"/>
    <mergeCell ref="L20:Q20"/>
    <mergeCell ref="R20:S20"/>
    <mergeCell ref="B19:D19"/>
    <mergeCell ref="E19:F19"/>
    <mergeCell ref="G19:I19"/>
    <mergeCell ref="J19:K19"/>
    <mergeCell ref="L19:Q19"/>
    <mergeCell ref="R19:S19"/>
    <mergeCell ref="B18:D18"/>
    <mergeCell ref="E18:F18"/>
    <mergeCell ref="G18:I18"/>
    <mergeCell ref="J18:K18"/>
    <mergeCell ref="L18:Q18"/>
    <mergeCell ref="R18:S18"/>
    <mergeCell ref="B15:D15"/>
    <mergeCell ref="E15:F15"/>
    <mergeCell ref="G15:I15"/>
    <mergeCell ref="J15:O15"/>
    <mergeCell ref="B16:D16"/>
    <mergeCell ref="E16:F16"/>
    <mergeCell ref="G16:I16"/>
    <mergeCell ref="J16:O16"/>
    <mergeCell ref="B12:D12"/>
    <mergeCell ref="E12:F12"/>
    <mergeCell ref="G12:I12"/>
    <mergeCell ref="J12:N12"/>
    <mergeCell ref="O12:S12"/>
    <mergeCell ref="B13:D13"/>
    <mergeCell ref="E13:F13"/>
    <mergeCell ref="G13:I13"/>
    <mergeCell ref="J13:N13"/>
    <mergeCell ref="O13:S13"/>
    <mergeCell ref="B10:D10"/>
    <mergeCell ref="E10:F10"/>
    <mergeCell ref="G10:I10"/>
    <mergeCell ref="J10:N10"/>
    <mergeCell ref="O10:S10"/>
    <mergeCell ref="B11:D11"/>
    <mergeCell ref="E11:F11"/>
    <mergeCell ref="G11:I11"/>
    <mergeCell ref="J11:N11"/>
    <mergeCell ref="O11:S11"/>
    <mergeCell ref="E7:G7"/>
    <mergeCell ref="H7:R7"/>
    <mergeCell ref="B9:D9"/>
    <mergeCell ref="E9:F9"/>
    <mergeCell ref="G9:I9"/>
    <mergeCell ref="J9:N9"/>
    <mergeCell ref="O9:S9"/>
    <mergeCell ref="Q4:R4"/>
    <mergeCell ref="D5:E5"/>
    <mergeCell ref="B6:D6"/>
    <mergeCell ref="E6:G6"/>
    <mergeCell ref="H6:R6"/>
    <mergeCell ref="W6:AL6"/>
    <mergeCell ref="B4:C4"/>
    <mergeCell ref="D4:E4"/>
    <mergeCell ref="F4:H4"/>
    <mergeCell ref="I4:J4"/>
    <mergeCell ref="K4:L4"/>
    <mergeCell ref="N4:O4"/>
    <mergeCell ref="Q2:R2"/>
    <mergeCell ref="U2:V2"/>
    <mergeCell ref="B3:C3"/>
    <mergeCell ref="D3:E3"/>
    <mergeCell ref="F3:H3"/>
    <mergeCell ref="I3:J3"/>
    <mergeCell ref="K3:L3"/>
    <mergeCell ref="N3:O3"/>
    <mergeCell ref="Q3:R3"/>
    <mergeCell ref="B2:C2"/>
    <mergeCell ref="D2:E2"/>
    <mergeCell ref="F2:H2"/>
    <mergeCell ref="I2:J2"/>
    <mergeCell ref="K2:L2"/>
    <mergeCell ref="N2:O2"/>
  </mergeCells>
  <conditionalFormatting sqref="E10:F10">
    <cfRule type="expression" dxfId="144" priority="49">
      <formula>IF(SUM(F4*2+M4)=0,1,0)</formula>
    </cfRule>
  </conditionalFormatting>
  <conditionalFormatting sqref="G10:I10">
    <cfRule type="expression" dxfId="143" priority="48">
      <formula>IF(SUM(F4*2+M4)=0,1,0)</formula>
    </cfRule>
  </conditionalFormatting>
  <conditionalFormatting sqref="J10:N10">
    <cfRule type="expression" dxfId="142" priority="47">
      <formula>IF(SUM(F4*2+M4)=0,1,0)</formula>
    </cfRule>
  </conditionalFormatting>
  <conditionalFormatting sqref="E11:F11">
    <cfRule type="expression" dxfId="141" priority="46">
      <formula>IF(SUM(F4*2+M4)=1,1,0)</formula>
    </cfRule>
  </conditionalFormatting>
  <conditionalFormatting sqref="G11:I11">
    <cfRule type="expression" dxfId="140" priority="45">
      <formula>IF(SUM(F4*2+M4)=1,1,0)</formula>
    </cfRule>
  </conditionalFormatting>
  <conditionalFormatting sqref="J11:N11">
    <cfRule type="expression" dxfId="139" priority="44">
      <formula>IF(SUM(F4*2+M4)=1,1,0)</formula>
    </cfRule>
  </conditionalFormatting>
  <conditionalFormatting sqref="E12:F12">
    <cfRule type="expression" dxfId="138" priority="43">
      <formula>IF(SUM(F4*2+M4)=2,1,0)</formula>
    </cfRule>
  </conditionalFormatting>
  <conditionalFormatting sqref="G12:I12">
    <cfRule type="expression" dxfId="137" priority="42">
      <formula>IF(SUM(F4*2+M4)=2,1,0)</formula>
    </cfRule>
  </conditionalFormatting>
  <conditionalFormatting sqref="J12:N12">
    <cfRule type="expression" dxfId="136" priority="41">
      <formula>IF(SUM(F4*2+M4)=2,1,0)</formula>
    </cfRule>
  </conditionalFormatting>
  <conditionalFormatting sqref="E13:F13">
    <cfRule type="expression" dxfId="135" priority="40">
      <formula>IF(SUM(F4*2+M4)=3,1,0)</formula>
    </cfRule>
  </conditionalFormatting>
  <conditionalFormatting sqref="G13:I13">
    <cfRule type="expression" dxfId="134" priority="39">
      <formula>IF(SUM(F4*2+M4)=3,1,0)</formula>
    </cfRule>
  </conditionalFormatting>
  <conditionalFormatting sqref="J13:N13">
    <cfRule type="expression" dxfId="133" priority="38">
      <formula>IF(SUM(F4*2+M4)=3,1,0)</formula>
    </cfRule>
  </conditionalFormatting>
  <conditionalFormatting sqref="E16:F16">
    <cfRule type="expression" dxfId="132" priority="37">
      <formula>IF(SUM(I4*2+K4)=0,1,0)</formula>
    </cfRule>
  </conditionalFormatting>
  <conditionalFormatting sqref="G16:I16">
    <cfRule type="expression" dxfId="131" priority="36">
      <formula>IF(SUM(I4*2+K4)=0,1,0)</formula>
    </cfRule>
  </conditionalFormatting>
  <conditionalFormatting sqref="J16:O16">
    <cfRule type="expression" dxfId="130" priority="35">
      <formula>IF(SUM(I4*2+K4)=0,1,0)</formula>
    </cfRule>
  </conditionalFormatting>
  <conditionalFormatting sqref="E19:F19">
    <cfRule type="expression" dxfId="129" priority="34">
      <formula>IF(SUM(N4*4+P4*2+Q4)=0,1,0)</formula>
    </cfRule>
  </conditionalFormatting>
  <conditionalFormatting sqref="G19:I19">
    <cfRule type="expression" dxfId="128" priority="33">
      <formula>IF(SUM(N4*4+P4*2+Q4)=0,1,0)</formula>
    </cfRule>
  </conditionalFormatting>
  <conditionalFormatting sqref="J19:K19">
    <cfRule type="expression" dxfId="127" priority="32">
      <formula>IF(SUM(N4*4+P4*2+Q4)=0,1,0)</formula>
    </cfRule>
  </conditionalFormatting>
  <conditionalFormatting sqref="L19:Q19">
    <cfRule type="expression" dxfId="126" priority="31">
      <formula>IF(SUM(N4*4+P4*2+Q4)=0,1,0)</formula>
    </cfRule>
  </conditionalFormatting>
  <conditionalFormatting sqref="E20:F20">
    <cfRule type="expression" dxfId="125" priority="30">
      <formula>IF(SUM(N4*4+P4*2+Q4)=1,1,0)</formula>
    </cfRule>
  </conditionalFormatting>
  <conditionalFormatting sqref="G20:I20">
    <cfRule type="expression" dxfId="124" priority="29">
      <formula>IF(SUM(N4*4+P4*2+Q4)=1,1,0)</formula>
    </cfRule>
  </conditionalFormatting>
  <conditionalFormatting sqref="J20:K20">
    <cfRule type="expression" dxfId="123" priority="28">
      <formula>IF(SUM(N4*4+P4*2+Q4)=1,1,0)</formula>
    </cfRule>
  </conditionalFormatting>
  <conditionalFormatting sqref="L20:Q20">
    <cfRule type="expression" dxfId="122" priority="27">
      <formula>IF(SUM(N4*4+P4*2+Q4)=1,1,0)</formula>
    </cfRule>
  </conditionalFormatting>
  <conditionalFormatting sqref="E21:F21">
    <cfRule type="expression" dxfId="121" priority="26">
      <formula>IF(SUM(N4*4+P4*2+Q4)=2,1,0)</formula>
    </cfRule>
  </conditionalFormatting>
  <conditionalFormatting sqref="G21:I21">
    <cfRule type="expression" dxfId="120" priority="25">
      <formula>IF(SUM(N4*4+P4*2+Q4)=2,1,0)</formula>
    </cfRule>
  </conditionalFormatting>
  <conditionalFormatting sqref="J21:K21">
    <cfRule type="expression" dxfId="119" priority="24">
      <formula>IF(SUM(N4*4+P4*2+Q4)=2,1,0)</formula>
    </cfRule>
  </conditionalFormatting>
  <conditionalFormatting sqref="L21:Q21">
    <cfRule type="expression" dxfId="118" priority="23">
      <formula>IF(SUM(N4*4+P4*2+Q4)=2,1,0)</formula>
    </cfRule>
  </conditionalFormatting>
  <conditionalFormatting sqref="E22:F22">
    <cfRule type="expression" dxfId="117" priority="22">
      <formula>IF(SUM(N4*4+P4*2+Q4)=3,1,0)</formula>
    </cfRule>
  </conditionalFormatting>
  <conditionalFormatting sqref="G22:I22">
    <cfRule type="expression" dxfId="116" priority="21">
      <formula>IF(SUM(N4*4+P4*2+Q4)=3,1,0)</formula>
    </cfRule>
  </conditionalFormatting>
  <conditionalFormatting sqref="J22:K22">
    <cfRule type="expression" dxfId="115" priority="20">
      <formula>IF(SUM(N4*4+P4*2+Q4)=3,1,0)</formula>
    </cfRule>
  </conditionalFormatting>
  <conditionalFormatting sqref="L22:Q22">
    <cfRule type="expression" dxfId="114" priority="19">
      <formula>IF(SUM(N4*4+P4*2+Q4)=3,1,0)</formula>
    </cfRule>
  </conditionalFormatting>
  <conditionalFormatting sqref="E23:F23">
    <cfRule type="expression" dxfId="113" priority="18">
      <formula>IF(SUM(N4*4+P4*2+Q4)=4,1,0)</formula>
    </cfRule>
  </conditionalFormatting>
  <conditionalFormatting sqref="G23:I23">
    <cfRule type="expression" dxfId="112" priority="17">
      <formula>IF(SUM(N4*4+P4*2+Q4)=4,1,0)</formula>
    </cfRule>
  </conditionalFormatting>
  <conditionalFormatting sqref="J23:K23">
    <cfRule type="expression" dxfId="111" priority="16">
      <formula>IF(SUM(N4*4+P4*2+Q4)=4,1,0)</formula>
    </cfRule>
  </conditionalFormatting>
  <conditionalFormatting sqref="L23:Q23">
    <cfRule type="expression" dxfId="110" priority="15">
      <formula>IF(SUM(N4*4+P4*2+Q4)=4,1,0)</formula>
    </cfRule>
  </conditionalFormatting>
  <conditionalFormatting sqref="E24:F24">
    <cfRule type="expression" dxfId="109" priority="14">
      <formula>IF(SUM(N4*4+P4*2+Q4)=5,1,0)</formula>
    </cfRule>
  </conditionalFormatting>
  <conditionalFormatting sqref="G24:I24">
    <cfRule type="expression" dxfId="108" priority="13">
      <formula>IF(SUM(N4*4+P4*2+Q4)=5,1,0)</formula>
    </cfRule>
  </conditionalFormatting>
  <conditionalFormatting sqref="J24:K24">
    <cfRule type="expression" dxfId="107" priority="12">
      <formula>IF(SUM(N4*4+P4*2+Q4)=5,1,0)</formula>
    </cfRule>
  </conditionalFormatting>
  <conditionalFormatting sqref="L24:Q24">
    <cfRule type="expression" dxfId="106" priority="11">
      <formula>IF(SUM(N4*4+P4*2+Q4)=5,1,0)</formula>
    </cfRule>
  </conditionalFormatting>
  <conditionalFormatting sqref="E25:F25">
    <cfRule type="expression" dxfId="105" priority="10">
      <formula>IF(SUM(N4*4+P4*2+Q4)=6,1,0)</formula>
    </cfRule>
  </conditionalFormatting>
  <conditionalFormatting sqref="G25:I25">
    <cfRule type="expression" dxfId="104" priority="9">
      <formula>IF(SUM(N4*4+P4*2+Q4)=6,1,0)</formula>
    </cfRule>
  </conditionalFormatting>
  <conditionalFormatting sqref="J25:K25">
    <cfRule type="expression" dxfId="103" priority="8">
      <formula>IF(SUM(N4*4+P4*2+Q4)=6,1,0)</formula>
    </cfRule>
  </conditionalFormatting>
  <conditionalFormatting sqref="L25:Q25">
    <cfRule type="expression" dxfId="102" priority="7">
      <formula>IF(SUM(N4*4+P4*2+Q4)=6,1,0)</formula>
    </cfRule>
  </conditionalFormatting>
  <conditionalFormatting sqref="E26:F26">
    <cfRule type="expression" dxfId="101" priority="6">
      <formula>IF(SUM(N4*4+P4*2+Q4)=7,1,0)</formula>
    </cfRule>
  </conditionalFormatting>
  <conditionalFormatting sqref="G26:I26">
    <cfRule type="expression" dxfId="100" priority="5">
      <formula>IF(SUM(N4*4+P4*2+Q4)=7,1,0)</formula>
    </cfRule>
  </conditionalFormatting>
  <conditionalFormatting sqref="J26:K26">
    <cfRule type="expression" dxfId="99" priority="4">
      <formula>IF(SUM(N4*4+P4*2+Q4)=7,1,0)</formula>
    </cfRule>
  </conditionalFormatting>
  <conditionalFormatting sqref="L26:Q26">
    <cfRule type="expression" dxfId="98" priority="3">
      <formula>IF(SUM(N4*4+P4*2+Q4)=7,1,0)</formula>
    </cfRule>
  </conditionalFormatting>
  <conditionalFormatting sqref="E7:G7">
    <cfRule type="expression" dxfId="97" priority="2">
      <formula>IF(D4=0,1,0)</formula>
    </cfRule>
  </conditionalFormatting>
  <conditionalFormatting sqref="H7:R7">
    <cfRule type="expression" dxfId="96" priority="1">
      <formula>IF(D4=0,1,0)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1"/>
  <sheetViews>
    <sheetView topLeftCell="A27" zoomScaleNormal="100" workbookViewId="0">
      <selection activeCell="A36" sqref="A36"/>
    </sheetView>
  </sheetViews>
  <sheetFormatPr defaultRowHeight="15.75" x14ac:dyDescent="0.25"/>
  <cols>
    <col min="1" max="1" width="3.4257812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140625" style="46" customWidth="1"/>
    <col min="13" max="13" width="2.140625" style="46" customWidth="1"/>
    <col min="14" max="14" width="9" style="46" customWidth="1"/>
    <col min="15" max="15" width="6.7109375" style="46" customWidth="1"/>
    <col min="16" max="16" width="3.5703125" style="46" customWidth="1"/>
    <col min="17" max="17" width="9.28515625" style="46" customWidth="1"/>
    <col min="18" max="18" width="6.5703125" style="46" customWidth="1"/>
    <col min="19" max="19" width="2.85546875" style="46" customWidth="1"/>
    <col min="20" max="20" width="4.7109375" style="46" customWidth="1"/>
    <col min="21" max="21" width="7.5703125" style="54" customWidth="1"/>
    <col min="22" max="23" width="9.140625" style="54"/>
    <col min="24" max="24" width="12.85546875" style="54" customWidth="1"/>
    <col min="25" max="34" width="9.140625" style="54"/>
    <col min="35" max="16384" width="9.140625" style="46"/>
  </cols>
  <sheetData>
    <row r="1" spans="2:28" s="54" customFormat="1" ht="16.5" thickBot="1" x14ac:dyDescent="0.3"/>
    <row r="2" spans="2:28" s="54" customFormat="1" ht="16.5" thickBot="1" x14ac:dyDescent="0.3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</row>
    <row r="3" spans="2:28" ht="15.95" customHeight="1" x14ac:dyDescent="0.25">
      <c r="B3" s="116" t="s">
        <v>69</v>
      </c>
      <c r="C3" s="117"/>
      <c r="D3" s="147" t="s">
        <v>28</v>
      </c>
      <c r="E3" s="147"/>
      <c r="F3" s="147" t="s">
        <v>29</v>
      </c>
      <c r="G3" s="147"/>
      <c r="H3" s="147"/>
      <c r="I3" s="147" t="s">
        <v>30</v>
      </c>
      <c r="J3" s="147"/>
      <c r="K3" s="147" t="s">
        <v>31</v>
      </c>
      <c r="L3" s="147"/>
      <c r="M3" s="50"/>
      <c r="N3" s="50" t="s">
        <v>32</v>
      </c>
      <c r="O3" s="147" t="s">
        <v>33</v>
      </c>
      <c r="P3" s="147"/>
      <c r="Q3" s="50" t="s">
        <v>34</v>
      </c>
      <c r="R3" s="147" t="s">
        <v>35</v>
      </c>
      <c r="S3" s="147"/>
      <c r="T3" s="49"/>
      <c r="U3" s="79"/>
      <c r="V3" s="138" t="s">
        <v>72</v>
      </c>
      <c r="W3" s="139"/>
      <c r="X3" s="79"/>
      <c r="Y3" s="84"/>
    </row>
    <row r="4" spans="2:28" ht="15.95" customHeight="1" x14ac:dyDescent="0.25">
      <c r="B4" s="98" t="s">
        <v>70</v>
      </c>
      <c r="C4" s="99"/>
      <c r="D4" s="146" t="s">
        <v>98</v>
      </c>
      <c r="E4" s="146"/>
      <c r="F4" s="146" t="s">
        <v>97</v>
      </c>
      <c r="G4" s="146"/>
      <c r="H4" s="146"/>
      <c r="I4" s="146" t="s">
        <v>96</v>
      </c>
      <c r="J4" s="146"/>
      <c r="K4" s="146" t="s">
        <v>95</v>
      </c>
      <c r="L4" s="146"/>
      <c r="M4" s="70"/>
      <c r="N4" s="70" t="s">
        <v>94</v>
      </c>
      <c r="O4" s="146" t="s">
        <v>93</v>
      </c>
      <c r="P4" s="146"/>
      <c r="Q4" s="70" t="s">
        <v>92</v>
      </c>
      <c r="R4" s="100" t="s">
        <v>91</v>
      </c>
      <c r="S4" s="100"/>
      <c r="T4" s="49"/>
      <c r="U4" s="79"/>
      <c r="V4" s="71" t="s">
        <v>67</v>
      </c>
      <c r="W4" s="72" t="s">
        <v>66</v>
      </c>
      <c r="X4" s="79"/>
      <c r="Y4" s="84"/>
    </row>
    <row r="5" spans="2:28" ht="15.95" customHeight="1" thickBot="1" x14ac:dyDescent="0.3">
      <c r="B5" s="116" t="s">
        <v>68</v>
      </c>
      <c r="C5" s="117"/>
      <c r="D5" s="118">
        <v>0</v>
      </c>
      <c r="E5" s="118"/>
      <c r="F5" s="118">
        <v>0</v>
      </c>
      <c r="G5" s="118"/>
      <c r="H5" s="118"/>
      <c r="I5" s="118">
        <v>0</v>
      </c>
      <c r="J5" s="118"/>
      <c r="K5" s="148">
        <v>0</v>
      </c>
      <c r="L5" s="149"/>
      <c r="M5" s="148">
        <v>0</v>
      </c>
      <c r="N5" s="149"/>
      <c r="O5" s="118">
        <v>0</v>
      </c>
      <c r="P5" s="118"/>
      <c r="Q5" s="68">
        <v>0</v>
      </c>
      <c r="R5" s="118">
        <v>0</v>
      </c>
      <c r="S5" s="118"/>
      <c r="T5" s="49"/>
      <c r="U5" s="79"/>
      <c r="V5" s="73">
        <f>R5+Q5*2+O5*4+M5*8+K5*16+I5*32+F5*64+D5*128</f>
        <v>0</v>
      </c>
      <c r="W5" s="74" t="str">
        <f>DEC2HEX(V5)</f>
        <v>0</v>
      </c>
      <c r="X5" s="79"/>
      <c r="Y5" s="84"/>
    </row>
    <row r="6" spans="2:28" ht="15.95" customHeight="1" x14ac:dyDescent="0.25">
      <c r="B6" s="57"/>
      <c r="C6" s="50"/>
      <c r="D6" s="55"/>
      <c r="E6" s="50"/>
      <c r="F6" s="50"/>
      <c r="G6" s="50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79"/>
      <c r="V6" s="79"/>
      <c r="W6" s="79"/>
      <c r="X6" s="79"/>
      <c r="Y6" s="84"/>
    </row>
    <row r="7" spans="2:28" ht="15.95" customHeight="1" x14ac:dyDescent="0.25">
      <c r="B7" s="103" t="s">
        <v>99</v>
      </c>
      <c r="C7" s="104"/>
      <c r="D7" s="105"/>
      <c r="E7" s="106" t="s">
        <v>28</v>
      </c>
      <c r="F7" s="106"/>
      <c r="G7" s="106" t="s">
        <v>29</v>
      </c>
      <c r="H7" s="106"/>
      <c r="I7" s="106"/>
      <c r="J7" s="107" t="s">
        <v>100</v>
      </c>
      <c r="K7" s="107"/>
      <c r="L7" s="107"/>
      <c r="M7" s="107"/>
      <c r="N7" s="107"/>
      <c r="O7" s="107"/>
      <c r="P7" s="104" t="s">
        <v>105</v>
      </c>
      <c r="Q7" s="104"/>
      <c r="R7" s="105"/>
      <c r="S7" s="106" t="s">
        <v>30</v>
      </c>
      <c r="T7" s="106"/>
      <c r="U7" s="75" t="s">
        <v>31</v>
      </c>
      <c r="V7" s="77" t="s">
        <v>106</v>
      </c>
      <c r="W7" s="78"/>
      <c r="X7" s="78"/>
      <c r="Y7" s="84"/>
    </row>
    <row r="8" spans="2:28" ht="15.95" customHeight="1" x14ac:dyDescent="0.25">
      <c r="B8" s="120"/>
      <c r="C8" s="108"/>
      <c r="D8" s="108"/>
      <c r="E8" s="121">
        <v>0</v>
      </c>
      <c r="F8" s="121"/>
      <c r="G8" s="121">
        <v>0</v>
      </c>
      <c r="H8" s="121"/>
      <c r="I8" s="121"/>
      <c r="J8" s="122" t="s">
        <v>103</v>
      </c>
      <c r="K8" s="122"/>
      <c r="L8" s="122"/>
      <c r="M8" s="122"/>
      <c r="N8" s="122"/>
      <c r="O8" s="122"/>
      <c r="P8" s="76"/>
      <c r="Q8" s="64"/>
      <c r="R8" s="64"/>
      <c r="S8" s="121">
        <v>0</v>
      </c>
      <c r="T8" s="121"/>
      <c r="U8" s="59">
        <v>0</v>
      </c>
      <c r="V8" s="152" t="s">
        <v>103</v>
      </c>
      <c r="W8" s="152"/>
      <c r="X8" s="152"/>
      <c r="Y8" s="84"/>
    </row>
    <row r="9" spans="2:28" ht="15.75" customHeight="1" x14ac:dyDescent="0.25">
      <c r="B9" s="120"/>
      <c r="C9" s="108"/>
      <c r="D9" s="108"/>
      <c r="E9" s="121">
        <v>0</v>
      </c>
      <c r="F9" s="121"/>
      <c r="G9" s="121">
        <v>1</v>
      </c>
      <c r="H9" s="121"/>
      <c r="I9" s="121"/>
      <c r="J9" s="122" t="s">
        <v>101</v>
      </c>
      <c r="K9" s="122"/>
      <c r="L9" s="122"/>
      <c r="M9" s="122"/>
      <c r="N9" s="122"/>
      <c r="O9" s="122"/>
      <c r="P9" s="76"/>
      <c r="Q9" s="64"/>
      <c r="R9" s="64"/>
      <c r="S9" s="121">
        <v>0</v>
      </c>
      <c r="T9" s="121"/>
      <c r="U9" s="59">
        <v>1</v>
      </c>
      <c r="V9" s="152" t="s">
        <v>107</v>
      </c>
      <c r="W9" s="152"/>
      <c r="X9" s="152"/>
      <c r="Y9" s="84"/>
    </row>
    <row r="10" spans="2:28" ht="12.75" customHeight="1" x14ac:dyDescent="0.25">
      <c r="B10" s="120"/>
      <c r="C10" s="108"/>
      <c r="D10" s="108"/>
      <c r="E10" s="121">
        <v>1</v>
      </c>
      <c r="F10" s="121"/>
      <c r="G10" s="121">
        <v>0</v>
      </c>
      <c r="H10" s="121"/>
      <c r="I10" s="121"/>
      <c r="J10" s="122" t="s">
        <v>102</v>
      </c>
      <c r="K10" s="122"/>
      <c r="L10" s="122"/>
      <c r="M10" s="122"/>
      <c r="N10" s="122"/>
      <c r="O10" s="122"/>
      <c r="P10" s="76"/>
      <c r="Q10" s="64"/>
      <c r="R10" s="64"/>
      <c r="S10" s="121">
        <v>1</v>
      </c>
      <c r="T10" s="121"/>
      <c r="U10" s="59">
        <v>0</v>
      </c>
      <c r="V10" s="152" t="s">
        <v>108</v>
      </c>
      <c r="W10" s="152"/>
      <c r="X10" s="152"/>
      <c r="Y10" s="84"/>
    </row>
    <row r="11" spans="2:28" ht="15.95" customHeight="1" x14ac:dyDescent="0.25">
      <c r="B11" s="120"/>
      <c r="C11" s="108"/>
      <c r="D11" s="108"/>
      <c r="E11" s="121">
        <v>1</v>
      </c>
      <c r="F11" s="121"/>
      <c r="G11" s="121">
        <v>1</v>
      </c>
      <c r="H11" s="121"/>
      <c r="I11" s="121"/>
      <c r="J11" s="122" t="s">
        <v>104</v>
      </c>
      <c r="K11" s="122"/>
      <c r="L11" s="122"/>
      <c r="M11" s="122"/>
      <c r="N11" s="122"/>
      <c r="O11" s="122"/>
      <c r="P11" s="76"/>
      <c r="Q11" s="64"/>
      <c r="R11" s="64"/>
      <c r="S11" s="121">
        <v>1</v>
      </c>
      <c r="T11" s="121"/>
      <c r="U11" s="59">
        <v>1</v>
      </c>
      <c r="V11" s="152" t="s">
        <v>109</v>
      </c>
      <c r="W11" s="152"/>
      <c r="X11" s="152"/>
      <c r="Y11" s="84"/>
    </row>
    <row r="12" spans="2:28" s="54" customFormat="1" ht="15.95" customHeight="1" x14ac:dyDescent="0.25">
      <c r="B12" s="56"/>
      <c r="C12" s="64"/>
      <c r="D12" s="64"/>
      <c r="E12" s="50"/>
      <c r="F12" s="50"/>
      <c r="G12" s="50"/>
      <c r="H12" s="50"/>
      <c r="I12" s="50"/>
      <c r="J12" s="55"/>
      <c r="K12" s="55"/>
      <c r="L12" s="55"/>
      <c r="M12" s="55"/>
      <c r="N12" s="55"/>
      <c r="O12" s="55"/>
      <c r="P12" s="64"/>
      <c r="Q12" s="64"/>
      <c r="R12" s="64"/>
      <c r="S12" s="64"/>
      <c r="T12" s="64"/>
      <c r="U12" s="79"/>
      <c r="V12" s="79"/>
      <c r="W12" s="79"/>
      <c r="X12" s="79"/>
      <c r="Y12" s="84"/>
    </row>
    <row r="13" spans="2:28" ht="15.95" customHeight="1" x14ac:dyDescent="0.25">
      <c r="B13" s="103" t="s">
        <v>94</v>
      </c>
      <c r="C13" s="104"/>
      <c r="D13" s="105"/>
      <c r="E13" s="123" t="s">
        <v>32</v>
      </c>
      <c r="F13" s="124"/>
      <c r="G13" s="150" t="s">
        <v>110</v>
      </c>
      <c r="H13" s="150"/>
      <c r="I13" s="150"/>
      <c r="J13" s="150"/>
      <c r="K13" s="150"/>
      <c r="L13" s="150"/>
      <c r="M13" s="150"/>
      <c r="N13" s="150"/>
      <c r="O13" s="150"/>
      <c r="P13" s="104" t="s">
        <v>93</v>
      </c>
      <c r="Q13" s="104"/>
      <c r="R13" s="105"/>
      <c r="S13" s="106" t="s">
        <v>33</v>
      </c>
      <c r="T13" s="106"/>
      <c r="U13" s="150" t="s">
        <v>110</v>
      </c>
      <c r="V13" s="150"/>
      <c r="W13" s="150"/>
      <c r="X13" s="150"/>
      <c r="Y13" s="85"/>
      <c r="Z13" s="51"/>
      <c r="AA13" s="51"/>
      <c r="AB13" s="51"/>
    </row>
    <row r="14" spans="2:28" ht="15.95" customHeight="1" x14ac:dyDescent="0.25">
      <c r="B14" s="120"/>
      <c r="C14" s="108"/>
      <c r="D14" s="108"/>
      <c r="E14" s="126">
        <v>0</v>
      </c>
      <c r="F14" s="127"/>
      <c r="G14" s="151" t="s">
        <v>111</v>
      </c>
      <c r="H14" s="151"/>
      <c r="I14" s="151"/>
      <c r="J14" s="151"/>
      <c r="K14" s="151"/>
      <c r="L14" s="151"/>
      <c r="M14" s="151"/>
      <c r="N14" s="151"/>
      <c r="O14" s="151"/>
      <c r="P14" s="51"/>
      <c r="Q14" s="52"/>
      <c r="R14" s="52"/>
      <c r="S14" s="159">
        <v>0</v>
      </c>
      <c r="T14" s="159"/>
      <c r="U14" s="151" t="s">
        <v>111</v>
      </c>
      <c r="V14" s="151"/>
      <c r="W14" s="151"/>
      <c r="X14" s="151"/>
      <c r="Y14" s="85"/>
      <c r="Z14" s="51"/>
      <c r="AA14" s="51"/>
      <c r="AB14" s="51"/>
    </row>
    <row r="15" spans="2:28" s="54" customFormat="1" ht="15.95" customHeight="1" x14ac:dyDescent="0.25">
      <c r="B15" s="56"/>
      <c r="C15" s="64"/>
      <c r="D15" s="64"/>
      <c r="E15" s="64"/>
      <c r="F15" s="64"/>
      <c r="G15" s="64"/>
      <c r="H15" s="64"/>
      <c r="I15" s="64"/>
      <c r="J15" s="51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79"/>
      <c r="V15" s="79"/>
      <c r="W15" s="79"/>
      <c r="X15" s="79"/>
      <c r="Y15" s="84"/>
    </row>
    <row r="16" spans="2:28" s="54" customFormat="1" ht="15.95" customHeight="1" x14ac:dyDescent="0.25">
      <c r="B16" s="103" t="s">
        <v>112</v>
      </c>
      <c r="C16" s="104"/>
      <c r="D16" s="104"/>
      <c r="E16" s="106" t="s">
        <v>34</v>
      </c>
      <c r="F16" s="106"/>
      <c r="G16" s="106" t="s">
        <v>35</v>
      </c>
      <c r="H16" s="106"/>
      <c r="I16" s="106"/>
      <c r="J16" s="150" t="s">
        <v>113</v>
      </c>
      <c r="K16" s="150"/>
      <c r="L16" s="150"/>
      <c r="M16" s="150"/>
      <c r="N16" s="150"/>
      <c r="O16" s="150"/>
      <c r="P16" s="52"/>
      <c r="Q16" s="52"/>
      <c r="R16" s="52"/>
      <c r="S16" s="108"/>
      <c r="T16" s="108"/>
      <c r="U16" s="79"/>
      <c r="V16" s="79"/>
      <c r="W16" s="79"/>
      <c r="X16" s="79"/>
      <c r="Y16" s="84"/>
    </row>
    <row r="17" spans="2:25" s="54" customFormat="1" ht="15.95" customHeight="1" x14ac:dyDescent="0.25">
      <c r="B17" s="120"/>
      <c r="C17" s="108"/>
      <c r="D17" s="108"/>
      <c r="E17" s="121">
        <v>0</v>
      </c>
      <c r="F17" s="121"/>
      <c r="G17" s="121">
        <v>0</v>
      </c>
      <c r="H17" s="121"/>
      <c r="I17" s="121"/>
      <c r="J17" s="122" t="s">
        <v>114</v>
      </c>
      <c r="K17" s="122"/>
      <c r="L17" s="122"/>
      <c r="M17" s="122"/>
      <c r="N17" s="122"/>
      <c r="O17" s="122"/>
      <c r="P17" s="52"/>
      <c r="Q17" s="52"/>
      <c r="R17" s="52"/>
      <c r="S17" s="108"/>
      <c r="T17" s="108"/>
      <c r="U17" s="79"/>
      <c r="V17" s="79"/>
      <c r="W17" s="79"/>
      <c r="X17" s="79"/>
      <c r="Y17" s="84"/>
    </row>
    <row r="18" spans="2:25" s="54" customFormat="1" ht="15.95" customHeight="1" thickBot="1" x14ac:dyDescent="0.3">
      <c r="B18" s="163"/>
      <c r="C18" s="164"/>
      <c r="D18" s="164"/>
      <c r="E18" s="165"/>
      <c r="F18" s="165"/>
      <c r="G18" s="165"/>
      <c r="H18" s="165"/>
      <c r="I18" s="165"/>
      <c r="J18" s="158"/>
      <c r="K18" s="158"/>
      <c r="L18" s="158"/>
      <c r="M18" s="158"/>
      <c r="N18" s="158"/>
      <c r="O18" s="158"/>
      <c r="P18" s="86"/>
      <c r="Q18" s="86"/>
      <c r="R18" s="86"/>
      <c r="S18" s="164"/>
      <c r="T18" s="164"/>
      <c r="U18" s="87"/>
      <c r="V18" s="87"/>
      <c r="W18" s="87"/>
      <c r="X18" s="87"/>
      <c r="Y18" s="67"/>
    </row>
    <row r="19" spans="2:25" s="54" customFormat="1" ht="15.95" customHeight="1" thickBot="1" x14ac:dyDescent="0.3">
      <c r="B19" s="160" t="s">
        <v>90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2"/>
    </row>
    <row r="20" spans="2:25" s="54" customFormat="1" ht="15.95" customHeight="1" thickBot="1" x14ac:dyDescent="0.3"/>
    <row r="21" spans="2:25" s="54" customFormat="1" ht="15.75" customHeight="1" thickBot="1" x14ac:dyDescent="0.3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3"/>
    </row>
    <row r="22" spans="2:25" s="54" customFormat="1" ht="22.5" customHeight="1" x14ac:dyDescent="0.25">
      <c r="B22" s="116" t="s">
        <v>69</v>
      </c>
      <c r="C22" s="117"/>
      <c r="D22" s="147" t="s">
        <v>28</v>
      </c>
      <c r="E22" s="147"/>
      <c r="F22" s="147" t="s">
        <v>29</v>
      </c>
      <c r="G22" s="147"/>
      <c r="H22" s="147"/>
      <c r="I22" s="147" t="s">
        <v>30</v>
      </c>
      <c r="J22" s="147"/>
      <c r="K22" s="147" t="s">
        <v>31</v>
      </c>
      <c r="L22" s="147"/>
      <c r="M22" s="50"/>
      <c r="N22" s="50" t="s">
        <v>32</v>
      </c>
      <c r="O22" s="147" t="s">
        <v>33</v>
      </c>
      <c r="P22" s="147"/>
      <c r="Q22" s="50" t="s">
        <v>34</v>
      </c>
      <c r="R22" s="147" t="s">
        <v>35</v>
      </c>
      <c r="S22" s="147"/>
      <c r="T22" s="49"/>
      <c r="U22" s="79"/>
      <c r="V22" s="138" t="s">
        <v>72</v>
      </c>
      <c r="W22" s="139"/>
      <c r="X22" s="79"/>
      <c r="Y22" s="84"/>
    </row>
    <row r="23" spans="2:25" s="54" customFormat="1" ht="15.75" customHeight="1" x14ac:dyDescent="0.25">
      <c r="B23" s="98" t="s">
        <v>70</v>
      </c>
      <c r="C23" s="99"/>
      <c r="D23" s="146" t="s">
        <v>122</v>
      </c>
      <c r="E23" s="146"/>
      <c r="F23" s="146" t="s">
        <v>121</v>
      </c>
      <c r="G23" s="146"/>
      <c r="H23" s="146"/>
      <c r="I23" s="146" t="s">
        <v>120</v>
      </c>
      <c r="J23" s="146"/>
      <c r="K23" s="146" t="s">
        <v>119</v>
      </c>
      <c r="L23" s="146"/>
      <c r="M23" s="70"/>
      <c r="N23" s="70" t="s">
        <v>118</v>
      </c>
      <c r="O23" s="146" t="s">
        <v>117</v>
      </c>
      <c r="P23" s="146"/>
      <c r="Q23" s="70" t="s">
        <v>116</v>
      </c>
      <c r="R23" s="100" t="s">
        <v>115</v>
      </c>
      <c r="S23" s="100"/>
      <c r="T23" s="49"/>
      <c r="U23" s="79"/>
      <c r="V23" s="71" t="s">
        <v>67</v>
      </c>
      <c r="W23" s="72" t="s">
        <v>66</v>
      </c>
      <c r="X23" s="79"/>
      <c r="Y23" s="84"/>
    </row>
    <row r="24" spans="2:25" s="54" customFormat="1" ht="16.5" thickBot="1" x14ac:dyDescent="0.3">
      <c r="B24" s="116" t="s">
        <v>68</v>
      </c>
      <c r="C24" s="117"/>
      <c r="D24" s="118">
        <v>0</v>
      </c>
      <c r="E24" s="118"/>
      <c r="F24" s="118">
        <v>0</v>
      </c>
      <c r="G24" s="118"/>
      <c r="H24" s="118"/>
      <c r="I24" s="118">
        <v>0</v>
      </c>
      <c r="J24" s="118"/>
      <c r="K24" s="148">
        <v>0</v>
      </c>
      <c r="L24" s="149"/>
      <c r="M24" s="148">
        <v>0</v>
      </c>
      <c r="N24" s="149"/>
      <c r="O24" s="118">
        <v>0</v>
      </c>
      <c r="P24" s="118"/>
      <c r="Q24" s="68">
        <v>1</v>
      </c>
      <c r="R24" s="118">
        <v>1</v>
      </c>
      <c r="S24" s="118"/>
      <c r="T24" s="49"/>
      <c r="U24" s="79"/>
      <c r="V24" s="73">
        <f>R24+Q24*2+O24*4+M24*8+K24*16+I24*32+F24*64+D24*128</f>
        <v>3</v>
      </c>
      <c r="W24" s="74" t="str">
        <f>DEC2HEX(V24)</f>
        <v>3</v>
      </c>
      <c r="X24" s="79"/>
      <c r="Y24" s="84"/>
    </row>
    <row r="25" spans="2:25" s="54" customFormat="1" ht="15.75" customHeight="1" x14ac:dyDescent="0.25">
      <c r="B25" s="57"/>
      <c r="C25" s="50"/>
      <c r="D25" s="55"/>
      <c r="E25" s="50"/>
      <c r="F25" s="50"/>
      <c r="G25" s="50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79"/>
      <c r="V25" s="79"/>
      <c r="W25" s="79"/>
      <c r="X25" s="79"/>
      <c r="Y25" s="84"/>
    </row>
    <row r="26" spans="2:25" s="54" customFormat="1" ht="15.75" customHeight="1" x14ac:dyDescent="0.25">
      <c r="B26" s="103" t="s">
        <v>122</v>
      </c>
      <c r="C26" s="104"/>
      <c r="D26" s="105"/>
      <c r="E26" s="123" t="s">
        <v>28</v>
      </c>
      <c r="F26" s="124"/>
      <c r="G26" s="150" t="s">
        <v>123</v>
      </c>
      <c r="H26" s="150"/>
      <c r="I26" s="150"/>
      <c r="J26" s="150"/>
      <c r="K26" s="150"/>
      <c r="L26" s="150"/>
      <c r="M26" s="150"/>
      <c r="N26" s="150"/>
      <c r="O26" s="150"/>
      <c r="P26" s="104" t="s">
        <v>121</v>
      </c>
      <c r="Q26" s="104"/>
      <c r="R26" s="105"/>
      <c r="S26" s="106" t="s">
        <v>29</v>
      </c>
      <c r="T26" s="106"/>
      <c r="U26" s="150" t="s">
        <v>124</v>
      </c>
      <c r="V26" s="150"/>
      <c r="W26" s="150"/>
      <c r="X26" s="150"/>
      <c r="Y26" s="85"/>
    </row>
    <row r="27" spans="2:25" s="54" customFormat="1" ht="15.75" customHeight="1" x14ac:dyDescent="0.25">
      <c r="B27" s="120"/>
      <c r="C27" s="108"/>
      <c r="D27" s="108"/>
      <c r="E27" s="126">
        <v>0</v>
      </c>
      <c r="F27" s="127"/>
      <c r="G27" s="151" t="s">
        <v>125</v>
      </c>
      <c r="H27" s="151"/>
      <c r="I27" s="151"/>
      <c r="J27" s="151"/>
      <c r="K27" s="151"/>
      <c r="L27" s="151"/>
      <c r="M27" s="151"/>
      <c r="N27" s="151"/>
      <c r="O27" s="151"/>
      <c r="P27" s="51"/>
      <c r="Q27" s="52"/>
      <c r="R27" s="52"/>
      <c r="S27" s="159">
        <v>0</v>
      </c>
      <c r="T27" s="159"/>
      <c r="U27" s="151" t="s">
        <v>127</v>
      </c>
      <c r="V27" s="151"/>
      <c r="W27" s="151"/>
      <c r="X27" s="151"/>
      <c r="Y27" s="85"/>
    </row>
    <row r="28" spans="2:25" s="54" customFormat="1" ht="15.75" customHeight="1" x14ac:dyDescent="0.25">
      <c r="B28" s="120"/>
      <c r="C28" s="108"/>
      <c r="D28" s="108"/>
      <c r="E28" s="126">
        <v>1</v>
      </c>
      <c r="F28" s="127"/>
      <c r="G28" s="151" t="s">
        <v>126</v>
      </c>
      <c r="H28" s="151"/>
      <c r="I28" s="151"/>
      <c r="J28" s="151"/>
      <c r="K28" s="151"/>
      <c r="L28" s="151"/>
      <c r="M28" s="151"/>
      <c r="N28" s="151"/>
      <c r="O28" s="151"/>
      <c r="P28" s="51"/>
      <c r="Q28" s="52"/>
      <c r="R28" s="52"/>
      <c r="S28" s="159">
        <v>1</v>
      </c>
      <c r="T28" s="159"/>
      <c r="U28" s="151" t="s">
        <v>128</v>
      </c>
      <c r="V28" s="151"/>
      <c r="W28" s="151"/>
      <c r="X28" s="151"/>
      <c r="Y28" s="85"/>
    </row>
    <row r="29" spans="2:25" s="54" customFormat="1" ht="15.75" customHeight="1" x14ac:dyDescent="0.25">
      <c r="B29" s="57"/>
      <c r="C29" s="50"/>
      <c r="D29" s="55"/>
      <c r="E29" s="50"/>
      <c r="F29" s="50"/>
      <c r="G29" s="50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79"/>
      <c r="V29" s="79"/>
      <c r="W29" s="79"/>
      <c r="X29" s="79"/>
      <c r="Y29" s="84"/>
    </row>
    <row r="30" spans="2:25" s="54" customFormat="1" ht="15.75" customHeight="1" x14ac:dyDescent="0.25">
      <c r="B30" s="88"/>
      <c r="C30" s="147"/>
      <c r="D30" s="147"/>
      <c r="E30" s="106" t="s">
        <v>119</v>
      </c>
      <c r="F30" s="106"/>
      <c r="G30" s="106" t="s">
        <v>118</v>
      </c>
      <c r="H30" s="106"/>
      <c r="I30" s="123"/>
      <c r="J30" s="154" t="s">
        <v>92</v>
      </c>
      <c r="K30" s="154"/>
      <c r="L30" s="155" t="s">
        <v>91</v>
      </c>
      <c r="M30" s="156"/>
      <c r="N30" s="155" t="s">
        <v>129</v>
      </c>
      <c r="O30" s="157"/>
      <c r="P30" s="157"/>
      <c r="Q30" s="156"/>
      <c r="R30" s="168" t="s">
        <v>130</v>
      </c>
      <c r="S30" s="168"/>
      <c r="T30" s="168"/>
      <c r="U30" s="155" t="s">
        <v>131</v>
      </c>
      <c r="V30" s="156"/>
      <c r="W30" s="155" t="s">
        <v>132</v>
      </c>
      <c r="X30" s="156"/>
      <c r="Y30" s="84"/>
    </row>
    <row r="31" spans="2:25" s="54" customFormat="1" ht="15.75" customHeight="1" x14ac:dyDescent="0.25">
      <c r="B31" s="56"/>
      <c r="C31" s="147"/>
      <c r="D31" s="147"/>
      <c r="E31" s="153">
        <v>0</v>
      </c>
      <c r="F31" s="153"/>
      <c r="G31" s="153">
        <v>0</v>
      </c>
      <c r="H31" s="153"/>
      <c r="I31" s="153"/>
      <c r="J31" s="166">
        <v>0</v>
      </c>
      <c r="K31" s="166"/>
      <c r="L31" s="166">
        <v>0</v>
      </c>
      <c r="M31" s="166"/>
      <c r="N31" s="166" t="s">
        <v>44</v>
      </c>
      <c r="O31" s="166"/>
      <c r="P31" s="166"/>
      <c r="Q31" s="166"/>
      <c r="R31" s="167" t="s">
        <v>134</v>
      </c>
      <c r="S31" s="167"/>
      <c r="T31" s="167"/>
      <c r="U31" s="166" t="s">
        <v>135</v>
      </c>
      <c r="V31" s="166"/>
      <c r="W31" s="166" t="s">
        <v>136</v>
      </c>
      <c r="X31" s="166"/>
      <c r="Y31" s="84"/>
    </row>
    <row r="32" spans="2:25" s="54" customFormat="1" ht="15.75" customHeight="1" x14ac:dyDescent="0.25">
      <c r="B32" s="56"/>
      <c r="C32" s="147"/>
      <c r="D32" s="147"/>
      <c r="E32" s="153">
        <v>0</v>
      </c>
      <c r="F32" s="153"/>
      <c r="G32" s="153">
        <v>1</v>
      </c>
      <c r="H32" s="153"/>
      <c r="I32" s="153"/>
      <c r="J32" s="166">
        <v>0</v>
      </c>
      <c r="K32" s="166"/>
      <c r="L32" s="166">
        <v>0</v>
      </c>
      <c r="M32" s="166"/>
      <c r="N32" s="166" t="s">
        <v>133</v>
      </c>
      <c r="O32" s="166"/>
      <c r="P32" s="166"/>
      <c r="Q32" s="166"/>
      <c r="R32" s="167" t="s">
        <v>17</v>
      </c>
      <c r="S32" s="167"/>
      <c r="T32" s="167"/>
      <c r="U32" s="166" t="s">
        <v>135</v>
      </c>
      <c r="V32" s="166"/>
      <c r="W32" s="166" t="s">
        <v>136</v>
      </c>
      <c r="X32" s="166"/>
      <c r="Y32" s="84"/>
    </row>
    <row r="33" spans="2:25" s="54" customFormat="1" ht="15.75" customHeight="1" x14ac:dyDescent="0.25">
      <c r="B33" s="56"/>
      <c r="C33" s="50"/>
      <c r="D33" s="50"/>
      <c r="E33" s="50"/>
      <c r="F33" s="50"/>
      <c r="G33" s="50"/>
      <c r="H33" s="50"/>
      <c r="I33" s="50"/>
      <c r="J33" s="89"/>
      <c r="K33" s="89"/>
      <c r="L33" s="89"/>
      <c r="M33" s="89"/>
      <c r="N33" s="89"/>
      <c r="O33" s="89"/>
      <c r="P33" s="89"/>
      <c r="Q33" s="89"/>
      <c r="R33" s="69"/>
      <c r="S33" s="69"/>
      <c r="T33" s="69"/>
      <c r="U33" s="89"/>
      <c r="V33" s="89"/>
      <c r="W33" s="89"/>
      <c r="X33" s="89"/>
      <c r="Y33" s="84"/>
    </row>
    <row r="34" spans="2:25" s="54" customFormat="1" ht="15.75" customHeight="1" x14ac:dyDescent="0.25">
      <c r="B34" s="103" t="s">
        <v>137</v>
      </c>
      <c r="C34" s="104"/>
      <c r="D34" s="105"/>
      <c r="E34" s="106" t="s">
        <v>33</v>
      </c>
      <c r="F34" s="106"/>
      <c r="G34" s="106" t="s">
        <v>34</v>
      </c>
      <c r="H34" s="106"/>
      <c r="I34" s="106"/>
      <c r="J34" s="106" t="s">
        <v>35</v>
      </c>
      <c r="K34" s="106"/>
      <c r="L34" s="106" t="s">
        <v>138</v>
      </c>
      <c r="M34" s="106"/>
      <c r="N34" s="106"/>
      <c r="O34" s="106"/>
      <c r="P34" s="106"/>
      <c r="Q34" s="106"/>
      <c r="R34" s="106"/>
      <c r="S34" s="64"/>
      <c r="T34" s="69"/>
      <c r="U34" s="89"/>
      <c r="V34" s="89"/>
      <c r="W34" s="89"/>
      <c r="X34" s="89"/>
      <c r="Y34" s="84"/>
    </row>
    <row r="35" spans="2:25" s="54" customFormat="1" ht="15.75" customHeight="1" x14ac:dyDescent="0.25">
      <c r="B35" s="120"/>
      <c r="C35" s="108"/>
      <c r="D35" s="108"/>
      <c r="E35" s="121">
        <v>0</v>
      </c>
      <c r="F35" s="121"/>
      <c r="G35" s="121">
        <v>0</v>
      </c>
      <c r="H35" s="121"/>
      <c r="I35" s="121"/>
      <c r="J35" s="121">
        <v>0</v>
      </c>
      <c r="K35" s="121"/>
      <c r="L35" s="122" t="s">
        <v>48</v>
      </c>
      <c r="M35" s="122"/>
      <c r="N35" s="122"/>
      <c r="O35" s="122"/>
      <c r="P35" s="122"/>
      <c r="Q35" s="122"/>
      <c r="R35" s="122"/>
      <c r="S35" s="64"/>
      <c r="T35" s="69"/>
      <c r="U35" s="89"/>
      <c r="V35" s="89"/>
      <c r="W35" s="89"/>
      <c r="X35" s="89"/>
      <c r="Y35" s="84"/>
    </row>
    <row r="36" spans="2:25" s="54" customFormat="1" ht="15.75" customHeight="1" x14ac:dyDescent="0.25">
      <c r="B36" s="120"/>
      <c r="C36" s="108"/>
      <c r="D36" s="108"/>
      <c r="E36" s="121">
        <v>0</v>
      </c>
      <c r="F36" s="121"/>
      <c r="G36" s="121">
        <v>0</v>
      </c>
      <c r="H36" s="121"/>
      <c r="I36" s="121"/>
      <c r="J36" s="121">
        <v>1</v>
      </c>
      <c r="K36" s="121"/>
      <c r="L36" s="122" t="s">
        <v>49</v>
      </c>
      <c r="M36" s="122"/>
      <c r="N36" s="122"/>
      <c r="O36" s="122"/>
      <c r="P36" s="122"/>
      <c r="Q36" s="122"/>
      <c r="R36" s="122"/>
      <c r="S36" s="64"/>
      <c r="T36" s="69"/>
      <c r="U36" s="89"/>
      <c r="V36" s="89"/>
      <c r="W36" s="89"/>
      <c r="X36" s="89"/>
      <c r="Y36" s="84"/>
    </row>
    <row r="37" spans="2:25" s="54" customFormat="1" ht="15.75" customHeight="1" x14ac:dyDescent="0.25">
      <c r="B37" s="120"/>
      <c r="C37" s="108"/>
      <c r="D37" s="108"/>
      <c r="E37" s="121">
        <v>0</v>
      </c>
      <c r="F37" s="121"/>
      <c r="G37" s="121">
        <v>1</v>
      </c>
      <c r="H37" s="121"/>
      <c r="I37" s="121"/>
      <c r="J37" s="121">
        <v>0</v>
      </c>
      <c r="K37" s="121"/>
      <c r="L37" s="122" t="s">
        <v>50</v>
      </c>
      <c r="M37" s="122"/>
      <c r="N37" s="122"/>
      <c r="O37" s="122"/>
      <c r="P37" s="122"/>
      <c r="Q37" s="122"/>
      <c r="R37" s="122"/>
      <c r="S37" s="64"/>
      <c r="T37" s="69"/>
      <c r="U37" s="89"/>
      <c r="V37" s="89"/>
      <c r="W37" s="89"/>
      <c r="X37" s="89"/>
      <c r="Y37" s="84"/>
    </row>
    <row r="38" spans="2:25" s="54" customFormat="1" ht="15.75" customHeight="1" x14ac:dyDescent="0.25">
      <c r="B38" s="120"/>
      <c r="C38" s="108"/>
      <c r="D38" s="108"/>
      <c r="E38" s="121">
        <v>0</v>
      </c>
      <c r="F38" s="121"/>
      <c r="G38" s="121">
        <v>1</v>
      </c>
      <c r="H38" s="121"/>
      <c r="I38" s="121"/>
      <c r="J38" s="121">
        <v>1</v>
      </c>
      <c r="K38" s="121"/>
      <c r="L38" s="122" t="s">
        <v>51</v>
      </c>
      <c r="M38" s="122"/>
      <c r="N38" s="122"/>
      <c r="O38" s="122"/>
      <c r="P38" s="122"/>
      <c r="Q38" s="122"/>
      <c r="R38" s="122"/>
      <c r="S38" s="64"/>
      <c r="T38" s="69"/>
      <c r="U38" s="89"/>
      <c r="V38" s="89"/>
      <c r="W38" s="89"/>
      <c r="X38" s="89"/>
      <c r="Y38" s="84"/>
    </row>
    <row r="39" spans="2:25" s="54" customFormat="1" ht="15.75" customHeight="1" x14ac:dyDescent="0.25">
      <c r="B39" s="120"/>
      <c r="C39" s="108"/>
      <c r="D39" s="108"/>
      <c r="E39" s="121">
        <v>1</v>
      </c>
      <c r="F39" s="121"/>
      <c r="G39" s="121">
        <v>0</v>
      </c>
      <c r="H39" s="121"/>
      <c r="I39" s="121"/>
      <c r="J39" s="121">
        <v>0</v>
      </c>
      <c r="K39" s="121"/>
      <c r="L39" s="122" t="s">
        <v>52</v>
      </c>
      <c r="M39" s="122"/>
      <c r="N39" s="122"/>
      <c r="O39" s="122"/>
      <c r="P39" s="122"/>
      <c r="Q39" s="122"/>
      <c r="R39" s="122"/>
      <c r="S39" s="64"/>
      <c r="T39" s="69"/>
      <c r="U39" s="89"/>
      <c r="V39" s="89"/>
      <c r="W39" s="89"/>
      <c r="X39" s="89"/>
      <c r="Y39" s="84"/>
    </row>
    <row r="40" spans="2:25" s="54" customFormat="1" ht="15.75" customHeight="1" x14ac:dyDescent="0.25">
      <c r="B40" s="120"/>
      <c r="C40" s="108"/>
      <c r="D40" s="108"/>
      <c r="E40" s="121">
        <v>1</v>
      </c>
      <c r="F40" s="121"/>
      <c r="G40" s="121">
        <v>0</v>
      </c>
      <c r="H40" s="121"/>
      <c r="I40" s="121"/>
      <c r="J40" s="121">
        <v>1</v>
      </c>
      <c r="K40" s="121"/>
      <c r="L40" s="122" t="s">
        <v>53</v>
      </c>
      <c r="M40" s="122"/>
      <c r="N40" s="122"/>
      <c r="O40" s="122"/>
      <c r="P40" s="122"/>
      <c r="Q40" s="122"/>
      <c r="R40" s="122"/>
      <c r="S40" s="64"/>
      <c r="T40" s="69"/>
      <c r="U40" s="89"/>
      <c r="V40" s="89"/>
      <c r="W40" s="89"/>
      <c r="X40" s="89"/>
      <c r="Y40" s="84"/>
    </row>
    <row r="41" spans="2:25" s="54" customFormat="1" ht="15.75" customHeight="1" x14ac:dyDescent="0.25">
      <c r="B41" s="120"/>
      <c r="C41" s="108"/>
      <c r="D41" s="108"/>
      <c r="E41" s="121">
        <v>1</v>
      </c>
      <c r="F41" s="121"/>
      <c r="G41" s="121">
        <v>1</v>
      </c>
      <c r="H41" s="121"/>
      <c r="I41" s="121"/>
      <c r="J41" s="121">
        <v>0</v>
      </c>
      <c r="K41" s="121"/>
      <c r="L41" s="122" t="s">
        <v>139</v>
      </c>
      <c r="M41" s="122"/>
      <c r="N41" s="122"/>
      <c r="O41" s="122"/>
      <c r="P41" s="122"/>
      <c r="Q41" s="122"/>
      <c r="R41" s="122"/>
      <c r="S41" s="80"/>
      <c r="T41" s="69"/>
      <c r="U41" s="89"/>
      <c r="V41" s="89"/>
      <c r="W41" s="89"/>
      <c r="X41" s="89"/>
      <c r="Y41" s="84"/>
    </row>
    <row r="42" spans="2:25" s="54" customFormat="1" ht="15.75" customHeight="1" x14ac:dyDescent="0.25">
      <c r="B42" s="120"/>
      <c r="C42" s="108"/>
      <c r="D42" s="108"/>
      <c r="E42" s="121">
        <v>1</v>
      </c>
      <c r="F42" s="121"/>
      <c r="G42" s="121">
        <v>1</v>
      </c>
      <c r="H42" s="121"/>
      <c r="I42" s="121"/>
      <c r="J42" s="121">
        <v>1</v>
      </c>
      <c r="K42" s="121"/>
      <c r="L42" s="122" t="s">
        <v>54</v>
      </c>
      <c r="M42" s="122"/>
      <c r="N42" s="122"/>
      <c r="O42" s="122"/>
      <c r="P42" s="122"/>
      <c r="Q42" s="122"/>
      <c r="R42" s="122"/>
      <c r="S42" s="80"/>
      <c r="T42" s="69"/>
      <c r="U42" s="89"/>
      <c r="V42" s="89"/>
      <c r="W42" s="89"/>
      <c r="X42" s="89"/>
      <c r="Y42" s="84"/>
    </row>
    <row r="43" spans="2:25" s="54" customFormat="1" ht="15.75" customHeight="1" thickBot="1" x14ac:dyDescent="0.3">
      <c r="B43" s="56"/>
      <c r="C43" s="50"/>
      <c r="D43" s="50"/>
      <c r="E43" s="50"/>
      <c r="F43" s="50"/>
      <c r="G43" s="50"/>
      <c r="H43" s="50"/>
      <c r="I43" s="50"/>
      <c r="J43" s="89"/>
      <c r="K43" s="89"/>
      <c r="L43" s="89"/>
      <c r="M43" s="89"/>
      <c r="N43" s="89"/>
      <c r="O43" s="89"/>
      <c r="P43" s="89"/>
      <c r="Q43" s="89"/>
      <c r="R43" s="69"/>
      <c r="S43" s="69"/>
      <c r="T43" s="69"/>
      <c r="U43" s="89"/>
      <c r="V43" s="89"/>
      <c r="W43" s="89"/>
      <c r="X43" s="89"/>
      <c r="Y43" s="84"/>
    </row>
    <row r="44" spans="2:25" ht="16.5" thickBot="1" x14ac:dyDescent="0.3">
      <c r="B44" s="160" t="s">
        <v>140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2"/>
    </row>
    <row r="45" spans="2:25" x14ac:dyDescent="0.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2:25" s="54" customFormat="1" x14ac:dyDescent="0.25"/>
    <row r="47" spans="2:25" s="54" customFormat="1" x14ac:dyDescent="0.25"/>
    <row r="48" spans="2:25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</sheetData>
  <mergeCells count="192">
    <mergeCell ref="L34:R34"/>
    <mergeCell ref="L35:R35"/>
    <mergeCell ref="L36:R36"/>
    <mergeCell ref="L37:R37"/>
    <mergeCell ref="L38:R38"/>
    <mergeCell ref="L39:R39"/>
    <mergeCell ref="L40:R40"/>
    <mergeCell ref="L41:R41"/>
    <mergeCell ref="G41:I41"/>
    <mergeCell ref="J41:K41"/>
    <mergeCell ref="B42:D42"/>
    <mergeCell ref="E42:F42"/>
    <mergeCell ref="G42:I42"/>
    <mergeCell ref="J42:K42"/>
    <mergeCell ref="G39:I39"/>
    <mergeCell ref="J39:K39"/>
    <mergeCell ref="B40:D40"/>
    <mergeCell ref="E40:F40"/>
    <mergeCell ref="G40:I40"/>
    <mergeCell ref="J40:K40"/>
    <mergeCell ref="B35:D35"/>
    <mergeCell ref="E35:F35"/>
    <mergeCell ref="G35:I35"/>
    <mergeCell ref="J35:K35"/>
    <mergeCell ref="B34:D34"/>
    <mergeCell ref="E34:F34"/>
    <mergeCell ref="G34:I34"/>
    <mergeCell ref="J34:K34"/>
    <mergeCell ref="B41:D41"/>
    <mergeCell ref="E41:F41"/>
    <mergeCell ref="B39:D39"/>
    <mergeCell ref="E39:F39"/>
    <mergeCell ref="B38:D38"/>
    <mergeCell ref="E38:F38"/>
    <mergeCell ref="G38:I38"/>
    <mergeCell ref="J38:K38"/>
    <mergeCell ref="B37:D37"/>
    <mergeCell ref="E37:F37"/>
    <mergeCell ref="G37:I37"/>
    <mergeCell ref="J37:K37"/>
    <mergeCell ref="B36:D36"/>
    <mergeCell ref="E36:F36"/>
    <mergeCell ref="G36:I36"/>
    <mergeCell ref="J36:K36"/>
    <mergeCell ref="J32:K32"/>
    <mergeCell ref="L32:M32"/>
    <mergeCell ref="N32:Q32"/>
    <mergeCell ref="R32:T32"/>
    <mergeCell ref="U32:V32"/>
    <mergeCell ref="W32:X32"/>
    <mergeCell ref="R30:T30"/>
    <mergeCell ref="W30:X30"/>
    <mergeCell ref="U30:V30"/>
    <mergeCell ref="C31:D31"/>
    <mergeCell ref="C32:D32"/>
    <mergeCell ref="J31:K31"/>
    <mergeCell ref="L31:M31"/>
    <mergeCell ref="N31:Q31"/>
    <mergeCell ref="R31:T31"/>
    <mergeCell ref="B44:Y44"/>
    <mergeCell ref="B26:D26"/>
    <mergeCell ref="E26:F26"/>
    <mergeCell ref="G26:O26"/>
    <mergeCell ref="P26:R26"/>
    <mergeCell ref="S26:T26"/>
    <mergeCell ref="U26:X26"/>
    <mergeCell ref="B27:D27"/>
    <mergeCell ref="E27:F27"/>
    <mergeCell ref="G27:O27"/>
    <mergeCell ref="E32:F32"/>
    <mergeCell ref="G32:I32"/>
    <mergeCell ref="U31:V31"/>
    <mergeCell ref="W31:X31"/>
    <mergeCell ref="U27:X27"/>
    <mergeCell ref="U28:X28"/>
    <mergeCell ref="E31:F31"/>
    <mergeCell ref="L42:R42"/>
    <mergeCell ref="R24:S24"/>
    <mergeCell ref="E30:F30"/>
    <mergeCell ref="G30:I30"/>
    <mergeCell ref="S27:T27"/>
    <mergeCell ref="B28:D28"/>
    <mergeCell ref="E28:F28"/>
    <mergeCell ref="B24:C24"/>
    <mergeCell ref="D24:E24"/>
    <mergeCell ref="F24:H24"/>
    <mergeCell ref="I24:J24"/>
    <mergeCell ref="K24:L24"/>
    <mergeCell ref="O24:P24"/>
    <mergeCell ref="M24:N24"/>
    <mergeCell ref="G28:O28"/>
    <mergeCell ref="S28:T28"/>
    <mergeCell ref="C30:D30"/>
    <mergeCell ref="V22:W22"/>
    <mergeCell ref="B23:C23"/>
    <mergeCell ref="D23:E23"/>
    <mergeCell ref="F23:H23"/>
    <mergeCell ref="I23:J23"/>
    <mergeCell ref="K23:L23"/>
    <mergeCell ref="O23:P23"/>
    <mergeCell ref="R23:S23"/>
    <mergeCell ref="B22:C22"/>
    <mergeCell ref="D22:E22"/>
    <mergeCell ref="F22:H22"/>
    <mergeCell ref="I22:J22"/>
    <mergeCell ref="K22:L22"/>
    <mergeCell ref="O22:P22"/>
    <mergeCell ref="R22:S22"/>
    <mergeCell ref="G31:I31"/>
    <mergeCell ref="J30:K30"/>
    <mergeCell ref="L30:M30"/>
    <mergeCell ref="N30:Q30"/>
    <mergeCell ref="P13:R13"/>
    <mergeCell ref="J16:O16"/>
    <mergeCell ref="J17:O17"/>
    <mergeCell ref="J18:O18"/>
    <mergeCell ref="S13:T13"/>
    <mergeCell ref="S14:T14"/>
    <mergeCell ref="B19:Y19"/>
    <mergeCell ref="B18:D18"/>
    <mergeCell ref="E18:F18"/>
    <mergeCell ref="G18:I18"/>
    <mergeCell ref="S18:T18"/>
    <mergeCell ref="B17:D17"/>
    <mergeCell ref="E17:F17"/>
    <mergeCell ref="G17:I17"/>
    <mergeCell ref="S17:T17"/>
    <mergeCell ref="B16:D16"/>
    <mergeCell ref="E16:F16"/>
    <mergeCell ref="G16:I16"/>
    <mergeCell ref="S16:T16"/>
    <mergeCell ref="B13:D13"/>
    <mergeCell ref="U13:X13"/>
    <mergeCell ref="U14:X14"/>
    <mergeCell ref="P7:R7"/>
    <mergeCell ref="V8:X8"/>
    <mergeCell ref="V9:X9"/>
    <mergeCell ref="V10:X10"/>
    <mergeCell ref="V11:X11"/>
    <mergeCell ref="S10:T10"/>
    <mergeCell ref="S11:T11"/>
    <mergeCell ref="S7:T7"/>
    <mergeCell ref="S8:T8"/>
    <mergeCell ref="S9:T9"/>
    <mergeCell ref="E13:F13"/>
    <mergeCell ref="B14:D14"/>
    <mergeCell ref="E14:F14"/>
    <mergeCell ref="G13:O13"/>
    <mergeCell ref="G14:O14"/>
    <mergeCell ref="B10:D10"/>
    <mergeCell ref="E10:F10"/>
    <mergeCell ref="G10:I10"/>
    <mergeCell ref="J10:O10"/>
    <mergeCell ref="B11:D11"/>
    <mergeCell ref="E11:F11"/>
    <mergeCell ref="G11:I11"/>
    <mergeCell ref="J11:O11"/>
    <mergeCell ref="B8:D8"/>
    <mergeCell ref="E8:F8"/>
    <mergeCell ref="G8:I8"/>
    <mergeCell ref="J8:O8"/>
    <mergeCell ref="B9:D9"/>
    <mergeCell ref="E9:F9"/>
    <mergeCell ref="G9:I9"/>
    <mergeCell ref="J9:O9"/>
    <mergeCell ref="B7:D7"/>
    <mergeCell ref="E7:F7"/>
    <mergeCell ref="G7:I7"/>
    <mergeCell ref="J7:O7"/>
    <mergeCell ref="R5:S5"/>
    <mergeCell ref="B5:C5"/>
    <mergeCell ref="D5:E5"/>
    <mergeCell ref="F5:H5"/>
    <mergeCell ref="I5:J5"/>
    <mergeCell ref="K5:L5"/>
    <mergeCell ref="O5:P5"/>
    <mergeCell ref="M5:N5"/>
    <mergeCell ref="R3:S3"/>
    <mergeCell ref="V3:W3"/>
    <mergeCell ref="B4:C4"/>
    <mergeCell ref="D4:E4"/>
    <mergeCell ref="F4:H4"/>
    <mergeCell ref="I4:J4"/>
    <mergeCell ref="K4:L4"/>
    <mergeCell ref="O4:P4"/>
    <mergeCell ref="R4:S4"/>
    <mergeCell ref="B3:C3"/>
    <mergeCell ref="D3:E3"/>
    <mergeCell ref="F3:H3"/>
    <mergeCell ref="I3:J3"/>
    <mergeCell ref="K3:L3"/>
    <mergeCell ref="O3:P3"/>
  </mergeCells>
  <conditionalFormatting sqref="E8:F8">
    <cfRule type="expression" dxfId="95" priority="165">
      <formula>IF(SUM(D5*2+F5)=0,1,0)</formula>
    </cfRule>
  </conditionalFormatting>
  <conditionalFormatting sqref="G8:I8">
    <cfRule type="expression" dxfId="94" priority="164">
      <formula>IF(SUM(D5*2+F5)=0,1,0)</formula>
    </cfRule>
  </conditionalFormatting>
  <conditionalFormatting sqref="J8:M8">
    <cfRule type="expression" dxfId="93" priority="163">
      <formula>IF(SUM(D5*2+F5)=0,1,0)</formula>
    </cfRule>
  </conditionalFormatting>
  <conditionalFormatting sqref="E9:F9">
    <cfRule type="expression" dxfId="92" priority="162">
      <formula>IF(SUM(D5*2+F5)=1,1,0)</formula>
    </cfRule>
  </conditionalFormatting>
  <conditionalFormatting sqref="G9:I9">
    <cfRule type="expression" dxfId="91" priority="161">
      <formula>IF(SUM(D5*2+F5)=1,1,0)</formula>
    </cfRule>
  </conditionalFormatting>
  <conditionalFormatting sqref="J9:M9">
    <cfRule type="expression" dxfId="90" priority="160">
      <formula>IF(SUM(D5*2+F5)=1,1,0)</formula>
    </cfRule>
  </conditionalFormatting>
  <conditionalFormatting sqref="E10:F10">
    <cfRule type="expression" dxfId="89" priority="159">
      <formula>IF(SUM(D5*2+F5)=2,1,0)</formula>
    </cfRule>
  </conditionalFormatting>
  <conditionalFormatting sqref="G10:I10">
    <cfRule type="expression" dxfId="88" priority="158">
      <formula>IF(SUM(D5*2+F5)=2,1,0)</formula>
    </cfRule>
  </conditionalFormatting>
  <conditionalFormatting sqref="J10:M10">
    <cfRule type="expression" dxfId="87" priority="157">
      <formula>IF(SUM(D5*2+F5)=2,1,0)</formula>
    </cfRule>
  </conditionalFormatting>
  <conditionalFormatting sqref="E11:F11">
    <cfRule type="expression" dxfId="86" priority="156">
      <formula>IF(SUM(D5*2+F5)=3,1,0)</formula>
    </cfRule>
  </conditionalFormatting>
  <conditionalFormatting sqref="G11:I11">
    <cfRule type="expression" dxfId="85" priority="155">
      <formula>IF(SUM(D5*2+F5)=3,1,0)</formula>
    </cfRule>
  </conditionalFormatting>
  <conditionalFormatting sqref="J11:M11">
    <cfRule type="expression" dxfId="84" priority="154">
      <formula>IF(SUM(D5*2+F5)=3,1,0)</formula>
    </cfRule>
  </conditionalFormatting>
  <conditionalFormatting sqref="F14">
    <cfRule type="expression" dxfId="83" priority="153">
      <formula>IF(O5=0,1,0)</formula>
    </cfRule>
  </conditionalFormatting>
  <conditionalFormatting sqref="E17:F17">
    <cfRule type="expression" dxfId="82" priority="150">
      <formula>IF(SUM(Q5*2+R5)=0,1,0)</formula>
    </cfRule>
  </conditionalFormatting>
  <conditionalFormatting sqref="G17:I17">
    <cfRule type="expression" dxfId="81" priority="149">
      <formula>IF(SUM(Q5*2+R5)=0,1,0)</formula>
    </cfRule>
  </conditionalFormatting>
  <conditionalFormatting sqref="J17">
    <cfRule type="expression" dxfId="80" priority="148">
      <formula>IF(SUM(Q5*2+R5)=0,1,0)</formula>
    </cfRule>
  </conditionalFormatting>
  <conditionalFormatting sqref="E18:F18">
    <cfRule type="expression" dxfId="79" priority="146">
      <formula>IF(SUM(O5*4+Q5*2+R5)=1,1,0)</formula>
    </cfRule>
  </conditionalFormatting>
  <conditionalFormatting sqref="G18:I18">
    <cfRule type="expression" dxfId="78" priority="145">
      <formula>IF(SUM(O5*4+Q5*2+R5)=1,1,0)</formula>
    </cfRule>
  </conditionalFormatting>
  <conditionalFormatting sqref="J18">
    <cfRule type="expression" dxfId="77" priority="144">
      <formula>IF(SUM(O5*4+Q5*2+R5)=1,1,0)</formula>
    </cfRule>
  </conditionalFormatting>
  <conditionalFormatting sqref="P18 R18">
    <cfRule type="expression" dxfId="76" priority="143">
      <formula>IF(SUM(R5*4+T5*2+U5)=1,1,0)</formula>
    </cfRule>
  </conditionalFormatting>
  <conditionalFormatting sqref="V11">
    <cfRule type="expression" dxfId="75" priority="101">
      <formula>IF(SUM(I5*2+K5)=3,1,0)</formula>
    </cfRule>
  </conditionalFormatting>
  <conditionalFormatting sqref="S8:T8">
    <cfRule type="expression" dxfId="74" priority="116">
      <formula>IF(SUM(I5*2+K5)=0,1,0)</formula>
    </cfRule>
  </conditionalFormatting>
  <conditionalFormatting sqref="U8">
    <cfRule type="expression" dxfId="73" priority="115">
      <formula>IF(SUM(I5*2+K5)=0,1,0)</formula>
    </cfRule>
  </conditionalFormatting>
  <conditionalFormatting sqref="S9:T9">
    <cfRule type="expression" dxfId="72" priority="113">
      <formula>IF(SUM(I5*2+K5)=1,1,0)</formula>
    </cfRule>
  </conditionalFormatting>
  <conditionalFormatting sqref="U9">
    <cfRule type="expression" dxfId="71" priority="112">
      <formula>IF(SUM(I5*2+K5)=1,1,0)</formula>
    </cfRule>
  </conditionalFormatting>
  <conditionalFormatting sqref="S10:T10">
    <cfRule type="expression" dxfId="70" priority="110">
      <formula>IF(SUM(I5*2+K5)=2,1,0)</formula>
    </cfRule>
  </conditionalFormatting>
  <conditionalFormatting sqref="U10">
    <cfRule type="expression" dxfId="69" priority="109">
      <formula>IF(SUM(I5*2+K5)=2,1,0)</formula>
    </cfRule>
  </conditionalFormatting>
  <conditionalFormatting sqref="S11:T11">
    <cfRule type="expression" dxfId="68" priority="107">
      <formula>IF(SUM(I5*2+K5)=3,1,0)</formula>
    </cfRule>
  </conditionalFormatting>
  <conditionalFormatting sqref="U11">
    <cfRule type="expression" dxfId="67" priority="106">
      <formula>IF(SUM(I5*2+K5)=3,1,0)</formula>
    </cfRule>
  </conditionalFormatting>
  <conditionalFormatting sqref="V8">
    <cfRule type="expression" dxfId="66" priority="104">
      <formula>IF(SUM(I5*2+K5)=0,1,0)</formula>
    </cfRule>
  </conditionalFormatting>
  <conditionalFormatting sqref="V9">
    <cfRule type="expression" dxfId="65" priority="103">
      <formula>IF(SUM(I5*2+K5)=1,1,0)</formula>
    </cfRule>
  </conditionalFormatting>
  <conditionalFormatting sqref="V10">
    <cfRule type="expression" dxfId="64" priority="102">
      <formula>IF(SUM(I5*2+K5)=2,1,0)</formula>
    </cfRule>
  </conditionalFormatting>
  <conditionalFormatting sqref="S14:T14">
    <cfRule type="expression" dxfId="63" priority="99">
      <formula>IF(O5=0,1,0)</formula>
    </cfRule>
  </conditionalFormatting>
  <conditionalFormatting sqref="U14">
    <cfRule type="expression" dxfId="62" priority="98">
      <formula>IF(O5=0,1,0)</formula>
    </cfRule>
  </conditionalFormatting>
  <conditionalFormatting sqref="U27">
    <cfRule type="expression" dxfId="61" priority="59">
      <formula>IF(F24=0,1,0)</formula>
    </cfRule>
  </conditionalFormatting>
  <conditionalFormatting sqref="E27:F27">
    <cfRule type="expression" dxfId="60" priority="62">
      <formula>IF(D24=0,1,0)</formula>
    </cfRule>
  </conditionalFormatting>
  <conditionalFormatting sqref="G27">
    <cfRule type="expression" dxfId="59" priority="61">
      <formula>IF(D24=0,1,0)</formula>
    </cfRule>
  </conditionalFormatting>
  <conditionalFormatting sqref="S27:T27">
    <cfRule type="expression" dxfId="58" priority="60">
      <formula>IF(F24=0,1,0)</formula>
    </cfRule>
  </conditionalFormatting>
  <conditionalFormatting sqref="E28:F28">
    <cfRule type="expression" dxfId="57" priority="58">
      <formula>IF(D24=1,1,0)</formula>
    </cfRule>
  </conditionalFormatting>
  <conditionalFormatting sqref="S28:T28">
    <cfRule type="expression" dxfId="56" priority="56">
      <formula>IF(F24=1,1,0)</formula>
    </cfRule>
  </conditionalFormatting>
  <conditionalFormatting sqref="G28">
    <cfRule type="expression" dxfId="55" priority="54">
      <formula>IF(D24=1,1,0)</formula>
    </cfRule>
  </conditionalFormatting>
  <conditionalFormatting sqref="U28">
    <cfRule type="expression" dxfId="54" priority="53">
      <formula>IF(F24=1,1,0)</formula>
    </cfRule>
  </conditionalFormatting>
  <conditionalFormatting sqref="N8:O8">
    <cfRule type="expression" dxfId="53" priority="167">
      <formula>IF(SUM(G5*2+I5)=0,1,0)</formula>
    </cfRule>
  </conditionalFormatting>
  <conditionalFormatting sqref="N9:O9">
    <cfRule type="expression" dxfId="52" priority="169">
      <formula>IF(SUM(G5*2+I5)=1,1,0)</formula>
    </cfRule>
  </conditionalFormatting>
  <conditionalFormatting sqref="N10:O10">
    <cfRule type="expression" dxfId="51" priority="171">
      <formula>IF(SUM(G5*2+I5)=2,1,0)</formula>
    </cfRule>
  </conditionalFormatting>
  <conditionalFormatting sqref="N11:O11">
    <cfRule type="expression" dxfId="50" priority="173">
      <formula>IF(SUM(G5*2+I5)=3,1,0)</formula>
    </cfRule>
  </conditionalFormatting>
  <conditionalFormatting sqref="E14">
    <cfRule type="expression" dxfId="49" priority="183">
      <formula>IF(M5=0,1,0)</formula>
    </cfRule>
  </conditionalFormatting>
  <conditionalFormatting sqref="G14">
    <cfRule type="expression" dxfId="48" priority="184">
      <formula>IF(M5=0,1,0)</formula>
    </cfRule>
  </conditionalFormatting>
  <conditionalFormatting sqref="E35:F35">
    <cfRule type="expression" dxfId="47" priority="50">
      <formula>IF(SUM(O24*4+Q24*2+R24)=0,1,0)</formula>
    </cfRule>
  </conditionalFormatting>
  <conditionalFormatting sqref="G35:I35">
    <cfRule type="expression" dxfId="46" priority="49">
      <formula>IF(SUM(O24*4+Q24*2+R24)=0,1,0)</formula>
    </cfRule>
  </conditionalFormatting>
  <conditionalFormatting sqref="J35:K35">
    <cfRule type="expression" dxfId="45" priority="48">
      <formula>IF(SUM(O24*4+Q24*2+R24)=0,1,0)</formula>
    </cfRule>
  </conditionalFormatting>
  <conditionalFormatting sqref="L35">
    <cfRule type="expression" dxfId="44" priority="47">
      <formula>IF(SUM(O24*4+Q24*2+R24)=0,1,0)</formula>
    </cfRule>
  </conditionalFormatting>
  <conditionalFormatting sqref="E36:F36">
    <cfRule type="expression" dxfId="43" priority="46">
      <formula>IF(SUM(O24*4+Q24*2+R24)=1,1,0)</formula>
    </cfRule>
  </conditionalFormatting>
  <conditionalFormatting sqref="G36:I36">
    <cfRule type="expression" dxfId="42" priority="45">
      <formula>IF(SUM(O24*4+Q24*2+R24)=1,1,0)</formula>
    </cfRule>
  </conditionalFormatting>
  <conditionalFormatting sqref="J36:K36">
    <cfRule type="expression" dxfId="41" priority="44">
      <formula>IF(SUM(O24*4+Q24*2+R24)=1,1,0)</formula>
    </cfRule>
  </conditionalFormatting>
  <conditionalFormatting sqref="L36">
    <cfRule type="expression" dxfId="40" priority="43">
      <formula>IF(SUM(O24*4+Q24*2+R24)=1,1,0)</formula>
    </cfRule>
  </conditionalFormatting>
  <conditionalFormatting sqref="E37:F37">
    <cfRule type="expression" dxfId="39" priority="42">
      <formula>IF(SUM(O24*4+Q24*2+R24)=2,1,0)</formula>
    </cfRule>
  </conditionalFormatting>
  <conditionalFormatting sqref="G37:I37">
    <cfRule type="expression" dxfId="38" priority="41">
      <formula>IF(SUM(O24*4+Q24*2+R24)=2,1,0)</formula>
    </cfRule>
  </conditionalFormatting>
  <conditionalFormatting sqref="J37:K37">
    <cfRule type="expression" dxfId="37" priority="40">
      <formula>IF(SUM(O24*4+Q24*2+R24)=2,1,0)</formula>
    </cfRule>
  </conditionalFormatting>
  <conditionalFormatting sqref="L37">
    <cfRule type="expression" dxfId="36" priority="39">
      <formula>IF(SUM(O24*4+Q24*2+R24)=2,1,0)</formula>
    </cfRule>
  </conditionalFormatting>
  <conditionalFormatting sqref="E38:F38">
    <cfRule type="expression" dxfId="35" priority="38">
      <formula>IF(SUM(O24*4+Q24*2+R24)=3,1,0)</formula>
    </cfRule>
  </conditionalFormatting>
  <conditionalFormatting sqref="G38:I38">
    <cfRule type="expression" dxfId="34" priority="37">
      <formula>IF(SUM(O24*4+Q24*2+R24)=3,1,0)</formula>
    </cfRule>
  </conditionalFormatting>
  <conditionalFormatting sqref="J38:K38">
    <cfRule type="expression" dxfId="33" priority="36">
      <formula>IF(SUM(O24*4+Q24*2+R24)=3,1,0)</formula>
    </cfRule>
  </conditionalFormatting>
  <conditionalFormatting sqref="L38">
    <cfRule type="expression" dxfId="32" priority="35">
      <formula>IF(SUM(O24*4+Q24*2+R24)=3,1,0)</formula>
    </cfRule>
  </conditionalFormatting>
  <conditionalFormatting sqref="E39:F39">
    <cfRule type="expression" dxfId="31" priority="34">
      <formula>IF(SUM(O24*4+Q24*2+R24)=4,1,0)</formula>
    </cfRule>
  </conditionalFormatting>
  <conditionalFormatting sqref="G39:I39">
    <cfRule type="expression" dxfId="30" priority="33">
      <formula>IF(SUM(O24*4+Q24*2+R24)=4,1,0)</formula>
    </cfRule>
  </conditionalFormatting>
  <conditionalFormatting sqref="J39:K39">
    <cfRule type="expression" dxfId="29" priority="32">
      <formula>IF(SUM(O24*4+Q24*2+R24)=4,1,0)</formula>
    </cfRule>
  </conditionalFormatting>
  <conditionalFormatting sqref="L39">
    <cfRule type="expression" dxfId="28" priority="31">
      <formula>IF(SUM(O24*4+Q24*2+R24)=4,1,0)</formula>
    </cfRule>
  </conditionalFormatting>
  <conditionalFormatting sqref="E40:F40">
    <cfRule type="expression" dxfId="27" priority="30">
      <formula>IF(SUM(O24*4+Q24*2+R24)=5,1,0)</formula>
    </cfRule>
  </conditionalFormatting>
  <conditionalFormatting sqref="G40:I40">
    <cfRule type="expression" dxfId="26" priority="29">
      <formula>IF(SUM(O24*4+Q24*2+R24)=5,1,0)</formula>
    </cfRule>
  </conditionalFormatting>
  <conditionalFormatting sqref="J40:K40">
    <cfRule type="expression" dxfId="25" priority="28">
      <formula>IF(SUM(O24*4+Q24*2+R24)=5,1,0)</formula>
    </cfRule>
  </conditionalFormatting>
  <conditionalFormatting sqref="L40">
    <cfRule type="expression" dxfId="24" priority="27">
      <formula>IF(SUM(O24*4+Q24*2+R24)=5,1,0)</formula>
    </cfRule>
  </conditionalFormatting>
  <conditionalFormatting sqref="E41:F41">
    <cfRule type="expression" dxfId="23" priority="26">
      <formula>IF(SUM(O24*4+Q24*2+R24)=6,1,0)</formula>
    </cfRule>
  </conditionalFormatting>
  <conditionalFormatting sqref="G41:I41">
    <cfRule type="expression" dxfId="22" priority="25">
      <formula>IF(SUM(O24*4+Q24*2+R24)=6,1,0)</formula>
    </cfRule>
  </conditionalFormatting>
  <conditionalFormatting sqref="J41:K41">
    <cfRule type="expression" dxfId="21" priority="24">
      <formula>IF(SUM(O24*4+Q24*2+R24)=6,1,0)</formula>
    </cfRule>
  </conditionalFormatting>
  <conditionalFormatting sqref="L41">
    <cfRule type="expression" dxfId="20" priority="23">
      <formula>IF(SUM(O24*4+Q24*2+R24)=6,1,0)</formula>
    </cfRule>
  </conditionalFormatting>
  <conditionalFormatting sqref="E42:F42">
    <cfRule type="expression" dxfId="19" priority="22">
      <formula>IF(SUM(O24*4+Q24*2+R24)=7,1,0)</formula>
    </cfRule>
  </conditionalFormatting>
  <conditionalFormatting sqref="G42:I42">
    <cfRule type="expression" dxfId="18" priority="21">
      <formula>IF(SUM(O24*4+Q24*2+R24)=7,1,0)</formula>
    </cfRule>
  </conditionalFormatting>
  <conditionalFormatting sqref="J42:K42">
    <cfRule type="expression" dxfId="17" priority="20">
      <formula>IF(SUM(O24*4+Q24*2+R24)=7,1,0)</formula>
    </cfRule>
  </conditionalFormatting>
  <conditionalFormatting sqref="L42">
    <cfRule type="expression" dxfId="16" priority="19">
      <formula>IF(SUM(O24*4+Q24*2+R24)=7,1,0)</formula>
    </cfRule>
  </conditionalFormatting>
  <conditionalFormatting sqref="E31:F31">
    <cfRule type="expression" dxfId="15" priority="16">
      <formula>IF(SUM(K24*8+M24*4+Q5*2+R5)=0,1,0)</formula>
    </cfRule>
  </conditionalFormatting>
  <conditionalFormatting sqref="G31:I31">
    <cfRule type="expression" dxfId="14" priority="15">
      <formula>IF(SUM(K24*8+M24*4+Q5*2+R5)=0,1,0)</formula>
    </cfRule>
  </conditionalFormatting>
  <conditionalFormatting sqref="J31:K31">
    <cfRule type="expression" dxfId="13" priority="14">
      <formula>IF(SUM(K24*8+M24*4+Q5*2+R5)=0,1,0)</formula>
    </cfRule>
  </conditionalFormatting>
  <conditionalFormatting sqref="L31:M31">
    <cfRule type="expression" dxfId="12" priority="13">
      <formula>IF(SUM(K24*8+M24*4+Q5*2+R5)=0,1,0)</formula>
    </cfRule>
  </conditionalFormatting>
  <conditionalFormatting sqref="N31:Q31">
    <cfRule type="expression" dxfId="11" priority="12">
      <formula>IF(SUM(K24*8+M24*4+Q5*2+R5)=0,1,0)</formula>
    </cfRule>
  </conditionalFormatting>
  <conditionalFormatting sqref="R31:T31">
    <cfRule type="expression" dxfId="10" priority="11">
      <formula>IF(SUM(K24*8+M24*4+Q5*2+R5)=0,1,0)</formula>
    </cfRule>
  </conditionalFormatting>
  <conditionalFormatting sqref="U31:V31">
    <cfRule type="expression" dxfId="9" priority="10">
      <formula>IF(SUM(K24*8+M24*4+Q5*2+R5)=0,1,0)</formula>
    </cfRule>
  </conditionalFormatting>
  <conditionalFormatting sqref="W31:X31">
    <cfRule type="expression" dxfId="8" priority="9">
      <formula>IF(SUM(K24*8+M24*4+Q5*2+R5)=0,1,0)</formula>
    </cfRule>
  </conditionalFormatting>
  <conditionalFormatting sqref="E32:F32">
    <cfRule type="expression" dxfId="7" priority="8">
      <formula>IF(SUM(K24*8+M24*4+Q5*2+R5)=4,1,0)</formula>
    </cfRule>
  </conditionalFormatting>
  <conditionalFormatting sqref="G32:I32">
    <cfRule type="expression" dxfId="6" priority="7">
      <formula>IF(SUM(K24*8+M24*4+Q5*2+R5)=4,1,0)</formula>
    </cfRule>
  </conditionalFormatting>
  <conditionalFormatting sqref="J32:K32">
    <cfRule type="expression" dxfId="5" priority="6">
      <formula>IF(SUM(K24*8+M24*4+Q5*2+R5)=4,1,0)</formula>
    </cfRule>
  </conditionalFormatting>
  <conditionalFormatting sqref="L32:M32">
    <cfRule type="expression" dxfId="4" priority="5">
      <formula>IF(SUM(K24*8+M24*4+Q5*2+R5)=4,1,0)</formula>
    </cfRule>
  </conditionalFormatting>
  <conditionalFormatting sqref="N32:Q32">
    <cfRule type="expression" dxfId="3" priority="4">
      <formula>IF(SUM(K24*8+M24*4+Q5*2+R5)=4,1,0)</formula>
    </cfRule>
  </conditionalFormatting>
  <conditionalFormatting sqref="R32:T32">
    <cfRule type="expression" dxfId="2" priority="3">
      <formula>IF(SUM(K24*8+M24*4+Q5*2+R5)=4,1,0)</formula>
    </cfRule>
  </conditionalFormatting>
  <conditionalFormatting sqref="U32:V32">
    <cfRule type="expression" dxfId="1" priority="2">
      <formula>IF(SUM(K24*8+M24*4+Q5*2+R5)=4,1,0)</formula>
    </cfRule>
  </conditionalFormatting>
  <conditionalFormatting sqref="W32:X32">
    <cfRule type="expression" dxfId="0" priority="1">
      <formula>IF(SUM(K24*8+M24*4+Q5*2+R5)=4,1,0)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Timers</vt:lpstr>
      <vt:lpstr>TCCR0</vt:lpstr>
      <vt:lpstr>TCCR2</vt:lpstr>
      <vt:lpstr>TCCR1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2018-05-22T11:37:07Z</dcterms:modified>
</cp:coreProperties>
</file>