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2"/>
  <workbookPr/>
  <xr:revisionPtr revIDLastSave="0" documentId="8_{2EAFBE21-1DA5-4489-AAE0-E9FF6C9D62FD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usuarios" sheetId="1" r:id="rId1"/>
    <sheet name="rutas" sheetId="2" r:id="rId2"/>
    <sheet name="maquinas" sheetId="3" r:id="rId3"/>
    <sheet name="clientes" sheetId="4" r:id="rId4"/>
    <sheet name="capturas" sheetId="5" r:id="rId5"/>
    <sheet name="bitacora_fallas" sheetId="7" r:id="rId6"/>
    <sheet name="log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B45" i="5"/>
  <c r="B46" i="5"/>
  <c r="B47" i="5"/>
  <c r="B48" i="5"/>
  <c r="B49" i="5"/>
  <c r="B50" i="5"/>
  <c r="B51" i="5"/>
  <c r="B52" i="5"/>
  <c r="B53" i="5"/>
  <c r="B54" i="5"/>
  <c r="B55" i="5"/>
  <c r="B56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C2" i="7"/>
  <c r="B2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H7" i="4"/>
  <c r="H2" i="4"/>
  <c r="H3" i="4"/>
  <c r="H4" i="4"/>
  <c r="H5" i="4"/>
  <c r="H6" i="4"/>
</calcChain>
</file>

<file path=xl/sharedStrings.xml><?xml version="1.0" encoding="utf-8"?>
<sst xmlns="http://schemas.openxmlformats.org/spreadsheetml/2006/main" count="132" uniqueCount="75">
  <si>
    <t>id_usuario</t>
  </si>
  <si>
    <t>nombre</t>
  </si>
  <si>
    <t>apellido</t>
  </si>
  <si>
    <t>usuario</t>
  </si>
  <si>
    <t>password_hash</t>
  </si>
  <si>
    <t>tipo</t>
  </si>
  <si>
    <t>estatus</t>
  </si>
  <si>
    <t>Mario</t>
  </si>
  <si>
    <t>Lopez</t>
  </si>
  <si>
    <t>admin</t>
  </si>
  <si>
    <t>6aa12675c5f59e3a53e36e03bca4badb3911c5b50bcbd449449ec517eb614f13</t>
  </si>
  <si>
    <t>activo</t>
  </si>
  <si>
    <t>Antonio</t>
  </si>
  <si>
    <t>Salto</t>
  </si>
  <si>
    <t>sokka</t>
  </si>
  <si>
    <t>47582a4a891ad364c11f168be2142aaff888869b28dfebefda505d1894d2a787</t>
  </si>
  <si>
    <t>operador</t>
  </si>
  <si>
    <t>id_ruta</t>
  </si>
  <si>
    <t>El Salto</t>
  </si>
  <si>
    <t>Guadalajara</t>
  </si>
  <si>
    <t>id_maquina</t>
  </si>
  <si>
    <t>numero_maquina</t>
  </si>
  <si>
    <t>numero_permiso</t>
  </si>
  <si>
    <t>tipo_maquina</t>
  </si>
  <si>
    <t>fondo</t>
  </si>
  <si>
    <t>id_cliente</t>
  </si>
  <si>
    <t>Coctel</t>
  </si>
  <si>
    <t>direccion</t>
  </si>
  <si>
    <t>telefono</t>
  </si>
  <si>
    <t>correo</t>
  </si>
  <si>
    <t>comision</t>
  </si>
  <si>
    <t>Martha</t>
  </si>
  <si>
    <t>Garcia</t>
  </si>
  <si>
    <t>(20.5689565, -103.3322776)</t>
  </si>
  <si>
    <t>Ana</t>
  </si>
  <si>
    <t>Olague</t>
  </si>
  <si>
    <t>(20.5600000, -103.3176944)</t>
  </si>
  <si>
    <t>Alicia</t>
  </si>
  <si>
    <t>(20.5574622, -103.3169280)</t>
  </si>
  <si>
    <t>Yuri</t>
  </si>
  <si>
    <t>(20.7221174, -103.2957081)</t>
  </si>
  <si>
    <t>Salvador</t>
  </si>
  <si>
    <t>(20.7221808, -103.2960437)</t>
  </si>
  <si>
    <t>Gerardo</t>
  </si>
  <si>
    <t>(20.7330540, -103.3169106)</t>
  </si>
  <si>
    <t>Elvira</t>
  </si>
  <si>
    <t>(20.6738225, -103.2745076)</t>
  </si>
  <si>
    <t>David</t>
  </si>
  <si>
    <t>Del Toro</t>
  </si>
  <si>
    <t>(20.6637493, -103.2906333)</t>
  </si>
  <si>
    <t>Jaime</t>
  </si>
  <si>
    <t>(20.6703439, -103.2757726)</t>
  </si>
  <si>
    <t>id_captura</t>
  </si>
  <si>
    <t>fecha</t>
  </si>
  <si>
    <t>score</t>
  </si>
  <si>
    <t>valor_real</t>
  </si>
  <si>
    <t>comision_cliente</t>
  </si>
  <si>
    <t>ganancia_cliente</t>
  </si>
  <si>
    <t>ganancia_owner</t>
  </si>
  <si>
    <t>observaciones</t>
  </si>
  <si>
    <t>firma_path</t>
  </si>
  <si>
    <t>id_entrada</t>
  </si>
  <si>
    <t>hora</t>
  </si>
  <si>
    <t>accion</t>
  </si>
  <si>
    <t>pieza</t>
  </si>
  <si>
    <t>detalle</t>
  </si>
  <si>
    <t>reemplazo</t>
  </si>
  <si>
    <t>monedero</t>
  </si>
  <si>
    <t>Monedero anterior dañado.</t>
  </si>
  <si>
    <t xml:space="preserve">Reemplazo </t>
  </si>
  <si>
    <t>Hooper</t>
  </si>
  <si>
    <t xml:space="preserve">Hooper anterior dañado </t>
  </si>
  <si>
    <t>id_log</t>
  </si>
  <si>
    <t>fecha_hora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</si>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</sst>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80A]* #,##0.00_-;\-[$$-80A]* #,##0.00_-;_-[$$-80A]* &quot;-&quot;??_-;_-@_-"/>
    <numFmt numFmtId="166" formatCode="hh:mm:ss;@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/>
    <xf numFmtId="166" fontId="0" fillId="0" borderId="0" xfId="0" applyNumberFormat="1"/>
    <xf numFmtId="165" fontId="0" fillId="0" borderId="0" xfId="0" applyNumberFormat="1" applyAlignment="1"/>
    <xf numFmtId="14" fontId="0" fillId="0" borderId="0" xfId="0" applyNumberFormat="1"/>
  </cellXfs>
  <cellStyles count="1">
    <cellStyle name="Normal" xfId="0" builtinId="0"/>
  </cellStyles>
  <dxfs count="30">
    <dxf>
      <numFmt numFmtId="166" formatCode="hh:mm:ss;@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4" formatCode="0.00%"/>
    </dxf>
    <dxf>
      <numFmt numFmtId="14" formatCode="0.00%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#,##0.0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A1F980-85DC-440C-94CB-58B076F47284}" name="usuarios" displayName="usuarios" ref="A1:G3" totalsRowShown="0">
  <autoFilter ref="A1:G3" xr:uid="{C9A1F980-85DC-440C-94CB-58B076F47284}"/>
  <tableColumns count="7">
    <tableColumn id="1" xr3:uid="{0B110AB9-C20B-4D28-A3B2-C170868BFAAD}" name="id_usuario" dataDxfId="29"/>
    <tableColumn id="2" xr3:uid="{6A360357-B873-4B85-A0B6-05237A1E254F}" name="nombre"/>
    <tableColumn id="3" xr3:uid="{B2BF9749-EFF8-4237-92FB-7414EB04E19F}" name="apellido"/>
    <tableColumn id="4" xr3:uid="{508FC7C6-7FCB-4858-845B-C64928249967}" name="usuario"/>
    <tableColumn id="5" xr3:uid="{01E2D19E-72BB-4A68-9852-16786DABC2CA}" name="password_hash" dataDxfId="28"/>
    <tableColumn id="6" xr3:uid="{710636B8-7F5B-47DA-855E-4A2EE44A04E8}" name="tipo"/>
    <tableColumn id="7" xr3:uid="{4B753A88-C2B7-4A6E-AE7C-28C19DCA335D}" name="e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A8BAEE-5195-4D93-8BEB-7EDFFB607CD7}" name="rutas" displayName="rutas" ref="A1:C3" totalsRowShown="0">
  <autoFilter ref="A1:C3" xr:uid="{61A8BAEE-5195-4D93-8BEB-7EDFFB607CD7}"/>
  <tableColumns count="3">
    <tableColumn id="1" xr3:uid="{F35978CD-D28A-49CE-B47F-E86E09C84A57}" name="id_ruta"/>
    <tableColumn id="2" xr3:uid="{337F937E-2592-4C08-B4CF-84822BDD5254}" name="nombre"/>
    <tableColumn id="3" xr3:uid="{83260EAD-65AD-4C72-99D7-701EDC1B04B9}" name="e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67E67-8A26-47FF-A8DF-99C5F924F4F8}" name="maquinas" displayName="maquinas" ref="A1:H20" totalsRowShown="0">
  <autoFilter ref="A1:H20" xr:uid="{0F067E67-8A26-47FF-A8DF-99C5F924F4F8}"/>
  <tableColumns count="8">
    <tableColumn id="1" xr3:uid="{308E9E74-B9A4-4F04-8FAE-113142E2B0A5}" name="id_maquina"/>
    <tableColumn id="2" xr3:uid="{53EB0321-4E2D-4627-B8A2-7C2269E3DF25}" name="numero_maquina"/>
    <tableColumn id="3" xr3:uid="{ABE0B815-4C7D-41D9-A141-E8968C8DFAA3}" name="numero_permiso"/>
    <tableColumn id="4" xr3:uid="{726CE32B-B404-434C-9939-5855BE7ADBB6}" name="tipo_maquina"/>
    <tableColumn id="5" xr3:uid="{0711C38A-1013-40B1-B771-923310FF1CC3}" name="fondo" dataDxfId="27"/>
    <tableColumn id="6" xr3:uid="{7079BF79-B426-4B7D-965E-0B1014FF8850}" name="id_ruta"/>
    <tableColumn id="7" xr3:uid="{DF95F5C3-113F-4D43-B812-DBADC0CDD505}" name="id_cliente"/>
    <tableColumn id="8" xr3:uid="{9DAD0C9C-F9BA-433C-818A-82C045E30588}" name="e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50C67-CC9C-4F3E-B6E9-8195CC994387}" name="clientes" displayName="clientes" ref="A1:I10" totalsRowShown="0">
  <autoFilter ref="A1:I10" xr:uid="{74E50C67-CC9C-4F3E-B6E9-8195CC994387}"/>
  <tableColumns count="9">
    <tableColumn id="1" xr3:uid="{C8F687E2-C965-4979-8092-27BA0A9F5AA7}" name="id_cliente" dataDxfId="26"/>
    <tableColumn id="2" xr3:uid="{65A3DFA0-6558-400C-8ABC-0BDF3537AF9F}" name="nombre"/>
    <tableColumn id="3" xr3:uid="{D7EE15CC-782F-4B45-B548-0146204B10C0}" name="apellido"/>
    <tableColumn id="4" xr3:uid="{68E00A19-C19E-40F8-8DC8-DE30042DC938}" name="direccion"/>
    <tableColumn id="5" xr3:uid="{97D72D96-D996-4ACF-A273-13B8A028CD5C}" name="telefono"/>
    <tableColumn id="6" xr3:uid="{F4E1710F-3BF7-43AB-B313-1168918A97AA}" name="correo"/>
    <tableColumn id="7" xr3:uid="{1DF948DF-A0E6-4E9E-92E5-F5A7C572B4AB}" name="comision"/>
    <tableColumn id="8" xr3:uid="{EA2AEC40-B5DC-4D83-A13A-AB244A2D8A45}" name="id_ruta">
      <calculatedColumnFormula>ROUNDUP(_xlfn.NUMBERVALUE(MID(clientes[[#This Row],[id_cliente]], 1, 1)) / 3, 0)</calculatedColumnFormula>
    </tableColumn>
    <tableColumn id="9" xr3:uid="{F72A5C2D-FA95-471F-A642-0FF93B46DBBC}" name="estatu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1653A4-5648-4F16-A1FD-437962A7FD90}" name="Tabla5" displayName="Tabla5" ref="A1:M57" totalsRowCount="1" headerRowDxfId="25">
  <autoFilter ref="A1:M56" xr:uid="{B21653A4-5648-4F16-A1FD-437962A7FD90}"/>
  <tableColumns count="13">
    <tableColumn id="1" xr3:uid="{325AB0D0-DAF6-4B98-B9F2-448C1E0B2A9C}" name="id_captura" dataDxfId="23" totalsRowDxfId="24">
      <calculatedColumnFormula>ROW() - ROW(Tabla5[[#Headers],[id_captura]])</calculatedColumnFormula>
    </tableColumn>
    <tableColumn id="2" xr3:uid="{5A23DC69-FC25-4EDE-951B-FB0D32A7F563}" name="fecha" dataDxfId="21" totalsRowDxfId="22">
      <calculatedColumnFormula>TODAY()</calculatedColumnFormula>
    </tableColumn>
    <tableColumn id="3" xr3:uid="{831FEC7D-D41A-4FD5-9CD4-9B39374CC2E4}" name="id_usuario" dataDxfId="19" totalsRowDxfId="20"/>
    <tableColumn id="4" xr3:uid="{9557C3E7-1AE5-4594-85B1-9422E9B1E23A}" name="id_ruta" dataDxfId="17" totalsRowDxfId="18"/>
    <tableColumn id="5" xr3:uid="{1694AC97-5FD0-4DF6-A4B0-8B0BF3ADF217}" name="id_cliente" dataDxfId="15" totalsRowDxfId="16"/>
    <tableColumn id="6" xr3:uid="{2D48865D-84EE-450E-9BE3-650AF012A406}" name="id_maquina" dataDxfId="13" totalsRowDxfId="14"/>
    <tableColumn id="7" xr3:uid="{63CA8F1E-8789-4942-9AA7-DA25962D1960}" name="score" dataDxfId="11" totalsRowDxfId="12"/>
    <tableColumn id="8" xr3:uid="{4352C12A-D45A-4528-BD6A-7E49CB20122E}" name="valor_real" dataDxfId="9" totalsRowDxfId="10"/>
    <tableColumn id="9" xr3:uid="{FE125385-BE71-4EF2-A92A-305210ABD18B}" name="comision_cliente" dataDxfId="7" totalsRowDxfId="8"/>
    <tableColumn id="10" xr3:uid="{D5410F02-6961-4A73-AE58-7ECED724525A}" name="ganancia_cliente" dataDxfId="5" totalsRowDxfId="6">
      <calculatedColumnFormula>H2*I2</calculatedColumnFormula>
    </tableColumn>
    <tableColumn id="11" xr3:uid="{A6580DC7-E86B-4F80-8D70-13CEFD321DC4}" name="ganancia_owner" dataDxfId="3" totalsRowDxfId="4">
      <calculatedColumnFormula>H2-J2</calculatedColumnFormula>
    </tableColumn>
    <tableColumn id="12" xr3:uid="{021C2D25-991F-4C07-9169-F07D3422979E}" name="observaciones"/>
    <tableColumn id="13" xr3:uid="{FC1C0D02-7DAD-4666-A95F-B40FF64BF4EF}" name="firma_pa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FAE298-8E8F-4661-908D-952D058EF8DC}" name="Tabla6" displayName="Tabla6" ref="A1:H4" totalsRowShown="0" headerRowDxfId="2">
  <autoFilter ref="A1:H4" xr:uid="{EFFAE298-8E8F-4661-908D-952D058EF8DC}"/>
  <tableColumns count="8">
    <tableColumn id="1" xr3:uid="{3F3BFCC8-5A0E-4231-9EA3-B3AC5CDC8B95}" name="id_entrada"/>
    <tableColumn id="2" xr3:uid="{65C53B7F-F4E5-478F-A890-C7BCC225C869}" name="fecha" dataDxfId="1">
      <calculatedColumnFormula>NOW()</calculatedColumnFormula>
    </tableColumn>
    <tableColumn id="8" xr3:uid="{3ACF4F23-A3CF-40C2-9BAC-24481E5E582D}" name="hora" dataDxfId="0">
      <calculatedColumnFormula>NOW()</calculatedColumnFormula>
    </tableColumn>
    <tableColumn id="3" xr3:uid="{54461C55-53A9-4390-AB6B-A7F91DA2F151}" name="id_usuario"/>
    <tableColumn id="4" xr3:uid="{1A299DC3-79E1-4E2C-923F-532436369719}" name="id_maquina"/>
    <tableColumn id="5" xr3:uid="{67DD985C-0B9A-4969-BE96-BE2FD5A0FB85}" name="accion"/>
    <tableColumn id="6" xr3:uid="{A4687A04-E313-4BCC-ADB2-972E3B0F1C1E}" name="pieza"/>
    <tableColumn id="7" xr3:uid="{283C9CF1-EA63-40D2-96EA-2C90022481F0}" name="detal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2" sqref="C2"/>
    </sheetView>
  </sheetViews>
  <sheetFormatPr defaultRowHeight="15"/>
  <cols>
    <col min="1" max="1" width="14.5703125" bestFit="1" customWidth="1"/>
    <col min="2" max="2" width="10" bestFit="1" customWidth="1"/>
    <col min="3" max="3" width="10.28515625" bestFit="1" customWidth="1"/>
    <col min="4" max="4" width="9.85546875" bestFit="1" customWidth="1"/>
    <col min="5" max="5" width="36.5703125" bestFit="1" customWidth="1"/>
    <col min="7" max="7" width="9.7109375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7.75">
      <c r="A2" s="1">
        <v>1</v>
      </c>
      <c r="B2" t="s">
        <v>7</v>
      </c>
      <c r="C2" t="s">
        <v>8</v>
      </c>
      <c r="D2" t="s">
        <v>9</v>
      </c>
      <c r="E2" s="2" t="s">
        <v>10</v>
      </c>
      <c r="F2" t="s">
        <v>9</v>
      </c>
      <c r="G2" t="s">
        <v>11</v>
      </c>
    </row>
    <row r="3" spans="1:7" ht="27.75">
      <c r="A3" s="1">
        <v>2</v>
      </c>
      <c r="B3" t="s">
        <v>12</v>
      </c>
      <c r="C3" t="s">
        <v>13</v>
      </c>
      <c r="D3" t="s">
        <v>14</v>
      </c>
      <c r="E3" s="2" t="s">
        <v>15</v>
      </c>
      <c r="F3" t="s">
        <v>16</v>
      </c>
      <c r="G3" t="s">
        <v>11</v>
      </c>
    </row>
    <row r="4" spans="1:7">
      <c r="A4" s="1"/>
    </row>
    <row r="5" spans="1:7">
      <c r="A5" s="1"/>
    </row>
    <row r="6" spans="1:7">
      <c r="A6" s="1"/>
    </row>
    <row r="7" spans="1:7">
      <c r="A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1C2-0475-4AF6-8143-DFF21C56E092}">
  <dimension ref="A1:C3"/>
  <sheetViews>
    <sheetView workbookViewId="0">
      <selection activeCell="B7" sqref="B7"/>
    </sheetView>
  </sheetViews>
  <sheetFormatPr defaultRowHeight="15"/>
  <cols>
    <col min="2" max="2" width="11.28515625" bestFit="1" customWidth="1"/>
    <col min="3" max="3" width="9.42578125" bestFit="1" customWidth="1"/>
  </cols>
  <sheetData>
    <row r="1" spans="1:3">
      <c r="A1" t="s">
        <v>17</v>
      </c>
      <c r="B1" t="s">
        <v>1</v>
      </c>
      <c r="C1" t="s">
        <v>6</v>
      </c>
    </row>
    <row r="2" spans="1:3">
      <c r="A2">
        <v>1</v>
      </c>
      <c r="B2" t="s">
        <v>18</v>
      </c>
      <c r="C2" t="s">
        <v>11</v>
      </c>
    </row>
    <row r="3" spans="1:3">
      <c r="A3">
        <v>2</v>
      </c>
      <c r="B3" t="s">
        <v>19</v>
      </c>
      <c r="C3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D46E-8D43-40B8-B942-8C8788C84243}">
  <dimension ref="A1:H16"/>
  <sheetViews>
    <sheetView workbookViewId="0">
      <selection activeCell="H3" sqref="H3"/>
    </sheetView>
  </sheetViews>
  <sheetFormatPr defaultRowHeight="15"/>
  <cols>
    <col min="1" max="1" width="13.42578125" bestFit="1" customWidth="1"/>
    <col min="2" max="2" width="18.7109375" bestFit="1" customWidth="1"/>
    <col min="3" max="3" width="18.140625" bestFit="1" customWidth="1"/>
    <col min="4" max="4" width="15.28515625" bestFit="1" customWidth="1"/>
    <col min="5" max="5" width="9.140625" style="6"/>
    <col min="6" max="6" width="9.28515625" bestFit="1" customWidth="1"/>
    <col min="7" max="7" width="11.85546875" bestFit="1" customWidth="1"/>
    <col min="8" max="8" width="9.7109375" bestFit="1" customWidth="1"/>
  </cols>
  <sheetData>
    <row r="1" spans="1:8">
      <c r="A1" t="s">
        <v>20</v>
      </c>
      <c r="B1" t="s">
        <v>21</v>
      </c>
      <c r="C1" t="s">
        <v>22</v>
      </c>
      <c r="D1" t="s">
        <v>23</v>
      </c>
      <c r="E1" s="6" t="s">
        <v>24</v>
      </c>
      <c r="F1" t="s">
        <v>17</v>
      </c>
      <c r="G1" t="s">
        <v>25</v>
      </c>
      <c r="H1" t="s">
        <v>6</v>
      </c>
    </row>
    <row r="2" spans="1:8">
      <c r="A2">
        <v>1</v>
      </c>
      <c r="B2" s="5">
        <v>1</v>
      </c>
      <c r="D2" t="s">
        <v>26</v>
      </c>
      <c r="E2" s="6">
        <v>500</v>
      </c>
      <c r="F2">
        <v>1</v>
      </c>
      <c r="G2">
        <v>1</v>
      </c>
      <c r="H2" t="s">
        <v>11</v>
      </c>
    </row>
    <row r="3" spans="1:8">
      <c r="A3">
        <v>2</v>
      </c>
      <c r="B3">
        <v>2</v>
      </c>
      <c r="D3" t="s">
        <v>26</v>
      </c>
      <c r="E3" s="6">
        <v>500</v>
      </c>
      <c r="F3">
        <v>1</v>
      </c>
      <c r="G3">
        <v>0</v>
      </c>
    </row>
    <row r="4" spans="1:8">
      <c r="A4">
        <v>3</v>
      </c>
      <c r="B4">
        <v>3</v>
      </c>
      <c r="D4" t="s">
        <v>26</v>
      </c>
      <c r="E4" s="6">
        <v>500</v>
      </c>
      <c r="F4">
        <v>1</v>
      </c>
      <c r="G4">
        <v>1</v>
      </c>
      <c r="H4" t="s">
        <v>11</v>
      </c>
    </row>
    <row r="5" spans="1:8">
      <c r="A5">
        <v>4</v>
      </c>
      <c r="B5">
        <v>4</v>
      </c>
      <c r="D5" t="s">
        <v>26</v>
      </c>
      <c r="E5" s="6">
        <v>500</v>
      </c>
      <c r="F5">
        <v>1</v>
      </c>
      <c r="G5">
        <v>2</v>
      </c>
      <c r="H5" t="s">
        <v>11</v>
      </c>
    </row>
    <row r="6" spans="1:8">
      <c r="A6">
        <v>5</v>
      </c>
      <c r="B6">
        <v>5</v>
      </c>
      <c r="D6" t="s">
        <v>26</v>
      </c>
      <c r="E6" s="6">
        <v>500</v>
      </c>
      <c r="F6">
        <v>1</v>
      </c>
      <c r="G6">
        <v>3</v>
      </c>
      <c r="H6" t="s">
        <v>11</v>
      </c>
    </row>
    <row r="7" spans="1:8">
      <c r="A7">
        <v>6</v>
      </c>
      <c r="B7">
        <v>6</v>
      </c>
      <c r="D7" t="s">
        <v>26</v>
      </c>
      <c r="E7" s="6">
        <v>500</v>
      </c>
      <c r="F7">
        <v>1</v>
      </c>
      <c r="G7">
        <v>1</v>
      </c>
      <c r="H7" t="s">
        <v>11</v>
      </c>
    </row>
    <row r="8" spans="1:8">
      <c r="A8">
        <v>7</v>
      </c>
      <c r="B8">
        <v>7</v>
      </c>
      <c r="D8" t="s">
        <v>26</v>
      </c>
      <c r="E8" s="6">
        <v>500</v>
      </c>
      <c r="F8">
        <v>1</v>
      </c>
      <c r="G8">
        <v>1</v>
      </c>
      <c r="H8" t="s">
        <v>11</v>
      </c>
    </row>
    <row r="9" spans="1:8">
      <c r="A9">
        <v>8</v>
      </c>
      <c r="B9">
        <v>8</v>
      </c>
      <c r="D9" t="s">
        <v>26</v>
      </c>
      <c r="E9" s="6">
        <v>500</v>
      </c>
      <c r="F9">
        <v>1</v>
      </c>
      <c r="G9">
        <v>0</v>
      </c>
    </row>
    <row r="10" spans="1:8">
      <c r="A10">
        <v>9</v>
      </c>
      <c r="B10">
        <v>9</v>
      </c>
      <c r="D10" t="s">
        <v>26</v>
      </c>
      <c r="E10" s="6">
        <v>500</v>
      </c>
      <c r="F10">
        <v>1</v>
      </c>
      <c r="G10">
        <v>0</v>
      </c>
    </row>
    <row r="11" spans="1:8">
      <c r="A11">
        <v>10</v>
      </c>
      <c r="B11">
        <v>10</v>
      </c>
      <c r="D11" t="s">
        <v>26</v>
      </c>
      <c r="E11" s="6">
        <v>500</v>
      </c>
      <c r="F11">
        <v>1</v>
      </c>
      <c r="G11">
        <v>0</v>
      </c>
    </row>
    <row r="12" spans="1:8">
      <c r="A12">
        <v>11</v>
      </c>
      <c r="B12">
        <v>11</v>
      </c>
      <c r="D12" t="s">
        <v>26</v>
      </c>
      <c r="E12" s="6">
        <v>500</v>
      </c>
      <c r="F12">
        <v>1</v>
      </c>
      <c r="G12">
        <v>1</v>
      </c>
      <c r="H12" t="s">
        <v>11</v>
      </c>
    </row>
    <row r="13" spans="1:8">
      <c r="A13">
        <v>12</v>
      </c>
      <c r="B13">
        <v>12</v>
      </c>
      <c r="D13" t="s">
        <v>26</v>
      </c>
      <c r="E13" s="6">
        <v>500</v>
      </c>
      <c r="F13">
        <v>1</v>
      </c>
      <c r="G13">
        <v>1</v>
      </c>
      <c r="H13" t="s">
        <v>11</v>
      </c>
    </row>
    <row r="14" spans="1:8">
      <c r="A14">
        <v>13</v>
      </c>
      <c r="B14">
        <v>13</v>
      </c>
      <c r="D14" t="s">
        <v>26</v>
      </c>
      <c r="E14" s="6">
        <v>500</v>
      </c>
      <c r="F14">
        <v>1</v>
      </c>
      <c r="G14">
        <v>1</v>
      </c>
      <c r="H14" t="s">
        <v>11</v>
      </c>
    </row>
    <row r="15" spans="1:8">
      <c r="A15">
        <v>14</v>
      </c>
      <c r="B15">
        <v>14</v>
      </c>
      <c r="D15" t="s">
        <v>26</v>
      </c>
      <c r="E15" s="6">
        <v>500</v>
      </c>
      <c r="F15">
        <v>1</v>
      </c>
      <c r="G15">
        <v>1</v>
      </c>
      <c r="H15" t="s">
        <v>11</v>
      </c>
    </row>
    <row r="16" spans="1:8">
      <c r="A16">
        <v>15</v>
      </c>
      <c r="B16">
        <v>15</v>
      </c>
      <c r="D16" t="s">
        <v>26</v>
      </c>
      <c r="E16" s="6">
        <v>500</v>
      </c>
      <c r="F16">
        <v>1</v>
      </c>
      <c r="G16">
        <v>2</v>
      </c>
      <c r="H16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76F8-1E85-4EAA-A335-B93F7F70E5BA}">
  <dimension ref="A1:I10"/>
  <sheetViews>
    <sheetView workbookViewId="0">
      <selection activeCell="I11" sqref="I11"/>
    </sheetView>
  </sheetViews>
  <sheetFormatPr defaultRowHeight="15"/>
  <cols>
    <col min="1" max="1" width="11.85546875" bestFit="1" customWidth="1"/>
    <col min="2" max="2" width="9.85546875" bestFit="1" customWidth="1"/>
    <col min="3" max="3" width="10" bestFit="1" customWidth="1"/>
    <col min="4" max="4" width="25.5703125" bestFit="1" customWidth="1"/>
    <col min="5" max="5" width="11.7109375" bestFit="1" customWidth="1"/>
    <col min="7" max="7" width="11" bestFit="1" customWidth="1"/>
    <col min="9" max="9" width="9.42578125" bestFit="1" customWidth="1"/>
  </cols>
  <sheetData>
    <row r="1" spans="1:9">
      <c r="A1" s="1" t="s">
        <v>25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H1" t="s">
        <v>17</v>
      </c>
      <c r="I1" t="s">
        <v>6</v>
      </c>
    </row>
    <row r="2" spans="1:9">
      <c r="A2" s="1">
        <v>1</v>
      </c>
      <c r="B2" t="s">
        <v>31</v>
      </c>
      <c r="C2" t="s">
        <v>32</v>
      </c>
      <c r="D2" t="s">
        <v>33</v>
      </c>
      <c r="E2">
        <v>3318738498</v>
      </c>
      <c r="G2">
        <v>45</v>
      </c>
      <c r="H2">
        <f>ROUNDUP(_xlfn.NUMBERVALUE(MID(clientes[[#This Row],[id_cliente]], 1, 1)) / 3, 0)</f>
        <v>1</v>
      </c>
      <c r="I2" t="s">
        <v>11</v>
      </c>
    </row>
    <row r="3" spans="1:9">
      <c r="A3" s="1">
        <v>2</v>
      </c>
      <c r="B3" t="s">
        <v>34</v>
      </c>
      <c r="C3" t="s">
        <v>35</v>
      </c>
      <c r="D3" t="s">
        <v>36</v>
      </c>
      <c r="E3">
        <v>3311088430</v>
      </c>
      <c r="G3">
        <v>40</v>
      </c>
      <c r="H3">
        <f>ROUNDUP(_xlfn.NUMBERVALUE(MID(clientes[[#This Row],[id_cliente]], 1, 1)) / 3, 0)</f>
        <v>1</v>
      </c>
      <c r="I3" t="s">
        <v>11</v>
      </c>
    </row>
    <row r="4" spans="1:9">
      <c r="A4" s="1">
        <v>3</v>
      </c>
      <c r="B4" t="s">
        <v>37</v>
      </c>
      <c r="D4" t="s">
        <v>38</v>
      </c>
      <c r="E4">
        <v>3313520477</v>
      </c>
      <c r="G4">
        <v>40</v>
      </c>
      <c r="H4">
        <f>ROUNDUP(_xlfn.NUMBERVALUE(MID(clientes[[#This Row],[id_cliente]], 1, 1)) / 3, 0)</f>
        <v>1</v>
      </c>
      <c r="I4" t="s">
        <v>11</v>
      </c>
    </row>
    <row r="5" spans="1:9">
      <c r="A5" s="1">
        <v>4</v>
      </c>
      <c r="B5" t="s">
        <v>39</v>
      </c>
      <c r="D5" t="s">
        <v>40</v>
      </c>
      <c r="E5">
        <v>3313465309</v>
      </c>
      <c r="G5">
        <v>40</v>
      </c>
      <c r="H5">
        <f>ROUNDUP(_xlfn.NUMBERVALUE(MID(clientes[[#This Row],[id_cliente]], 1, 1)) / 3, 0)</f>
        <v>2</v>
      </c>
      <c r="I5" t="s">
        <v>11</v>
      </c>
    </row>
    <row r="6" spans="1:9">
      <c r="A6" s="1">
        <v>5</v>
      </c>
      <c r="B6" t="s">
        <v>41</v>
      </c>
      <c r="D6" t="s">
        <v>42</v>
      </c>
      <c r="E6">
        <v>3310973524</v>
      </c>
      <c r="G6">
        <v>40</v>
      </c>
      <c r="H6">
        <f>ROUNDUP(_xlfn.NUMBERVALUE(MID(clientes[[#This Row],[id_cliente]], 1, 1)) / 3, 0)</f>
        <v>2</v>
      </c>
      <c r="I6" t="s">
        <v>11</v>
      </c>
    </row>
    <row r="7" spans="1:9">
      <c r="A7" s="1">
        <v>6</v>
      </c>
      <c r="B7" t="s">
        <v>43</v>
      </c>
      <c r="D7" t="s">
        <v>44</v>
      </c>
      <c r="E7">
        <v>3331718539</v>
      </c>
      <c r="G7">
        <v>40</v>
      </c>
      <c r="H7">
        <f>ROUNDUP(_xlfn.NUMBERVALUE(MID(clientes[[#This Row],[id_cliente]], 1, 1)) / 3, 0)</f>
        <v>2</v>
      </c>
      <c r="I7" t="s">
        <v>11</v>
      </c>
    </row>
    <row r="8" spans="1:9">
      <c r="A8" s="1">
        <v>7</v>
      </c>
      <c r="B8" t="s">
        <v>45</v>
      </c>
      <c r="D8" t="s">
        <v>46</v>
      </c>
      <c r="E8">
        <v>3336085103</v>
      </c>
      <c r="G8">
        <v>40</v>
      </c>
      <c r="H8">
        <v>2</v>
      </c>
      <c r="I8" t="s">
        <v>11</v>
      </c>
    </row>
    <row r="9" spans="1:9">
      <c r="A9" s="1">
        <v>8</v>
      </c>
      <c r="B9" t="s">
        <v>47</v>
      </c>
      <c r="C9" t="s">
        <v>48</v>
      </c>
      <c r="D9" t="s">
        <v>49</v>
      </c>
      <c r="E9">
        <v>3338303135</v>
      </c>
      <c r="G9">
        <v>40</v>
      </c>
      <c r="H9">
        <v>2</v>
      </c>
      <c r="I9" t="s">
        <v>11</v>
      </c>
    </row>
    <row r="10" spans="1:9">
      <c r="A10" s="1">
        <v>9</v>
      </c>
      <c r="B10" t="s">
        <v>50</v>
      </c>
      <c r="D10" t="s">
        <v>51</v>
      </c>
      <c r="E10">
        <v>3323219573</v>
      </c>
      <c r="G10">
        <v>40</v>
      </c>
      <c r="H10">
        <v>2</v>
      </c>
      <c r="I10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31A1-FBA9-4786-92BC-181A4748E8A5}">
  <dimension ref="A1:P57"/>
  <sheetViews>
    <sheetView tabSelected="1" workbookViewId="0">
      <selection activeCell="N1" sqref="N1:N1048576"/>
    </sheetView>
  </sheetViews>
  <sheetFormatPr defaultRowHeight="15"/>
  <cols>
    <col min="1" max="1" width="12.5703125" style="5" bestFit="1" customWidth="1"/>
    <col min="2" max="2" width="11" style="3" bestFit="1" customWidth="1"/>
    <col min="3" max="3" width="12.28515625" style="5" bestFit="1" customWidth="1"/>
    <col min="4" max="4" width="9.28515625" style="5" bestFit="1" customWidth="1"/>
    <col min="5" max="5" width="11.85546875" style="5" bestFit="1" customWidth="1"/>
    <col min="6" max="6" width="13.42578125" style="5" bestFit="1" customWidth="1"/>
    <col min="7" max="8" width="12.28515625" style="7" bestFit="1" customWidth="1"/>
    <col min="9" max="9" width="18.42578125" bestFit="1" customWidth="1"/>
    <col min="10" max="10" width="18.28515625" style="7" bestFit="1" customWidth="1"/>
    <col min="11" max="11" width="17.85546875" style="7" bestFit="1" customWidth="1"/>
    <col min="12" max="12" width="17.85546875" customWidth="1"/>
    <col min="13" max="13" width="15.5703125" bestFit="1" customWidth="1"/>
    <col min="16" max="16" width="10.42578125" bestFit="1" customWidth="1"/>
  </cols>
  <sheetData>
    <row r="1" spans="1:13">
      <c r="A1" s="11" t="s">
        <v>52</v>
      </c>
      <c r="B1" s="9" t="s">
        <v>53</v>
      </c>
      <c r="C1" s="11" t="s">
        <v>0</v>
      </c>
      <c r="D1" s="11" t="s">
        <v>17</v>
      </c>
      <c r="E1" s="11" t="s">
        <v>25</v>
      </c>
      <c r="F1" s="11" t="s">
        <v>20</v>
      </c>
      <c r="G1" s="10" t="s">
        <v>54</v>
      </c>
      <c r="H1" s="10" t="s">
        <v>55</v>
      </c>
      <c r="I1" s="1" t="s">
        <v>56</v>
      </c>
      <c r="J1" s="10" t="s">
        <v>57</v>
      </c>
      <c r="K1" s="10" t="s">
        <v>58</v>
      </c>
      <c r="L1" s="1" t="s">
        <v>59</v>
      </c>
      <c r="M1" s="1" t="s">
        <v>60</v>
      </c>
    </row>
    <row r="2" spans="1:13">
      <c r="A2" s="5">
        <f>ROW() - ROW(Tabla5[[#Headers],[id_captura]])</f>
        <v>1</v>
      </c>
      <c r="B2" s="14">
        <v>45895</v>
      </c>
      <c r="C2" s="5">
        <v>2</v>
      </c>
      <c r="D2" s="5">
        <v>1</v>
      </c>
      <c r="E2" s="5">
        <v>1</v>
      </c>
      <c r="F2" s="5">
        <v>3</v>
      </c>
      <c r="G2" s="7">
        <v>1355</v>
      </c>
      <c r="H2" s="7">
        <v>1360</v>
      </c>
      <c r="I2" s="8">
        <v>0.45</v>
      </c>
      <c r="J2" s="7">
        <f>H2*I2</f>
        <v>612</v>
      </c>
      <c r="K2" s="7">
        <f>H2-J2</f>
        <v>748</v>
      </c>
    </row>
    <row r="3" spans="1:13">
      <c r="A3" s="5">
        <f>ROW() - ROW(Tabla5[[#Headers],[id_captura]])</f>
        <v>2</v>
      </c>
      <c r="B3" s="14">
        <v>45895</v>
      </c>
      <c r="C3" s="5">
        <v>2</v>
      </c>
      <c r="D3" s="5">
        <v>1</v>
      </c>
      <c r="E3" s="5">
        <v>1</v>
      </c>
      <c r="F3" s="5">
        <v>7</v>
      </c>
      <c r="G3" s="7">
        <v>985</v>
      </c>
      <c r="H3" s="7">
        <v>1046</v>
      </c>
      <c r="I3" s="8">
        <v>0.45</v>
      </c>
      <c r="J3" s="7">
        <f>H3*I3</f>
        <v>470.7</v>
      </c>
      <c r="K3" s="7">
        <f>H3-J3</f>
        <v>575.29999999999995</v>
      </c>
    </row>
    <row r="4" spans="1:13">
      <c r="A4" s="5">
        <f>ROW() - ROW(Tabla5[[#Headers],[id_captura]])</f>
        <v>3</v>
      </c>
      <c r="B4" s="14">
        <v>45895</v>
      </c>
      <c r="C4" s="5">
        <v>2</v>
      </c>
      <c r="D4" s="5">
        <v>1</v>
      </c>
      <c r="E4" s="5">
        <v>1</v>
      </c>
      <c r="F4" s="5">
        <v>12</v>
      </c>
      <c r="G4" s="7">
        <v>2159</v>
      </c>
      <c r="H4" s="7">
        <v>2158</v>
      </c>
      <c r="I4" s="8">
        <v>0.45</v>
      </c>
      <c r="J4" s="7">
        <f>H4*I4</f>
        <v>971.1</v>
      </c>
      <c r="K4" s="7">
        <f>H4-J4</f>
        <v>1186.9000000000001</v>
      </c>
    </row>
    <row r="5" spans="1:13">
      <c r="A5" s="5">
        <f>ROW() - ROW(Tabla5[[#Headers],[id_captura]])</f>
        <v>4</v>
      </c>
      <c r="B5" s="14">
        <v>45895</v>
      </c>
      <c r="C5" s="5">
        <v>2</v>
      </c>
      <c r="D5" s="5">
        <v>1</v>
      </c>
      <c r="E5" s="5">
        <v>1</v>
      </c>
      <c r="F5" s="5">
        <v>1</v>
      </c>
      <c r="G5" s="7">
        <v>1076</v>
      </c>
      <c r="H5" s="7">
        <v>1104</v>
      </c>
      <c r="I5" s="8">
        <v>0.45</v>
      </c>
      <c r="J5" s="7">
        <f>H5*I5</f>
        <v>496.8</v>
      </c>
      <c r="K5" s="7">
        <f>H5-J5</f>
        <v>607.20000000000005</v>
      </c>
    </row>
    <row r="6" spans="1:13">
      <c r="A6" s="5">
        <f>ROW() - ROW(Tabla5[[#Headers],[id_captura]])</f>
        <v>5</v>
      </c>
      <c r="B6" s="14">
        <v>45895</v>
      </c>
      <c r="C6" s="5">
        <v>2</v>
      </c>
      <c r="D6" s="5">
        <v>1</v>
      </c>
      <c r="E6" s="5">
        <v>1</v>
      </c>
      <c r="F6" s="5">
        <v>6</v>
      </c>
      <c r="G6" s="7">
        <v>1954</v>
      </c>
      <c r="H6" s="7">
        <v>2048</v>
      </c>
      <c r="I6" s="8">
        <v>0.45</v>
      </c>
      <c r="J6" s="7">
        <f>H6*I6</f>
        <v>921.6</v>
      </c>
      <c r="K6" s="7">
        <f>H6-J6</f>
        <v>1126.4000000000001</v>
      </c>
    </row>
    <row r="7" spans="1:13">
      <c r="A7" s="5">
        <f>ROW() - ROW(Tabla5[[#Headers],[id_captura]])</f>
        <v>6</v>
      </c>
      <c r="B7" s="14">
        <v>45895</v>
      </c>
      <c r="C7" s="5">
        <v>2</v>
      </c>
      <c r="D7" s="5">
        <v>1</v>
      </c>
      <c r="E7" s="5">
        <v>1</v>
      </c>
      <c r="F7" s="5">
        <v>13</v>
      </c>
      <c r="G7" s="7">
        <v>1358</v>
      </c>
      <c r="H7" s="7">
        <v>1360</v>
      </c>
      <c r="I7" s="8">
        <v>0.45</v>
      </c>
      <c r="J7" s="7">
        <f>H7*I7</f>
        <v>612</v>
      </c>
      <c r="K7" s="7">
        <f>H7-J7</f>
        <v>748</v>
      </c>
    </row>
    <row r="8" spans="1:13">
      <c r="A8" s="5">
        <f>ROW() - ROW(Tabla5[[#Headers],[id_captura]])</f>
        <v>7</v>
      </c>
      <c r="B8" s="14">
        <v>45895</v>
      </c>
      <c r="C8" s="5">
        <v>2</v>
      </c>
      <c r="D8" s="5">
        <v>1</v>
      </c>
      <c r="E8" s="5">
        <v>1</v>
      </c>
      <c r="F8" s="5">
        <v>14</v>
      </c>
      <c r="G8" s="7">
        <v>1421</v>
      </c>
      <c r="H8" s="7">
        <v>1347</v>
      </c>
      <c r="I8" s="8">
        <v>0.45</v>
      </c>
      <c r="J8" s="7">
        <f>H8*I8</f>
        <v>606.15</v>
      </c>
      <c r="K8" s="7">
        <f>H8-J8</f>
        <v>740.85</v>
      </c>
    </row>
    <row r="9" spans="1:13">
      <c r="A9" s="5">
        <f>ROW() - ROW(Tabla5[[#Headers],[id_captura]])</f>
        <v>8</v>
      </c>
      <c r="B9" s="14">
        <v>45895</v>
      </c>
      <c r="C9" s="5">
        <v>2</v>
      </c>
      <c r="D9" s="5">
        <v>1</v>
      </c>
      <c r="E9" s="5">
        <v>1</v>
      </c>
      <c r="F9" s="5">
        <v>11</v>
      </c>
      <c r="G9" s="7">
        <v>681</v>
      </c>
      <c r="H9" s="7">
        <v>691</v>
      </c>
      <c r="I9" s="8">
        <v>0.45</v>
      </c>
      <c r="J9" s="7">
        <f>H9*I9</f>
        <v>310.95</v>
      </c>
      <c r="K9" s="7">
        <f>H9-J9</f>
        <v>380.05</v>
      </c>
    </row>
    <row r="10" spans="1:13">
      <c r="A10" s="5">
        <f>ROW() - ROW(Tabla5[[#Headers],[id_captura]])</f>
        <v>9</v>
      </c>
      <c r="B10" s="14">
        <v>45902</v>
      </c>
      <c r="C10" s="5">
        <v>2</v>
      </c>
      <c r="D10" s="5">
        <v>1</v>
      </c>
      <c r="E10" s="5">
        <v>1</v>
      </c>
      <c r="F10" s="5">
        <v>1</v>
      </c>
      <c r="G10" s="7">
        <v>1808</v>
      </c>
      <c r="H10" s="7">
        <v>1928</v>
      </c>
      <c r="I10" s="8">
        <v>0.45</v>
      </c>
      <c r="J10" s="7">
        <f>H10*I10</f>
        <v>867.6</v>
      </c>
      <c r="K10" s="7">
        <f>H10-J10</f>
        <v>1060.4000000000001</v>
      </c>
    </row>
    <row r="11" spans="1:13">
      <c r="A11" s="5">
        <f>ROW() - ROW(Tabla5[[#Headers],[id_captura]])</f>
        <v>10</v>
      </c>
      <c r="B11" s="14">
        <v>45902</v>
      </c>
      <c r="C11" s="5">
        <v>2</v>
      </c>
      <c r="D11" s="5">
        <v>1</v>
      </c>
      <c r="E11" s="5">
        <v>1</v>
      </c>
      <c r="F11" s="5">
        <v>11</v>
      </c>
      <c r="G11" s="7">
        <v>2002</v>
      </c>
      <c r="H11" s="7">
        <v>1577</v>
      </c>
      <c r="I11" s="8">
        <v>0.45</v>
      </c>
      <c r="J11" s="7">
        <f>H11*I11</f>
        <v>709.65</v>
      </c>
      <c r="K11" s="7">
        <f>H11-J11</f>
        <v>867.35</v>
      </c>
    </row>
    <row r="12" spans="1:13">
      <c r="A12" s="5">
        <f>ROW() - ROW(Tabla5[[#Headers],[id_captura]])</f>
        <v>11</v>
      </c>
      <c r="B12" s="14">
        <v>45902</v>
      </c>
      <c r="C12" s="5">
        <v>2</v>
      </c>
      <c r="D12" s="5">
        <v>1</v>
      </c>
      <c r="E12" s="5">
        <v>1</v>
      </c>
      <c r="F12" s="5">
        <v>7</v>
      </c>
      <c r="G12" s="7">
        <v>880</v>
      </c>
      <c r="H12" s="7">
        <v>1255</v>
      </c>
      <c r="I12" s="8">
        <v>0.45</v>
      </c>
      <c r="J12" s="7">
        <f>H12*I12</f>
        <v>564.75</v>
      </c>
      <c r="K12" s="7">
        <f>H12-J12</f>
        <v>690.25</v>
      </c>
    </row>
    <row r="13" spans="1:13">
      <c r="A13" s="5">
        <f>ROW() - ROW(Tabla5[[#Headers],[id_captura]])</f>
        <v>12</v>
      </c>
      <c r="B13" s="14">
        <v>45902</v>
      </c>
      <c r="C13" s="5">
        <v>2</v>
      </c>
      <c r="D13" s="5">
        <v>1</v>
      </c>
      <c r="E13" s="5">
        <v>1</v>
      </c>
      <c r="F13" s="5">
        <v>12</v>
      </c>
      <c r="G13" s="7">
        <v>1980</v>
      </c>
      <c r="H13" s="7">
        <v>1983</v>
      </c>
      <c r="I13" s="8">
        <v>0.45</v>
      </c>
      <c r="J13" s="7">
        <f>H13*I13</f>
        <v>892.35</v>
      </c>
      <c r="K13" s="7">
        <f>H13-J13</f>
        <v>1090.6500000000001</v>
      </c>
    </row>
    <row r="14" spans="1:13">
      <c r="A14" s="5">
        <f>ROW() - ROW(Tabla5[[#Headers],[id_captura]])</f>
        <v>13</v>
      </c>
      <c r="B14" s="14">
        <v>45902</v>
      </c>
      <c r="C14" s="5">
        <v>2</v>
      </c>
      <c r="D14" s="5">
        <v>1</v>
      </c>
      <c r="E14" s="5">
        <v>1</v>
      </c>
      <c r="F14" s="5">
        <v>6</v>
      </c>
      <c r="G14" s="7">
        <v>1840</v>
      </c>
      <c r="H14" s="7">
        <v>1950</v>
      </c>
      <c r="I14" s="8">
        <v>0.45</v>
      </c>
      <c r="J14" s="7">
        <f>H14*I14</f>
        <v>877.5</v>
      </c>
      <c r="K14" s="7">
        <f>H14-J14</f>
        <v>1072.5</v>
      </c>
    </row>
    <row r="15" spans="1:13">
      <c r="A15" s="5">
        <f>ROW() - ROW(Tabla5[[#Headers],[id_captura]])</f>
        <v>14</v>
      </c>
      <c r="B15" s="14">
        <v>45902</v>
      </c>
      <c r="C15" s="5">
        <v>2</v>
      </c>
      <c r="D15" s="5">
        <v>1</v>
      </c>
      <c r="E15" s="5">
        <v>1</v>
      </c>
      <c r="F15" s="5">
        <v>13</v>
      </c>
      <c r="G15" s="7">
        <v>2330</v>
      </c>
      <c r="H15" s="7">
        <v>2356</v>
      </c>
      <c r="I15" s="8">
        <v>0.45</v>
      </c>
      <c r="J15" s="7">
        <f>H15*I15</f>
        <v>1060.2</v>
      </c>
      <c r="K15" s="7">
        <f>H15-J15</f>
        <v>1295.8</v>
      </c>
    </row>
    <row r="16" spans="1:13">
      <c r="A16" s="5">
        <f>ROW() - ROW(Tabla5[[#Headers],[id_captura]])</f>
        <v>15</v>
      </c>
      <c r="B16" s="14">
        <v>45902</v>
      </c>
      <c r="C16" s="5">
        <v>2</v>
      </c>
      <c r="D16" s="5">
        <v>1</v>
      </c>
      <c r="E16" s="5">
        <v>1</v>
      </c>
      <c r="F16" s="5">
        <v>3</v>
      </c>
      <c r="G16" s="7">
        <v>1813</v>
      </c>
      <c r="H16" s="7">
        <v>1675</v>
      </c>
      <c r="I16" s="8">
        <v>0.45</v>
      </c>
      <c r="J16" s="7">
        <f>H16*I16</f>
        <v>753.75</v>
      </c>
      <c r="K16" s="7">
        <f>H16-J16</f>
        <v>921.25</v>
      </c>
    </row>
    <row r="17" spans="1:11">
      <c r="A17" s="5">
        <f>ROW() - ROW(Tabla5[[#Headers],[id_captura]])</f>
        <v>16</v>
      </c>
      <c r="B17" s="14">
        <v>45902</v>
      </c>
      <c r="C17" s="5">
        <v>2</v>
      </c>
      <c r="D17" s="5">
        <v>1</v>
      </c>
      <c r="E17" s="5">
        <v>1</v>
      </c>
      <c r="F17" s="5">
        <v>14</v>
      </c>
      <c r="G17" s="7">
        <v>1655</v>
      </c>
      <c r="H17" s="7">
        <v>1500</v>
      </c>
      <c r="I17" s="8">
        <v>0.45</v>
      </c>
      <c r="J17" s="7">
        <f>H17*I17</f>
        <v>675</v>
      </c>
      <c r="K17" s="7">
        <f>H17-J17</f>
        <v>825</v>
      </c>
    </row>
    <row r="18" spans="1:11">
      <c r="A18" s="5">
        <f>ROW() - ROW(Tabla5[[#Headers],[id_captura]])</f>
        <v>17</v>
      </c>
      <c r="B18" s="14">
        <v>45909</v>
      </c>
      <c r="C18" s="5">
        <v>2</v>
      </c>
      <c r="D18" s="5">
        <v>1</v>
      </c>
      <c r="E18" s="5">
        <v>1</v>
      </c>
      <c r="F18" s="5">
        <v>3</v>
      </c>
      <c r="G18" s="7">
        <v>844</v>
      </c>
      <c r="H18" s="7">
        <v>844</v>
      </c>
      <c r="I18" s="8">
        <v>0.45</v>
      </c>
      <c r="J18" s="7">
        <f>H18*I18</f>
        <v>379.8</v>
      </c>
      <c r="K18" s="7">
        <f>H18-J18</f>
        <v>464.2</v>
      </c>
    </row>
    <row r="19" spans="1:11">
      <c r="A19" s="5">
        <f>ROW() - ROW(Tabla5[[#Headers],[id_captura]])</f>
        <v>18</v>
      </c>
      <c r="B19" s="14">
        <v>45909</v>
      </c>
      <c r="C19" s="5">
        <v>2</v>
      </c>
      <c r="D19" s="5">
        <v>1</v>
      </c>
      <c r="E19" s="5">
        <v>1</v>
      </c>
      <c r="F19" s="5">
        <v>14</v>
      </c>
      <c r="G19" s="7">
        <v>1751</v>
      </c>
      <c r="H19" s="7">
        <v>1751</v>
      </c>
      <c r="I19" s="8">
        <v>0.45</v>
      </c>
      <c r="J19" s="7">
        <f>H19*I19</f>
        <v>787.95</v>
      </c>
      <c r="K19" s="7">
        <f>H19-J19</f>
        <v>963.05</v>
      </c>
    </row>
    <row r="20" spans="1:11">
      <c r="A20" s="5">
        <f>ROW() - ROW(Tabla5[[#Headers],[id_captura]])</f>
        <v>19</v>
      </c>
      <c r="B20" s="14">
        <v>45909</v>
      </c>
      <c r="C20" s="5">
        <v>2</v>
      </c>
      <c r="D20" s="5">
        <v>1</v>
      </c>
      <c r="E20" s="5">
        <v>1</v>
      </c>
      <c r="F20" s="5">
        <v>13</v>
      </c>
      <c r="G20" s="7">
        <v>1463</v>
      </c>
      <c r="H20" s="7">
        <v>1463</v>
      </c>
      <c r="I20" s="8">
        <v>0.45</v>
      </c>
      <c r="J20" s="7">
        <f>H20*I20</f>
        <v>658.35</v>
      </c>
      <c r="K20" s="7">
        <f>H20-J20</f>
        <v>804.65</v>
      </c>
    </row>
    <row r="21" spans="1:11">
      <c r="A21" s="5">
        <f>ROW() - ROW(Tabla5[[#Headers],[id_captura]])</f>
        <v>20</v>
      </c>
      <c r="B21" s="14">
        <v>45909</v>
      </c>
      <c r="C21" s="5">
        <v>2</v>
      </c>
      <c r="D21" s="5">
        <v>1</v>
      </c>
      <c r="E21" s="5">
        <v>1</v>
      </c>
      <c r="F21" s="5">
        <v>6</v>
      </c>
      <c r="G21" s="7">
        <v>945</v>
      </c>
      <c r="H21" s="7">
        <v>970</v>
      </c>
      <c r="I21" s="8">
        <v>0.45</v>
      </c>
      <c r="J21" s="7">
        <f>H21*I21</f>
        <v>436.5</v>
      </c>
      <c r="K21" s="7">
        <f>H21-J21</f>
        <v>533.5</v>
      </c>
    </row>
    <row r="22" spans="1:11">
      <c r="A22" s="5">
        <f>ROW() - ROW(Tabla5[[#Headers],[id_captura]])</f>
        <v>21</v>
      </c>
      <c r="B22" s="14">
        <v>45909</v>
      </c>
      <c r="C22" s="5">
        <v>2</v>
      </c>
      <c r="D22" s="5">
        <v>1</v>
      </c>
      <c r="E22" s="5">
        <v>1</v>
      </c>
      <c r="F22" s="5">
        <v>12</v>
      </c>
      <c r="G22" s="7">
        <v>1398</v>
      </c>
      <c r="H22" s="7">
        <v>1536</v>
      </c>
      <c r="I22" s="8">
        <v>0.45</v>
      </c>
      <c r="J22" s="7">
        <f>H22*I22</f>
        <v>691.2</v>
      </c>
      <c r="K22" s="7">
        <f>H22-J22</f>
        <v>844.8</v>
      </c>
    </row>
    <row r="23" spans="1:11">
      <c r="A23" s="5">
        <f>ROW() - ROW(Tabla5[[#Headers],[id_captura]])</f>
        <v>22</v>
      </c>
      <c r="B23" s="14">
        <v>45909</v>
      </c>
      <c r="C23" s="5">
        <v>2</v>
      </c>
      <c r="D23" s="5">
        <v>1</v>
      </c>
      <c r="E23" s="5">
        <v>1</v>
      </c>
      <c r="F23" s="5">
        <v>7</v>
      </c>
      <c r="G23" s="7">
        <v>597</v>
      </c>
      <c r="H23" s="7">
        <v>655</v>
      </c>
      <c r="I23" s="8">
        <v>0.45</v>
      </c>
      <c r="J23" s="7">
        <f>H23*I23</f>
        <v>294.75</v>
      </c>
      <c r="K23" s="7">
        <f>H23-J23</f>
        <v>360.25</v>
      </c>
    </row>
    <row r="24" spans="1:11">
      <c r="A24" s="5">
        <f>ROW() - ROW(Tabla5[[#Headers],[id_captura]])</f>
        <v>23</v>
      </c>
      <c r="B24" s="14">
        <v>45909</v>
      </c>
      <c r="C24" s="5">
        <v>2</v>
      </c>
      <c r="D24" s="5">
        <v>1</v>
      </c>
      <c r="E24" s="5">
        <v>1</v>
      </c>
      <c r="F24" s="5">
        <v>11</v>
      </c>
      <c r="G24" s="7">
        <v>1380</v>
      </c>
      <c r="H24" s="7">
        <v>1380</v>
      </c>
      <c r="I24" s="8">
        <v>0.45</v>
      </c>
      <c r="J24" s="7">
        <f>H24*I24</f>
        <v>621</v>
      </c>
      <c r="K24" s="7">
        <f>H24-J24</f>
        <v>759</v>
      </c>
    </row>
    <row r="25" spans="1:11">
      <c r="A25" s="5">
        <f>ROW() - ROW(Tabla5[[#Headers],[id_captura]])</f>
        <v>24</v>
      </c>
      <c r="B25" s="14">
        <v>45895</v>
      </c>
      <c r="C25" s="5">
        <v>2</v>
      </c>
      <c r="D25" s="5">
        <v>1</v>
      </c>
      <c r="E25" s="5">
        <v>2</v>
      </c>
      <c r="F25" s="5">
        <v>15</v>
      </c>
      <c r="G25" s="7">
        <v>218</v>
      </c>
      <c r="H25" s="7">
        <v>221</v>
      </c>
      <c r="I25" s="8">
        <v>0.4</v>
      </c>
      <c r="J25" s="7">
        <f>H25*I25</f>
        <v>88.4</v>
      </c>
      <c r="K25" s="7">
        <f>H25-J25</f>
        <v>132.6</v>
      </c>
    </row>
    <row r="26" spans="1:11">
      <c r="A26" s="5">
        <f>ROW() - ROW(Tabla5[[#Headers],[id_captura]])</f>
        <v>25</v>
      </c>
      <c r="B26" s="14">
        <v>45895</v>
      </c>
      <c r="C26" s="5">
        <v>2</v>
      </c>
      <c r="D26" s="5">
        <v>1</v>
      </c>
      <c r="E26" s="5">
        <v>2</v>
      </c>
      <c r="F26" s="5">
        <v>4</v>
      </c>
      <c r="G26" s="7">
        <v>361</v>
      </c>
      <c r="H26" s="7">
        <v>362</v>
      </c>
      <c r="I26" s="8">
        <v>0.4</v>
      </c>
      <c r="J26" s="7">
        <f>H26*I26</f>
        <v>144.80000000000001</v>
      </c>
      <c r="K26" s="7">
        <f>H26-J26</f>
        <v>217.2</v>
      </c>
    </row>
    <row r="27" spans="1:11">
      <c r="A27" s="5">
        <f>ROW() - ROW(Tabla5[[#Headers],[id_captura]])</f>
        <v>26</v>
      </c>
      <c r="B27" s="14">
        <v>45902</v>
      </c>
      <c r="C27" s="5">
        <v>2</v>
      </c>
      <c r="D27" s="5">
        <v>1</v>
      </c>
      <c r="E27" s="5">
        <v>2</v>
      </c>
      <c r="F27" s="5">
        <v>15</v>
      </c>
      <c r="G27" s="7">
        <v>422</v>
      </c>
      <c r="H27" s="7">
        <v>430</v>
      </c>
      <c r="I27" s="8">
        <v>0.4</v>
      </c>
      <c r="J27" s="7">
        <f>H27*I27</f>
        <v>172</v>
      </c>
      <c r="K27" s="7">
        <f>H27-J27</f>
        <v>258</v>
      </c>
    </row>
    <row r="28" spans="1:11">
      <c r="A28" s="5">
        <f>ROW() - ROW(Tabla5[[#Headers],[id_captura]])</f>
        <v>27</v>
      </c>
      <c r="B28" s="14">
        <v>45902</v>
      </c>
      <c r="C28" s="5">
        <v>2</v>
      </c>
      <c r="D28" s="5">
        <v>1</v>
      </c>
      <c r="E28" s="5">
        <v>2</v>
      </c>
      <c r="F28" s="5">
        <v>4</v>
      </c>
      <c r="G28" s="7">
        <v>305</v>
      </c>
      <c r="H28" s="7">
        <v>305</v>
      </c>
      <c r="I28" s="8">
        <v>0.4</v>
      </c>
      <c r="J28" s="7">
        <f>H28*I28</f>
        <v>122</v>
      </c>
      <c r="K28" s="7">
        <f>H28-J28</f>
        <v>183</v>
      </c>
    </row>
    <row r="29" spans="1:11">
      <c r="A29" s="5">
        <f>ROW() - ROW(Tabla5[[#Headers],[id_captura]])</f>
        <v>28</v>
      </c>
      <c r="B29" s="14">
        <v>45909</v>
      </c>
      <c r="C29" s="5">
        <v>2</v>
      </c>
      <c r="D29" s="5">
        <v>1</v>
      </c>
      <c r="E29" s="5">
        <v>2</v>
      </c>
      <c r="F29" s="5">
        <v>15</v>
      </c>
      <c r="G29" s="7">
        <v>364</v>
      </c>
      <c r="H29" s="7">
        <v>368</v>
      </c>
      <c r="I29" s="8">
        <v>0.4</v>
      </c>
      <c r="J29" s="7">
        <f>H29*I29</f>
        <v>147.20000000000002</v>
      </c>
      <c r="K29" s="7">
        <f>H29-J29</f>
        <v>220.79999999999998</v>
      </c>
    </row>
    <row r="30" spans="1:11">
      <c r="A30" s="5">
        <f>ROW() - ROW(Tabla5[[#Headers],[id_captura]])</f>
        <v>29</v>
      </c>
      <c r="B30" s="14">
        <v>45909</v>
      </c>
      <c r="C30" s="5">
        <v>2</v>
      </c>
      <c r="D30" s="5">
        <v>1</v>
      </c>
      <c r="E30" s="5">
        <v>2</v>
      </c>
      <c r="F30" s="5">
        <v>4</v>
      </c>
      <c r="G30" s="7">
        <v>85</v>
      </c>
      <c r="H30" s="7">
        <v>86</v>
      </c>
      <c r="I30" s="8">
        <v>0.4</v>
      </c>
      <c r="J30" s="7">
        <f>H30*I30</f>
        <v>34.4</v>
      </c>
      <c r="K30" s="7">
        <f>H30-J30</f>
        <v>51.6</v>
      </c>
    </row>
    <row r="31" spans="1:11">
      <c r="A31" s="5">
        <f>ROW() - ROW(Tabla5[[#Headers],[id_captura]])</f>
        <v>30</v>
      </c>
      <c r="B31" s="14">
        <v>47356</v>
      </c>
      <c r="C31" s="5">
        <v>2</v>
      </c>
      <c r="D31" s="5">
        <v>1</v>
      </c>
      <c r="E31" s="5">
        <v>3</v>
      </c>
      <c r="F31" s="5">
        <v>5</v>
      </c>
      <c r="G31" s="7">
        <v>168</v>
      </c>
      <c r="H31" s="7">
        <v>169</v>
      </c>
      <c r="I31" s="8">
        <v>0.4</v>
      </c>
      <c r="J31" s="7">
        <f>H31*I31</f>
        <v>67.600000000000009</v>
      </c>
      <c r="K31" s="7">
        <f>H31-J31</f>
        <v>101.39999999999999</v>
      </c>
    </row>
    <row r="32" spans="1:11">
      <c r="A32" s="5">
        <f>ROW() - ROW(Tabla5[[#Headers],[id_captura]])</f>
        <v>31</v>
      </c>
      <c r="B32" s="14">
        <v>45902</v>
      </c>
      <c r="C32" s="5">
        <v>2</v>
      </c>
      <c r="D32" s="5">
        <v>1</v>
      </c>
      <c r="E32" s="5">
        <v>3</v>
      </c>
      <c r="F32" s="5">
        <v>5</v>
      </c>
      <c r="G32" s="7">
        <v>346</v>
      </c>
      <c r="H32" s="7">
        <v>347</v>
      </c>
      <c r="I32" s="8">
        <v>0.4</v>
      </c>
      <c r="J32" s="7">
        <f>H32*I32</f>
        <v>138.80000000000001</v>
      </c>
      <c r="K32" s="7">
        <f>H32-J32</f>
        <v>208.2</v>
      </c>
    </row>
    <row r="33" spans="1:16">
      <c r="A33" s="5">
        <f>ROW() - ROW(Tabla5[[#Headers],[id_captura]])</f>
        <v>32</v>
      </c>
      <c r="B33" s="14">
        <v>45909</v>
      </c>
      <c r="C33" s="5">
        <v>2</v>
      </c>
      <c r="D33" s="5">
        <v>1</v>
      </c>
      <c r="E33" s="5">
        <v>3</v>
      </c>
      <c r="F33" s="5">
        <v>5</v>
      </c>
      <c r="G33" s="7">
        <v>235</v>
      </c>
      <c r="H33" s="7">
        <v>244</v>
      </c>
      <c r="I33" s="8">
        <v>0.4</v>
      </c>
      <c r="J33" s="7">
        <f>H33*I33</f>
        <v>97.600000000000009</v>
      </c>
      <c r="K33" s="7">
        <f>H33-J33</f>
        <v>146.39999999999998</v>
      </c>
    </row>
    <row r="34" spans="1:16">
      <c r="A34" s="5">
        <f>ROW() - ROW(Tabla5[[#Headers],[id_captura]])</f>
        <v>33</v>
      </c>
      <c r="B34" s="14">
        <v>45916</v>
      </c>
      <c r="C34" s="5">
        <v>2</v>
      </c>
      <c r="D34" s="5">
        <v>1</v>
      </c>
      <c r="E34" s="5">
        <v>1</v>
      </c>
      <c r="F34" s="5">
        <v>1</v>
      </c>
      <c r="G34" s="7">
        <v>2752</v>
      </c>
      <c r="H34" s="7">
        <v>3004</v>
      </c>
      <c r="I34" s="8">
        <v>0.45</v>
      </c>
      <c r="J34" s="7">
        <f t="shared" ref="J34:J56" si="0">H34*I34</f>
        <v>1351.8</v>
      </c>
      <c r="K34" s="7">
        <f t="shared" ref="K34:K56" si="1">H34-J34</f>
        <v>1652.2</v>
      </c>
      <c r="P34" s="7"/>
    </row>
    <row r="35" spans="1:16">
      <c r="A35" s="5">
        <f>ROW() - ROW(Tabla5[[#Headers],[id_captura]])</f>
        <v>34</v>
      </c>
      <c r="B35" s="14">
        <v>45916</v>
      </c>
      <c r="C35" s="5">
        <v>2</v>
      </c>
      <c r="D35" s="5">
        <v>1</v>
      </c>
      <c r="E35" s="5">
        <v>1</v>
      </c>
      <c r="F35" s="5">
        <v>7</v>
      </c>
      <c r="G35" s="7">
        <v>793</v>
      </c>
      <c r="H35" s="7">
        <v>854</v>
      </c>
      <c r="I35" s="8">
        <v>0.45</v>
      </c>
      <c r="J35" s="7">
        <f t="shared" si="0"/>
        <v>384.3</v>
      </c>
      <c r="K35" s="7">
        <f t="shared" si="1"/>
        <v>469.7</v>
      </c>
    </row>
    <row r="36" spans="1:16">
      <c r="A36" s="5">
        <f>ROW() - ROW(Tabla5[[#Headers],[id_captura]])</f>
        <v>35</v>
      </c>
      <c r="B36" s="14">
        <v>45916</v>
      </c>
      <c r="C36" s="5">
        <v>2</v>
      </c>
      <c r="D36" s="5">
        <v>1</v>
      </c>
      <c r="E36" s="5">
        <v>1</v>
      </c>
      <c r="F36" s="5">
        <v>12</v>
      </c>
      <c r="G36" s="7">
        <v>1906</v>
      </c>
      <c r="H36" s="7">
        <v>1905</v>
      </c>
      <c r="I36" s="8">
        <v>0.45</v>
      </c>
      <c r="J36" s="7">
        <f t="shared" si="0"/>
        <v>857.25</v>
      </c>
      <c r="K36" s="7">
        <f t="shared" si="1"/>
        <v>1047.75</v>
      </c>
    </row>
    <row r="37" spans="1:16">
      <c r="A37" s="5">
        <f>ROW() - ROW(Tabla5[[#Headers],[id_captura]])</f>
        <v>36</v>
      </c>
      <c r="B37" s="14">
        <v>45916</v>
      </c>
      <c r="C37" s="5">
        <v>2</v>
      </c>
      <c r="D37" s="5">
        <v>1</v>
      </c>
      <c r="E37" s="5">
        <v>1</v>
      </c>
      <c r="F37" s="5">
        <v>6</v>
      </c>
      <c r="G37" s="7">
        <v>881</v>
      </c>
      <c r="H37" s="7">
        <v>923</v>
      </c>
      <c r="I37" s="8">
        <v>0.45</v>
      </c>
      <c r="J37" s="7">
        <f t="shared" si="0"/>
        <v>415.35</v>
      </c>
      <c r="K37" s="7">
        <f t="shared" si="1"/>
        <v>507.65</v>
      </c>
    </row>
    <row r="38" spans="1:16">
      <c r="A38" s="5">
        <f>ROW() - ROW(Tabla5[[#Headers],[id_captura]])</f>
        <v>37</v>
      </c>
      <c r="B38" s="14">
        <v>45916</v>
      </c>
      <c r="C38" s="5">
        <v>2</v>
      </c>
      <c r="D38" s="5">
        <v>1</v>
      </c>
      <c r="E38" s="5">
        <v>1</v>
      </c>
      <c r="F38" s="5">
        <v>13</v>
      </c>
      <c r="G38" s="7">
        <v>1888</v>
      </c>
      <c r="H38" s="7">
        <v>1890</v>
      </c>
      <c r="I38" s="8">
        <v>0.45</v>
      </c>
      <c r="J38" s="7">
        <f t="shared" si="0"/>
        <v>850.5</v>
      </c>
      <c r="K38" s="7">
        <f t="shared" si="1"/>
        <v>1039.5</v>
      </c>
    </row>
    <row r="39" spans="1:16">
      <c r="A39" s="5">
        <f>ROW() - ROW(Tabla5[[#Headers],[id_captura]])</f>
        <v>38</v>
      </c>
      <c r="B39" s="14">
        <v>45916</v>
      </c>
      <c r="C39" s="5">
        <v>2</v>
      </c>
      <c r="D39" s="5">
        <v>1</v>
      </c>
      <c r="E39" s="5">
        <v>1</v>
      </c>
      <c r="F39" s="5">
        <v>3</v>
      </c>
      <c r="G39" s="7">
        <v>1287</v>
      </c>
      <c r="H39" s="7">
        <v>1680</v>
      </c>
      <c r="I39" s="8">
        <v>0.45</v>
      </c>
      <c r="J39" s="7">
        <f t="shared" si="0"/>
        <v>756</v>
      </c>
      <c r="K39" s="7">
        <f t="shared" si="1"/>
        <v>924</v>
      </c>
    </row>
    <row r="40" spans="1:16">
      <c r="A40" s="5">
        <f>ROW() - ROW(Tabla5[[#Headers],[id_captura]])</f>
        <v>39</v>
      </c>
      <c r="B40" s="14">
        <v>45916</v>
      </c>
      <c r="C40" s="5">
        <v>2</v>
      </c>
      <c r="D40" s="5">
        <v>1</v>
      </c>
      <c r="E40" s="5">
        <v>1</v>
      </c>
      <c r="F40" s="5">
        <v>14</v>
      </c>
      <c r="G40" s="7">
        <v>1655</v>
      </c>
      <c r="H40" s="7">
        <v>1655</v>
      </c>
      <c r="I40" s="8">
        <v>0.45</v>
      </c>
      <c r="J40" s="7">
        <f t="shared" si="0"/>
        <v>744.75</v>
      </c>
      <c r="K40" s="7">
        <f t="shared" si="1"/>
        <v>910.25</v>
      </c>
    </row>
    <row r="41" spans="1:16">
      <c r="A41" s="5">
        <f>ROW() - ROW(Tabla5[[#Headers],[id_captura]])</f>
        <v>40</v>
      </c>
      <c r="B41" s="14">
        <v>45916</v>
      </c>
      <c r="C41" s="5">
        <v>2</v>
      </c>
      <c r="D41" s="5">
        <v>1</v>
      </c>
      <c r="E41" s="5">
        <v>1</v>
      </c>
      <c r="F41" s="5">
        <v>11</v>
      </c>
      <c r="G41" s="7">
        <v>1090</v>
      </c>
      <c r="H41" s="7">
        <v>1003</v>
      </c>
      <c r="I41" s="8">
        <v>0.45</v>
      </c>
      <c r="J41" s="13">
        <f t="shared" si="0"/>
        <v>451.35</v>
      </c>
      <c r="K41" s="7">
        <f t="shared" si="1"/>
        <v>551.65</v>
      </c>
    </row>
    <row r="42" spans="1:16">
      <c r="A42" s="5">
        <f>ROW() - ROW(Tabla5[[#Headers],[id_captura]])</f>
        <v>41</v>
      </c>
      <c r="B42" s="14">
        <v>45916</v>
      </c>
      <c r="C42" s="5">
        <v>2</v>
      </c>
      <c r="D42" s="5">
        <v>1</v>
      </c>
      <c r="E42" s="5">
        <v>2</v>
      </c>
      <c r="F42" s="5">
        <v>15</v>
      </c>
      <c r="G42" s="7">
        <v>437</v>
      </c>
      <c r="H42" s="7">
        <v>441</v>
      </c>
      <c r="I42" s="8">
        <v>0.4</v>
      </c>
      <c r="J42" s="7">
        <f t="shared" si="0"/>
        <v>176.4</v>
      </c>
      <c r="K42" s="7">
        <f t="shared" si="1"/>
        <v>264.60000000000002</v>
      </c>
    </row>
    <row r="43" spans="1:16">
      <c r="A43" s="5">
        <f>ROW() - ROW(Tabla5[[#Headers],[id_captura]])</f>
        <v>42</v>
      </c>
      <c r="B43" s="14">
        <v>45916</v>
      </c>
      <c r="C43" s="5">
        <v>2</v>
      </c>
      <c r="D43" s="5">
        <v>1</v>
      </c>
      <c r="E43" s="5">
        <v>2</v>
      </c>
      <c r="F43" s="5">
        <v>4</v>
      </c>
      <c r="G43" s="7">
        <v>533</v>
      </c>
      <c r="H43" s="7">
        <v>527</v>
      </c>
      <c r="I43" s="8">
        <v>0.4</v>
      </c>
      <c r="J43" s="7">
        <f t="shared" si="0"/>
        <v>210.8</v>
      </c>
      <c r="K43" s="7">
        <f t="shared" si="1"/>
        <v>316.2</v>
      </c>
    </row>
    <row r="44" spans="1:16">
      <c r="A44" s="5">
        <f>ROW() - ROW(Tabla5[[#Headers],[id_captura]])</f>
        <v>43</v>
      </c>
      <c r="B44" s="14">
        <v>45916</v>
      </c>
      <c r="C44" s="5">
        <v>2</v>
      </c>
      <c r="D44" s="5">
        <v>1</v>
      </c>
      <c r="E44" s="5">
        <v>3</v>
      </c>
      <c r="F44" s="5">
        <v>5</v>
      </c>
      <c r="G44" s="7">
        <v>237</v>
      </c>
      <c r="H44" s="7">
        <v>183</v>
      </c>
      <c r="I44" s="8">
        <v>0.4</v>
      </c>
      <c r="J44" s="7">
        <f t="shared" si="0"/>
        <v>73.2</v>
      </c>
      <c r="K44" s="7">
        <f t="shared" si="1"/>
        <v>109.8</v>
      </c>
    </row>
    <row r="45" spans="1:16">
      <c r="A45" s="5">
        <f>ROW() - ROW(Tabla5[[#Headers],[id_captura]])</f>
        <v>44</v>
      </c>
      <c r="B45" s="14">
        <f t="shared" ref="B34:B56" ca="1" si="2">TODAY()</f>
        <v>45926</v>
      </c>
      <c r="I45" s="8"/>
      <c r="J45" s="7">
        <f t="shared" si="0"/>
        <v>0</v>
      </c>
      <c r="K45" s="7">
        <f t="shared" si="1"/>
        <v>0</v>
      </c>
    </row>
    <row r="46" spans="1:16">
      <c r="A46" s="5">
        <f>ROW() - ROW(Tabla5[[#Headers],[id_captura]])</f>
        <v>45</v>
      </c>
      <c r="B46" s="14">
        <f t="shared" ca="1" si="2"/>
        <v>45926</v>
      </c>
      <c r="I46" s="8"/>
      <c r="J46" s="7">
        <f t="shared" si="0"/>
        <v>0</v>
      </c>
      <c r="K46" s="7">
        <f t="shared" si="1"/>
        <v>0</v>
      </c>
    </row>
    <row r="47" spans="1:16">
      <c r="A47" s="5">
        <f>ROW() - ROW(Tabla5[[#Headers],[id_captura]])</f>
        <v>46</v>
      </c>
      <c r="B47" s="14">
        <f t="shared" ca="1" si="2"/>
        <v>45926</v>
      </c>
      <c r="I47" s="8"/>
      <c r="J47" s="7">
        <f t="shared" si="0"/>
        <v>0</v>
      </c>
      <c r="K47" s="7">
        <f t="shared" si="1"/>
        <v>0</v>
      </c>
    </row>
    <row r="48" spans="1:16">
      <c r="A48" s="5">
        <f>ROW() - ROW(Tabla5[[#Headers],[id_captura]])</f>
        <v>47</v>
      </c>
      <c r="B48" s="14">
        <f t="shared" ca="1" si="2"/>
        <v>45926</v>
      </c>
      <c r="I48" s="8"/>
      <c r="J48" s="7">
        <f t="shared" si="0"/>
        <v>0</v>
      </c>
      <c r="K48" s="7">
        <f t="shared" si="1"/>
        <v>0</v>
      </c>
    </row>
    <row r="49" spans="1:11">
      <c r="A49" s="5">
        <f>ROW() - ROW(Tabla5[[#Headers],[id_captura]])</f>
        <v>48</v>
      </c>
      <c r="B49" s="14">
        <f t="shared" ca="1" si="2"/>
        <v>45926</v>
      </c>
      <c r="I49" s="8"/>
      <c r="J49" s="7">
        <f t="shared" si="0"/>
        <v>0</v>
      </c>
      <c r="K49" s="7">
        <f t="shared" si="1"/>
        <v>0</v>
      </c>
    </row>
    <row r="50" spans="1:11">
      <c r="A50" s="5">
        <f>ROW() - ROW(Tabla5[[#Headers],[id_captura]])</f>
        <v>49</v>
      </c>
      <c r="B50" s="14">
        <f t="shared" ca="1" si="2"/>
        <v>45926</v>
      </c>
      <c r="I50" s="8"/>
      <c r="J50" s="7">
        <f t="shared" si="0"/>
        <v>0</v>
      </c>
      <c r="K50" s="7">
        <f t="shared" si="1"/>
        <v>0</v>
      </c>
    </row>
    <row r="51" spans="1:11">
      <c r="A51" s="5">
        <f>ROW() - ROW(Tabla5[[#Headers],[id_captura]])</f>
        <v>50</v>
      </c>
      <c r="B51" s="14">
        <f t="shared" ca="1" si="2"/>
        <v>45926</v>
      </c>
      <c r="I51" s="8"/>
      <c r="J51" s="7">
        <f t="shared" si="0"/>
        <v>0</v>
      </c>
      <c r="K51" s="7">
        <f t="shared" si="1"/>
        <v>0</v>
      </c>
    </row>
    <row r="52" spans="1:11">
      <c r="A52" s="5">
        <f>ROW() - ROW(Tabla5[[#Headers],[id_captura]])</f>
        <v>51</v>
      </c>
      <c r="B52" s="14">
        <f t="shared" ca="1" si="2"/>
        <v>45926</v>
      </c>
      <c r="I52" s="8"/>
      <c r="J52" s="7">
        <f t="shared" si="0"/>
        <v>0</v>
      </c>
      <c r="K52" s="7">
        <f t="shared" si="1"/>
        <v>0</v>
      </c>
    </row>
    <row r="53" spans="1:11">
      <c r="A53" s="5">
        <f>ROW() - ROW(Tabla5[[#Headers],[id_captura]])</f>
        <v>52</v>
      </c>
      <c r="B53" s="14">
        <f t="shared" ca="1" si="2"/>
        <v>45926</v>
      </c>
      <c r="I53" s="8"/>
      <c r="J53" s="7">
        <f t="shared" si="0"/>
        <v>0</v>
      </c>
      <c r="K53" s="7">
        <f t="shared" si="1"/>
        <v>0</v>
      </c>
    </row>
    <row r="54" spans="1:11">
      <c r="A54" s="5">
        <f>ROW() - ROW(Tabla5[[#Headers],[id_captura]])</f>
        <v>53</v>
      </c>
      <c r="B54" s="14">
        <f t="shared" ca="1" si="2"/>
        <v>45926</v>
      </c>
      <c r="I54" s="8"/>
      <c r="J54" s="7">
        <f t="shared" si="0"/>
        <v>0</v>
      </c>
      <c r="K54" s="7">
        <f t="shared" si="1"/>
        <v>0</v>
      </c>
    </row>
    <row r="55" spans="1:11">
      <c r="A55" s="5">
        <f>ROW() - ROW(Tabla5[[#Headers],[id_captura]])</f>
        <v>54</v>
      </c>
      <c r="B55" s="14">
        <f t="shared" ca="1" si="2"/>
        <v>45926</v>
      </c>
      <c r="I55" s="8"/>
      <c r="J55" s="7">
        <f t="shared" si="0"/>
        <v>0</v>
      </c>
      <c r="K55" s="7">
        <f t="shared" si="1"/>
        <v>0</v>
      </c>
    </row>
    <row r="56" spans="1:11">
      <c r="A56" s="5">
        <f>ROW() - ROW(Tabla5[[#Headers],[id_captura]])</f>
        <v>55</v>
      </c>
      <c r="B56" s="14">
        <f t="shared" ca="1" si="2"/>
        <v>45926</v>
      </c>
      <c r="I56" s="8"/>
      <c r="J56" s="7">
        <f t="shared" si="0"/>
        <v>0</v>
      </c>
      <c r="K56" s="7">
        <f t="shared" si="1"/>
        <v>0</v>
      </c>
    </row>
    <row r="57" spans="1:11">
      <c r="B57" s="14"/>
      <c r="I57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2FA-DD26-4B04-9665-C0C13A8B53C5}">
  <dimension ref="A1:H32"/>
  <sheetViews>
    <sheetView zoomScaleNormal="100" zoomScaleSheetLayoutView="100" workbookViewId="0">
      <selection activeCell="H12" sqref="H12"/>
    </sheetView>
  </sheetViews>
  <sheetFormatPr defaultRowHeight="15"/>
  <cols>
    <col min="1" max="1" width="12.5703125" bestFit="1" customWidth="1"/>
    <col min="2" max="2" width="10.85546875" style="3" bestFit="1" customWidth="1"/>
    <col min="3" max="3" width="8.42578125" style="3" bestFit="1" customWidth="1"/>
    <col min="4" max="4" width="12.28515625" bestFit="1" customWidth="1"/>
    <col min="5" max="5" width="13.42578125" bestFit="1" customWidth="1"/>
    <col min="6" max="6" width="10.85546875" bestFit="1" customWidth="1"/>
    <col min="7" max="7" width="9.5703125" bestFit="1" customWidth="1"/>
    <col min="8" max="8" width="23.85546875" bestFit="1" customWidth="1"/>
  </cols>
  <sheetData>
    <row r="1" spans="1:8">
      <c r="A1" s="1" t="s">
        <v>61</v>
      </c>
      <c r="B1" s="9" t="s">
        <v>53</v>
      </c>
      <c r="C1" s="9" t="s">
        <v>62</v>
      </c>
      <c r="D1" s="1" t="s">
        <v>0</v>
      </c>
      <c r="E1" s="1" t="s">
        <v>20</v>
      </c>
      <c r="F1" s="1" t="s">
        <v>63</v>
      </c>
      <c r="G1" s="1" t="s">
        <v>64</v>
      </c>
      <c r="H1" s="1" t="s">
        <v>65</v>
      </c>
    </row>
    <row r="2" spans="1:8">
      <c r="A2">
        <v>0</v>
      </c>
      <c r="B2" s="14">
        <f ca="1">NOW()</f>
        <v>45926.973340277778</v>
      </c>
      <c r="C2" s="12">
        <f ca="1">NOW()</f>
        <v>45926.973340277778</v>
      </c>
      <c r="D2">
        <v>1</v>
      </c>
      <c r="E2">
        <v>1</v>
      </c>
      <c r="F2" t="s">
        <v>66</v>
      </c>
      <c r="G2" t="s">
        <v>67</v>
      </c>
      <c r="H2" t="s">
        <v>68</v>
      </c>
    </row>
    <row r="3" spans="1:8">
      <c r="B3" s="14">
        <v>45916</v>
      </c>
      <c r="C3" s="12">
        <f ca="1">NOW()</f>
        <v>45926.973340277778</v>
      </c>
      <c r="D3">
        <v>1</v>
      </c>
      <c r="E3">
        <v>5</v>
      </c>
      <c r="F3" s="14" t="s">
        <v>69</v>
      </c>
      <c r="G3" t="s">
        <v>70</v>
      </c>
      <c r="H3" t="s">
        <v>71</v>
      </c>
    </row>
    <row r="4" spans="1:8">
      <c r="B4" s="14">
        <f ca="1">NOW()</f>
        <v>45926.973340277778</v>
      </c>
      <c r="C4" s="12">
        <f ca="1">NOW()</f>
        <v>45926.973340277778</v>
      </c>
    </row>
    <row r="5" spans="1:8">
      <c r="B5" s="14">
        <f ca="1">NOW()</f>
        <v>45926.973340277778</v>
      </c>
      <c r="C5" s="12">
        <f ca="1">NOW()</f>
        <v>45926.973340277778</v>
      </c>
    </row>
    <row r="6" spans="1:8">
      <c r="B6" s="14">
        <f ca="1">NOW()</f>
        <v>45926.973340277778</v>
      </c>
      <c r="C6" s="12">
        <f ca="1">NOW()</f>
        <v>45926.973340277778</v>
      </c>
    </row>
    <row r="7" spans="1:8">
      <c r="B7" s="14">
        <f ca="1">NOW()</f>
        <v>45926.973340277778</v>
      </c>
      <c r="C7" s="12">
        <f ca="1">NOW()</f>
        <v>45926.973340277778</v>
      </c>
    </row>
    <row r="8" spans="1:8">
      <c r="B8" s="14">
        <f ca="1">NOW()</f>
        <v>45926.973340277778</v>
      </c>
      <c r="C8" s="12">
        <f ca="1">NOW()</f>
        <v>45926.973340277778</v>
      </c>
    </row>
    <row r="9" spans="1:8">
      <c r="B9" s="14">
        <f ca="1">NOW()</f>
        <v>45926.973340277778</v>
      </c>
      <c r="C9" s="12">
        <f ca="1">NOW()</f>
        <v>45926.973340277778</v>
      </c>
    </row>
    <row r="10" spans="1:8">
      <c r="B10" s="14">
        <f ca="1">NOW()</f>
        <v>45926.973340277778</v>
      </c>
      <c r="C10" s="12">
        <f ca="1">NOW()</f>
        <v>45926.973340277778</v>
      </c>
    </row>
    <row r="11" spans="1:8">
      <c r="B11" s="14">
        <f ca="1">NOW()</f>
        <v>45926.973340277778</v>
      </c>
      <c r="C11" s="12">
        <f ca="1">NOW()</f>
        <v>45926.973340277778</v>
      </c>
    </row>
    <row r="12" spans="1:8">
      <c r="B12" s="14">
        <f ca="1">NOW()</f>
        <v>45926.973340277778</v>
      </c>
      <c r="C12" s="12">
        <f ca="1">NOW()</f>
        <v>45926.973340277778</v>
      </c>
    </row>
    <row r="13" spans="1:8">
      <c r="B13" s="14">
        <f ca="1">NOW()</f>
        <v>45926.973340277778</v>
      </c>
      <c r="C13" s="12">
        <f ca="1">NOW()</f>
        <v>45926.973340277778</v>
      </c>
    </row>
    <row r="14" spans="1:8">
      <c r="B14" s="14">
        <f ca="1">NOW()</f>
        <v>45926.973340277778</v>
      </c>
      <c r="C14" s="12">
        <f ca="1">NOW()</f>
        <v>45926.973340277778</v>
      </c>
    </row>
    <row r="15" spans="1:8">
      <c r="B15" s="14">
        <f ca="1">NOW()</f>
        <v>45926.973340277778</v>
      </c>
      <c r="C15" s="12">
        <f ca="1">NOW()</f>
        <v>45926.973340277778</v>
      </c>
    </row>
    <row r="16" spans="1:8">
      <c r="B16" s="14">
        <f ca="1">NOW()</f>
        <v>45926.973340277778</v>
      </c>
      <c r="C16" s="12">
        <f ca="1">NOW()</f>
        <v>45926.973340277778</v>
      </c>
    </row>
    <row r="17" spans="2:3">
      <c r="B17" s="14">
        <f ca="1">NOW()</f>
        <v>45926.973340277778</v>
      </c>
      <c r="C17" s="12">
        <f ca="1">NOW()</f>
        <v>45926.973340277778</v>
      </c>
    </row>
    <row r="18" spans="2:3">
      <c r="B18" s="14">
        <f ca="1">NOW()</f>
        <v>45926.973340277778</v>
      </c>
      <c r="C18" s="12">
        <f ca="1">NOW()</f>
        <v>45926.973340277778</v>
      </c>
    </row>
    <row r="19" spans="2:3">
      <c r="B19" s="14">
        <f ca="1">NOW()</f>
        <v>45926.973340277778</v>
      </c>
      <c r="C19" s="12">
        <f ca="1">NOW()</f>
        <v>45926.973340277778</v>
      </c>
    </row>
    <row r="20" spans="2:3">
      <c r="B20" s="14">
        <f ca="1">NOW()</f>
        <v>45926.973340277778</v>
      </c>
      <c r="C20" s="12">
        <f ca="1">NOW()</f>
        <v>45926.973340277778</v>
      </c>
    </row>
    <row r="21" spans="2:3">
      <c r="B21" s="14">
        <f ca="1">NOW()</f>
        <v>45926.973340277778</v>
      </c>
      <c r="C21" s="12">
        <f ca="1">NOW()</f>
        <v>45926.973340277778</v>
      </c>
    </row>
    <row r="22" spans="2:3">
      <c r="B22" s="14">
        <f ca="1">NOW()</f>
        <v>45926.973340277778</v>
      </c>
      <c r="C22" s="12">
        <f ca="1">NOW()</f>
        <v>45926.973340277778</v>
      </c>
    </row>
    <row r="23" spans="2:3">
      <c r="B23" s="14">
        <f ca="1">NOW()</f>
        <v>45926.973340277778</v>
      </c>
      <c r="C23" s="12">
        <f ca="1">NOW()</f>
        <v>45926.973340277778</v>
      </c>
    </row>
    <row r="24" spans="2:3">
      <c r="B24" s="14">
        <f ca="1">NOW()</f>
        <v>45926.973340277778</v>
      </c>
      <c r="C24" s="12">
        <f ca="1">NOW()</f>
        <v>45926.973340277778</v>
      </c>
    </row>
    <row r="25" spans="2:3">
      <c r="B25" s="14">
        <f ca="1">NOW()</f>
        <v>45926.973340277778</v>
      </c>
      <c r="C25" s="12">
        <f ca="1">NOW()</f>
        <v>45926.973340277778</v>
      </c>
    </row>
    <row r="26" spans="2:3">
      <c r="B26" s="14">
        <f ca="1">NOW()</f>
        <v>45926.973340277778</v>
      </c>
      <c r="C26" s="12">
        <f ca="1">NOW()</f>
        <v>45926.973340277778</v>
      </c>
    </row>
    <row r="27" spans="2:3">
      <c r="B27" s="14">
        <f ca="1">NOW()</f>
        <v>45926.973340277778</v>
      </c>
      <c r="C27" s="12">
        <f ca="1">NOW()</f>
        <v>45926.973340277778</v>
      </c>
    </row>
    <row r="28" spans="2:3">
      <c r="B28" s="14">
        <f ca="1">NOW()</f>
        <v>45926.973340277778</v>
      </c>
      <c r="C28" s="12">
        <f ca="1">NOW()</f>
        <v>45926.973340277778</v>
      </c>
    </row>
    <row r="29" spans="2:3">
      <c r="B29" s="14">
        <f ca="1">NOW()</f>
        <v>45926.973340277778</v>
      </c>
      <c r="C29" s="12">
        <f ca="1">NOW()</f>
        <v>45926.973340277778</v>
      </c>
    </row>
    <row r="30" spans="2:3">
      <c r="B30" s="14">
        <f ca="1">NOW()</f>
        <v>45926.973340277778</v>
      </c>
      <c r="C30" s="12">
        <f ca="1">NOW()</f>
        <v>45926.973340277778</v>
      </c>
    </row>
    <row r="31" spans="2:3">
      <c r="B31" s="14">
        <f ca="1">NOW()</f>
        <v>45926.973340277778</v>
      </c>
      <c r="C31" s="12">
        <f ca="1">NOW()</f>
        <v>45926.973340277778</v>
      </c>
    </row>
    <row r="32" spans="2:3">
      <c r="B32" s="14">
        <f ca="1">NOW()</f>
        <v>45926.973340277778</v>
      </c>
      <c r="C32" s="12">
        <f ca="1">NOW()</f>
        <v>45926.973340277778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B1CD-7B1A-427E-925E-6C532F3D7081}">
  <dimension ref="A1:F2"/>
  <sheetViews>
    <sheetView workbookViewId="0">
      <selection activeCell="F8" sqref="F8"/>
    </sheetView>
  </sheetViews>
  <sheetFormatPr defaultRowHeight="15"/>
  <cols>
    <col min="2" max="2" width="15.140625" bestFit="1" customWidth="1"/>
    <col min="3" max="3" width="10" bestFit="1" customWidth="1"/>
    <col min="6" max="6" width="33.7109375" bestFit="1" customWidth="1"/>
  </cols>
  <sheetData>
    <row r="1" spans="1:6">
      <c r="A1" s="1" t="s">
        <v>72</v>
      </c>
      <c r="B1" s="1" t="s">
        <v>73</v>
      </c>
      <c r="C1" s="1" t="s">
        <v>0</v>
      </c>
      <c r="D1" s="1" t="s">
        <v>74</v>
      </c>
      <c r="E1" s="1" t="s">
        <v>63</v>
      </c>
      <c r="F1" s="1" t="s">
        <v>65</v>
      </c>
    </row>
    <row r="2" spans="1:6"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2025-07-16T05:42:24Z</dcterms:created>
  <dcterms:modified xsi:type="dcterms:W3CDTF">2025-09-27T05:21:49Z</dcterms:modified>
  <cp:category/>
  <cp:contentStatus/>
</cp:coreProperties>
</file>