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ste\Documents\"/>
    </mc:Choice>
  </mc:AlternateContent>
  <xr:revisionPtr revIDLastSave="0" documentId="13_ncr:1_{13997F7C-370C-4EA7-BBD1-0B3D2E069DC4}" xr6:coauthVersionLast="47" xr6:coauthVersionMax="47" xr10:uidLastSave="{00000000-0000-0000-0000-000000000000}"/>
  <bookViews>
    <workbookView xWindow="28680" yWindow="-120" windowWidth="29040" windowHeight="15840" xr2:uid="{C4D35731-1343-4900-84E7-2B59016DFAB4}"/>
  </bookViews>
  <sheets>
    <sheet name="LookUp" sheetId="2" r:id="rId1"/>
    <sheet name="Music" sheetId="1" r:id="rId2"/>
    <sheet name="Pivot 1" sheetId="3" r:id="rId3"/>
    <sheet name="Pivot 2" sheetId="4" r:id="rId4"/>
    <sheet name="Pivot 3" sheetId="5" r:id="rId5"/>
    <sheet name="Filter 1" sheetId="6" r:id="rId6"/>
    <sheet name="Filter 2" sheetId="7" r:id="rId7"/>
    <sheet name="Filter 3" sheetId="8" r:id="rId8"/>
  </sheets>
  <definedNames>
    <definedName name="_xlnm._FilterDatabase" localSheetId="5" hidden="1">'Filter 1'!$A$1:$J$78</definedName>
    <definedName name="_xlnm._FilterDatabase" localSheetId="6" hidden="1">'Filter 2'!$A$1:$J$78</definedName>
    <definedName name="_xlnm._FilterDatabase" localSheetId="7" hidden="1">'Filter 3'!$A$1:$J$78</definedName>
    <definedName name="MusicData">Music!$A$1:$J$76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9" i="2"/>
  <c r="C18" i="2"/>
  <c r="C15" i="2"/>
  <c r="C14" i="2"/>
  <c r="C12" i="2"/>
  <c r="C10" i="2"/>
  <c r="C9" i="2"/>
  <c r="C8" i="2"/>
  <c r="C7" i="2"/>
  <c r="C20" i="2" s="1"/>
  <c r="B3" i="2"/>
  <c r="C16" i="2" l="1"/>
  <c r="C17" i="2" s="1"/>
  <c r="C21" i="2"/>
  <c r="B23" i="2" s="1"/>
  <c r="C2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tc={8A8AD51E-EEF7-40CA-BD45-C3C87BB19A85}</author>
  </authors>
  <commentList>
    <comment ref="B2" authorId="0" shapeId="0" xr:uid="{8A8AD51E-EEF7-40CA-BD45-C3C87BB19A85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Name: Isaiah Glenn
Email: glenn559@usf.edu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tc={6EFE13E2-3591-4A2A-A326-1CF94BD57362}</author>
  </authors>
  <commentList>
    <comment ref="K1" authorId="0" shapeId="0" xr:uid="{6EFE13E2-3591-4A2A-A326-1CF94BD57362}">
      <text>
        <t>[Threaded comment]
Your version of Excel allows you to read this threaded comment; however, any edits to it will get removed if the file is opened in a newer version of Excel. Learn more: https://go.microsoft.com/fwlink/?linkid=870924
Comment:
    Filtered By:
Prior Years Units Sold: &gt;=100
Grade Level: &lt;= 3</t>
      </text>
    </comment>
  </commentList>
</comments>
</file>

<file path=xl/sharedStrings.xml><?xml version="1.0" encoding="utf-8"?>
<sst xmlns="http://schemas.openxmlformats.org/spreadsheetml/2006/main" count="1651" uniqueCount="274">
  <si>
    <t>Code</t>
  </si>
  <si>
    <t>Composer/Arranger</t>
  </si>
  <si>
    <t>Title</t>
  </si>
  <si>
    <t>Publisher</t>
  </si>
  <si>
    <t>Grade</t>
  </si>
  <si>
    <t>Event</t>
  </si>
  <si>
    <t>Cost</t>
  </si>
  <si>
    <t>Selling Price</t>
  </si>
  <si>
    <t>YTD Units Sold</t>
  </si>
  <si>
    <t>Prior Year Units Sold</t>
  </si>
  <si>
    <t>BR5016</t>
  </si>
  <si>
    <t>HUSA</t>
  </si>
  <si>
    <t>DIVERTIMENTO FOR BRASS &amp; PERCUSSION</t>
  </si>
  <si>
    <t>AMP</t>
  </si>
  <si>
    <t>BRASS CHOIR</t>
  </si>
  <si>
    <t>BR5018</t>
  </si>
  <si>
    <t>MERRIMAN</t>
  </si>
  <si>
    <t>THEME AND FOUR VARIATIONS</t>
  </si>
  <si>
    <t>BR6021</t>
  </si>
  <si>
    <t>RIEGGER</t>
  </si>
  <si>
    <t>NONET FOR BRASS</t>
  </si>
  <si>
    <t>BU5019</t>
  </si>
  <si>
    <t>EAST / FROMME</t>
  </si>
  <si>
    <t>DESPERAVI</t>
  </si>
  <si>
    <t>BRASS QUINTET</t>
  </si>
  <si>
    <t>BU6015</t>
  </si>
  <si>
    <t>HAUFRECHT</t>
  </si>
  <si>
    <t>SUITE (ANY 2 MVTS)</t>
  </si>
  <si>
    <t>FH4029</t>
  </si>
  <si>
    <t>HANDEL / EGER</t>
  </si>
  <si>
    <t>SONATA IN G MINOR (MVTS 1&amp;2 OR 3&amp;4)</t>
  </si>
  <si>
    <t>HORN SOLO</t>
  </si>
  <si>
    <t>FH5001</t>
  </si>
  <si>
    <t>ADAMS</t>
  </si>
  <si>
    <t>LARGO</t>
  </si>
  <si>
    <t>TU3036</t>
  </si>
  <si>
    <t>SIEKMANN</t>
  </si>
  <si>
    <t>PARABLE</t>
  </si>
  <si>
    <t>BAR</t>
  </si>
  <si>
    <t>TUBA SOLO</t>
  </si>
  <si>
    <t>TU4001</t>
  </si>
  <si>
    <t>BARNHOUSE</t>
  </si>
  <si>
    <t>BARBAROSSA</t>
  </si>
  <si>
    <t>FH4053</t>
  </si>
  <si>
    <t>SCHULLER</t>
  </si>
  <si>
    <t>NOCTURNE</t>
  </si>
  <si>
    <t>BEL</t>
  </si>
  <si>
    <t>FH5042</t>
  </si>
  <si>
    <t>STRAUSS / POTTAG</t>
  </si>
  <si>
    <t>FANTASIE</t>
  </si>
  <si>
    <t>TB4021</t>
  </si>
  <si>
    <t>HIDAS</t>
  </si>
  <si>
    <t>MEDITATION FOR BASS TROMBONE (BASS TBN)</t>
  </si>
  <si>
    <t>BH</t>
  </si>
  <si>
    <t>TROMBONE SOLO</t>
  </si>
  <si>
    <t>TB6003</t>
  </si>
  <si>
    <t>BARTA</t>
  </si>
  <si>
    <t>KONCERTINO</t>
  </si>
  <si>
    <t>BU5051</t>
  </si>
  <si>
    <t>SMITH</t>
  </si>
  <si>
    <t>CESARE LA BAVARA</t>
  </si>
  <si>
    <t>BRP</t>
  </si>
  <si>
    <t>TP5012</t>
  </si>
  <si>
    <t>BRAHMS / SAWYER</t>
  </si>
  <si>
    <t>ANDANTE</t>
  </si>
  <si>
    <t>TRUMPET SOLO</t>
  </si>
  <si>
    <t>TP5052</t>
  </si>
  <si>
    <t>SACHSE / GLOVER / LEWIS</t>
  </si>
  <si>
    <t>CONCERTINO IN Eb</t>
  </si>
  <si>
    <t>BU6008</t>
  </si>
  <si>
    <t>BUSS</t>
  </si>
  <si>
    <t>CONCORD</t>
  </si>
  <si>
    <t>BX</t>
  </si>
  <si>
    <t>EU4024</t>
  </si>
  <si>
    <t>SIMON</t>
  </si>
  <si>
    <t>WILLOW ECHOES</t>
  </si>
  <si>
    <t>CF</t>
  </si>
  <si>
    <t>EUPHONIUM SOLO</t>
  </si>
  <si>
    <t>EU5011</t>
  </si>
  <si>
    <t>DE LUCA</t>
  </si>
  <si>
    <t>BEAUTIFUL COLORADO</t>
  </si>
  <si>
    <t>TU5024</t>
  </si>
  <si>
    <t>RINGLEBEN</t>
  </si>
  <si>
    <t>STORM KING</t>
  </si>
  <si>
    <t>TU6001</t>
  </si>
  <si>
    <t>ARBAN</t>
  </si>
  <si>
    <t>CARNIVAL OF VENICE</t>
  </si>
  <si>
    <t>BR4018</t>
  </si>
  <si>
    <t>HOVAHANESS</t>
  </si>
  <si>
    <t>FANTASY NO 3</t>
  </si>
  <si>
    <t>CFP</t>
  </si>
  <si>
    <t>BR4019</t>
  </si>
  <si>
    <t>FANTASY NO 4</t>
  </si>
  <si>
    <t>BR5003</t>
  </si>
  <si>
    <t>COWELL</t>
  </si>
  <si>
    <t>RONDO</t>
  </si>
  <si>
    <t>BU5029</t>
  </si>
  <si>
    <t>HOVHANESS</t>
  </si>
  <si>
    <t>SIX DANCES</t>
  </si>
  <si>
    <t>TP6025</t>
  </si>
  <si>
    <t>LUENING</t>
  </si>
  <si>
    <t>INTRODUCTION AND ALLEGRO</t>
  </si>
  <si>
    <t>P7010</t>
  </si>
  <si>
    <t>STEVENS</t>
  </si>
  <si>
    <t>SONATA</t>
  </si>
  <si>
    <t>EU5031</t>
  </si>
  <si>
    <t>VIVALDI / OSTRANDER</t>
  </si>
  <si>
    <t>CONCERTO IN A MINOR</t>
  </si>
  <si>
    <t>EM</t>
  </si>
  <si>
    <t>EU7006</t>
  </si>
  <si>
    <t>UBER</t>
  </si>
  <si>
    <t>SONATA FOR EUPHONIUM</t>
  </si>
  <si>
    <t>FH4046</t>
  </si>
  <si>
    <t>PURCELL / SMIM</t>
  </si>
  <si>
    <t>SONATA IN G MINOR (MVT 1)</t>
  </si>
  <si>
    <t>FH4048</t>
  </si>
  <si>
    <t>RAVEL / MAGANINI</t>
  </si>
  <si>
    <t>PAVANE</t>
  </si>
  <si>
    <t>TB5056</t>
  </si>
  <si>
    <t>SPILLMAN</t>
  </si>
  <si>
    <t>CONCERTO FOR BASS TROMBONE &amp; PIANO</t>
  </si>
  <si>
    <t>EU4009</t>
  </si>
  <si>
    <t>HANDEL / BARNES</t>
  </si>
  <si>
    <t>SOUND AN ALARM (JUDAS MACCABEUS)</t>
  </si>
  <si>
    <t>JS</t>
  </si>
  <si>
    <t>EU5020</t>
  </si>
  <si>
    <t>MARTEAU / BARNES</t>
  </si>
  <si>
    <t>MORCEAU VIVANT</t>
  </si>
  <si>
    <t>TP3069</t>
  </si>
  <si>
    <t>SCARLATTI / BARNES</t>
  </si>
  <si>
    <t>ARIA FROM OPERA TIGRAINE</t>
  </si>
  <si>
    <t>TP5062</t>
  </si>
  <si>
    <t>TELEMANN / BARNES</t>
  </si>
  <si>
    <t>ARIE FROM PIMPINONE</t>
  </si>
  <si>
    <t>BR4040</t>
  </si>
  <si>
    <t>WAGNER / SCHMIDT</t>
  </si>
  <si>
    <t>EVENING STAR</t>
  </si>
  <si>
    <t>KM</t>
  </si>
  <si>
    <t>BU5044</t>
  </si>
  <si>
    <t>ROE</t>
  </si>
  <si>
    <t>MUSIC FOR BRASS QUINTET (ALL MVTS)</t>
  </si>
  <si>
    <t>BU6005</t>
  </si>
  <si>
    <t>BACH / FOTE</t>
  </si>
  <si>
    <t>CONTRAPUNCTUS 9</t>
  </si>
  <si>
    <t>FH3066</t>
  </si>
  <si>
    <t>VON WEBER / MUSSER</t>
  </si>
  <si>
    <t>MARCIA MAESTOSO</t>
  </si>
  <si>
    <t>FH3067</t>
  </si>
  <si>
    <t>WAGNER / UBER</t>
  </si>
  <si>
    <t>RIDE OF THE VALKYRIES</t>
  </si>
  <si>
    <t>TB5042</t>
  </si>
  <si>
    <t>NESTICO</t>
  </si>
  <si>
    <t>REFLECTIVE MOOD</t>
  </si>
  <si>
    <t>TB6014</t>
  </si>
  <si>
    <t>DEDRICK</t>
  </si>
  <si>
    <t>INSPIRATION</t>
  </si>
  <si>
    <t>BR6011</t>
  </si>
  <si>
    <t>HANDEL / DISHINGER</t>
  </si>
  <si>
    <t>WATER MUSIC SUITE #1</t>
  </si>
  <si>
    <t>MMP</t>
  </si>
  <si>
    <t>EU2020</t>
  </si>
  <si>
    <t>BOURREE</t>
  </si>
  <si>
    <t>EU2021</t>
  </si>
  <si>
    <t>SARABANDE</t>
  </si>
  <si>
    <t>FH5017</t>
  </si>
  <si>
    <t>HANDEL / DISHNGER</t>
  </si>
  <si>
    <t>WATER SUITE MUSIC SUITE NO.2 ( FROM WATER MUSIC SUITE NO. 3)</t>
  </si>
  <si>
    <t>FH5029</t>
  </si>
  <si>
    <t>MOZART / RAMM</t>
  </si>
  <si>
    <t>SONATINA #1</t>
  </si>
  <si>
    <t>TB4023</t>
  </si>
  <si>
    <t>KAPLAN</t>
  </si>
  <si>
    <t>SOLILOQUY FOR TROMBONE</t>
  </si>
  <si>
    <t>TB4033</t>
  </si>
  <si>
    <t>MOZART / DISHINGER</t>
  </si>
  <si>
    <t>CONCERTO IN Eb K.V. 142 (MVT 1 OR 2)</t>
  </si>
  <si>
    <t>TP5019</t>
  </si>
  <si>
    <t>FITZGERALD</t>
  </si>
  <si>
    <t>CONCERTINO</t>
  </si>
  <si>
    <t>TP5027</t>
  </si>
  <si>
    <t>HANDEL / PERRY</t>
  </si>
  <si>
    <t>SUITE NO 5</t>
  </si>
  <si>
    <t>TU3032</t>
  </si>
  <si>
    <t>PURCELL / DISHINGER</t>
  </si>
  <si>
    <t>GAVOTTE AND HORNPIPE</t>
  </si>
  <si>
    <t>TU3040</t>
  </si>
  <si>
    <t>TCHAIKOVSKY / GERSHENFELD</t>
  </si>
  <si>
    <t>AT THE DANCE</t>
  </si>
  <si>
    <t>BR6013</t>
  </si>
  <si>
    <t>KABALESKY</t>
  </si>
  <si>
    <t>SONATINA NO 1</t>
  </si>
  <si>
    <t>MUS</t>
  </si>
  <si>
    <t>BR4035</t>
  </si>
  <si>
    <t>PILSS</t>
  </si>
  <si>
    <t>HELDEKLAGE</t>
  </si>
  <si>
    <t>RK</t>
  </si>
  <si>
    <t>BR4036</t>
  </si>
  <si>
    <t>TWO CHORALES (BOTH MVTS)</t>
  </si>
  <si>
    <t>TP4035</t>
  </si>
  <si>
    <t>HAYDN / VOXMAN</t>
  </si>
  <si>
    <t>ARIA AND ALLEGRO</t>
  </si>
  <si>
    <t>RU</t>
  </si>
  <si>
    <t>TP4056</t>
  </si>
  <si>
    <t>MOZART / VOXMAN</t>
  </si>
  <si>
    <t>CONCERT ARIA</t>
  </si>
  <si>
    <t>TP5031</t>
  </si>
  <si>
    <t>HUBANS / VOXMAN</t>
  </si>
  <si>
    <t>SECOND CONCERTINO</t>
  </si>
  <si>
    <t>SMC</t>
  </si>
  <si>
    <t>TP6016</t>
  </si>
  <si>
    <t>ERLANGER / ANDRAUD</t>
  </si>
  <si>
    <t>SOLO DE CONCERT</t>
  </si>
  <si>
    <t>TU6003</t>
  </si>
  <si>
    <t>BEVERSDORF</t>
  </si>
  <si>
    <t>TU6018</t>
  </si>
  <si>
    <t>OSMON</t>
  </si>
  <si>
    <t>CONCERT ETUDES FOR SOLO TUBA (MVTS 7 or 10)</t>
  </si>
  <si>
    <t>EU4021</t>
  </si>
  <si>
    <t>PRYOR / SCHIFRIN</t>
  </si>
  <si>
    <t>CAKEWALK CONTEST</t>
  </si>
  <si>
    <t>VM</t>
  </si>
  <si>
    <t>EU5030</t>
  </si>
  <si>
    <t>DANZA ESPANA</t>
  </si>
  <si>
    <t>HQ4023</t>
  </si>
  <si>
    <t>MCKAY</t>
  </si>
  <si>
    <t>TWO PIECES</t>
  </si>
  <si>
    <t>WB</t>
  </si>
  <si>
    <t>HORN QUARTET</t>
  </si>
  <si>
    <t>HQ5005</t>
  </si>
  <si>
    <t>HANDEL / SEYMOUR</t>
  </si>
  <si>
    <t>FUGHETTA OF THE LITTLE BELLS</t>
  </si>
  <si>
    <t>TB3040</t>
  </si>
  <si>
    <t>KETELBEY / TEAGUE</t>
  </si>
  <si>
    <t>IN A MONASTERY GARDEN</t>
  </si>
  <si>
    <t>TB5027</t>
  </si>
  <si>
    <t>GUILMANT</t>
  </si>
  <si>
    <t>MORCEAU SYMPHONIQUE</t>
  </si>
  <si>
    <t>EU6016</t>
  </si>
  <si>
    <t>SIMONE MANITA</t>
  </si>
  <si>
    <t>BELIEVE ME OF ALL THOSE ENDEARING YOUNG CHARMS</t>
  </si>
  <si>
    <t>WHAM</t>
  </si>
  <si>
    <t>TP5057</t>
  </si>
  <si>
    <t>FANTASY FOR TRUMPET</t>
  </si>
  <si>
    <t>WJ</t>
  </si>
  <si>
    <t>TP5058</t>
  </si>
  <si>
    <t>RONDO FOR TRUMPET</t>
  </si>
  <si>
    <t>TU4014</t>
  </si>
  <si>
    <t>MATTHEWS</t>
  </si>
  <si>
    <t>ALLELUJA, EXULTATE</t>
  </si>
  <si>
    <t>TU5008</t>
  </si>
  <si>
    <t>DANBURG</t>
  </si>
  <si>
    <t>SONATINA</t>
  </si>
  <si>
    <t>TU5029</t>
  </si>
  <si>
    <t>VAUGHAN</t>
  </si>
  <si>
    <t>CONCERTPIECE NO. 2</t>
  </si>
  <si>
    <t>YTD 
Units 
Sold</t>
  </si>
  <si>
    <t>Prior 
Year 
Units 
Sold</t>
  </si>
  <si>
    <t>Music LookUp - Isaiah Glenn</t>
  </si>
  <si>
    <t>Composer</t>
  </si>
  <si>
    <t>Gross Margin (Markup $)</t>
  </si>
  <si>
    <t>Markup %</t>
  </si>
  <si>
    <t>% Increase for this year</t>
  </si>
  <si>
    <t>This Year's Goal in Units</t>
  </si>
  <si>
    <t>Units Needed to Meet Goal</t>
  </si>
  <si>
    <t>Row Labels</t>
  </si>
  <si>
    <t>Grand Total</t>
  </si>
  <si>
    <t>Sum of Selling Price</t>
  </si>
  <si>
    <t>Selling Price Average</t>
  </si>
  <si>
    <t>Total Average</t>
  </si>
  <si>
    <t>Sum of YTD 
Units 
Sold</t>
  </si>
  <si>
    <t>Grade Level</t>
  </si>
  <si>
    <t>YTD Sales Sold
Units 
Sold</t>
  </si>
  <si>
    <t>Prior Years Sales
Year 
Units 
Sold</t>
  </si>
  <si>
    <t>br5016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</si>
</sst>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double">
        <color theme="5"/>
      </left>
      <right/>
      <top/>
      <bottom/>
      <diagonal/>
    </border>
    <border>
      <left/>
      <right style="double">
        <color theme="5"/>
      </right>
      <top/>
      <bottom style="double">
        <color theme="5"/>
      </bottom>
      <diagonal/>
    </border>
    <border>
      <left style="double">
        <color theme="5"/>
      </left>
      <right style="double">
        <color theme="5"/>
      </right>
      <top style="double">
        <color theme="5"/>
      </top>
      <bottom style="double">
        <color theme="5"/>
      </bottom>
      <diagonal/>
    </border>
    <border>
      <left style="double">
        <color theme="5"/>
      </left>
      <right/>
      <top style="double">
        <color theme="5"/>
      </top>
      <bottom/>
      <diagonal/>
    </border>
    <border>
      <left/>
      <right style="double">
        <color theme="5"/>
      </right>
      <top/>
      <bottom/>
      <diagonal/>
    </border>
    <border>
      <left style="double">
        <color theme="5"/>
      </left>
      <right/>
      <top/>
      <bottom style="double">
        <color theme="5"/>
      </bottom>
      <diagonal/>
    </border>
    <border>
      <left/>
      <right/>
      <top/>
      <bottom style="double">
        <color theme="5"/>
      </bottom>
      <diagonal/>
    </border>
    <border>
      <left/>
      <right/>
      <top style="double">
        <color theme="5"/>
      </top>
      <bottom/>
      <diagonal/>
    </border>
    <border>
      <left/>
      <right style="double">
        <color theme="5"/>
      </right>
      <top style="double">
        <color theme="5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/>
    <xf numFmtId="0" fontId="5" fillId="0" borderId="0" xfId="0" applyFont="1" applyAlignment="1">
      <alignment horizontal="center"/>
    </xf>
    <xf numFmtId="0" fontId="0" fillId="0" borderId="1" xfId="0" applyBorder="1"/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/>
    <xf numFmtId="0" fontId="5" fillId="2" borderId="1" xfId="0" applyFont="1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/>
    <xf numFmtId="0" fontId="0" fillId="0" borderId="7" xfId="0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164" fontId="5" fillId="2" borderId="5" xfId="2" applyNumberFormat="1" applyFont="1" applyFill="1" applyBorder="1" applyAlignment="1">
      <alignment horizontal="center"/>
    </xf>
    <xf numFmtId="165" fontId="5" fillId="2" borderId="9" xfId="1" applyNumberFormat="1" applyFont="1" applyFill="1" applyBorder="1" applyAlignment="1">
      <alignment horizontal="center" vertical="center"/>
    </xf>
    <xf numFmtId="165" fontId="5" fillId="2" borderId="5" xfId="0" applyNumberFormat="1" applyFont="1" applyFill="1" applyBorder="1" applyAlignment="1">
      <alignment horizontal="center"/>
    </xf>
    <xf numFmtId="165" fontId="5" fillId="2" borderId="5" xfId="1" applyNumberFormat="1" applyFont="1" applyFill="1" applyBorder="1" applyAlignment="1">
      <alignment horizontal="center"/>
    </xf>
    <xf numFmtId="1" fontId="5" fillId="2" borderId="5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5" fontId="0" fillId="2" borderId="0" xfId="0" applyNumberFormat="1" applyFill="1"/>
    <xf numFmtId="0" fontId="0" fillId="2" borderId="0" xfId="0" applyFill="1" applyAlignment="1">
      <alignment horizontal="left"/>
    </xf>
    <xf numFmtId="0" fontId="5" fillId="2" borderId="3" xfId="0" applyFont="1" applyFill="1" applyBorder="1" applyAlignment="1" applyProtection="1">
      <alignment horizontal="center"/>
      <protection locked="0"/>
    </xf>
    <xf numFmtId="0" fontId="7" fillId="2" borderId="4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22" fontId="6" fillId="2" borderId="6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65" formatCode="&quot;$&quot;#,##0.00"/>
    </dxf>
    <dxf>
      <numFmt numFmtId="165" formatCode="&quot;$&quot;#,##0.00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65" formatCode="&quot;$&quot;#,##0.00"/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LookUp!$C$7</c:f>
          <c:strCache>
            <c:ptCount val="1"/>
            <c:pt idx="0">
              <c:v>DIVERTIMENTO FOR BRASS &amp; PERCUSSION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(LookUp!$B$18:$B$19,LookUp!$B$21:$B$22)</c:f>
              <c:strCache>
                <c:ptCount val="4"/>
                <c:pt idx="0">
                  <c:v>YTD Units Sold</c:v>
                </c:pt>
                <c:pt idx="1">
                  <c:v>Prior Year Units Sold</c:v>
                </c:pt>
                <c:pt idx="2">
                  <c:v>This Year's Goal in Units</c:v>
                </c:pt>
                <c:pt idx="3">
                  <c:v>Units Needed to Meet Goal</c:v>
                </c:pt>
              </c:strCache>
            </c:strRef>
          </c:cat>
          <c:val>
            <c:numRef>
              <c:f>(LookUp!$C$18,LookUp!$C$19,LookUp!$C$21,LookUp!$C$22)</c:f>
              <c:numCache>
                <c:formatCode>0</c:formatCode>
                <c:ptCount val="4"/>
                <c:pt idx="0">
                  <c:v>42</c:v>
                </c:pt>
                <c:pt idx="1">
                  <c:v>162</c:v>
                </c:pt>
                <c:pt idx="2">
                  <c:v>186</c:v>
                </c:pt>
                <c:pt idx="3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3-4D7D-9605-23D4FACA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393887"/>
        <c:axId val="238394303"/>
      </c:barChart>
      <c:catAx>
        <c:axId val="23839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94303"/>
        <c:crosses val="autoZero"/>
        <c:auto val="1"/>
        <c:lblAlgn val="ctr"/>
        <c:lblOffset val="100"/>
        <c:noMultiLvlLbl val="0"/>
      </c:catAx>
      <c:valAx>
        <c:axId val="23839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9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[GlennIG_1EX.xlsx]Pivot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FF0000"/>
                </a:solidFill>
              </a:rPr>
              <a:t>Sales Comparisons</a:t>
            </a:r>
          </a:p>
        </c:rich>
      </c:tx>
      <c:layout>
        <c:manualLayout>
          <c:xMode val="edge"/>
          <c:yMode val="edge"/>
          <c:x val="0.21700483091787437"/>
          <c:y val="0.10379661844595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84094922917244"/>
          <c:y val="0.24711072453152658"/>
          <c:w val="0.65758193269319598"/>
          <c:h val="0.5506302264542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2'!$B$1</c:f>
              <c:strCache>
                <c:ptCount val="1"/>
                <c:pt idx="0">
                  <c:v>YTD Sales Sold
Units 
Sold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2'!$A$2:$A$8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'Pivot 2'!$B$2:$B$8</c:f>
              <c:numCache>
                <c:formatCode>General</c:formatCode>
                <c:ptCount val="6"/>
                <c:pt idx="0">
                  <c:v>27</c:v>
                </c:pt>
                <c:pt idx="1">
                  <c:v>276</c:v>
                </c:pt>
                <c:pt idx="2">
                  <c:v>906</c:v>
                </c:pt>
                <c:pt idx="3">
                  <c:v>1493</c:v>
                </c:pt>
                <c:pt idx="4">
                  <c:v>710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31-441C-983F-FC4A35E0EF90}"/>
            </c:ext>
          </c:extLst>
        </c:ser>
        <c:ser>
          <c:idx val="1"/>
          <c:order val="1"/>
          <c:tx>
            <c:strRef>
              <c:f>'Pivot 2'!$C$1</c:f>
              <c:strCache>
                <c:ptCount val="1"/>
                <c:pt idx="0">
                  <c:v>Prior Years Sales
Year 
Units 
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2'!$A$2:$A$8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'Pivot 2'!$C$2:$C$8</c:f>
              <c:numCache>
                <c:formatCode>General</c:formatCode>
                <c:ptCount val="6"/>
                <c:pt idx="0">
                  <c:v>404</c:v>
                </c:pt>
                <c:pt idx="1">
                  <c:v>1058</c:v>
                </c:pt>
                <c:pt idx="2">
                  <c:v>1731</c:v>
                </c:pt>
                <c:pt idx="3">
                  <c:v>3075</c:v>
                </c:pt>
                <c:pt idx="4">
                  <c:v>1425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931-441C-983F-FC4A35E0E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418383"/>
        <c:axId val="433418799"/>
      </c:barChart>
      <c:catAx>
        <c:axId val="43341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Music Grade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18799"/>
        <c:crosses val="autoZero"/>
        <c:auto val="1"/>
        <c:lblAlgn val="ctr"/>
        <c:lblOffset val="100"/>
        <c:noMultiLvlLbl val="0"/>
      </c:catAx>
      <c:valAx>
        <c:axId val="4334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66235742271339"/>
          <c:y val="0.35938869559909664"/>
          <c:w val="0.21405606907832173"/>
          <c:h val="0.38190105597265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2">
          <a:shade val="50000"/>
        </a:schemeClr>
      </a:solidFill>
      <a:prstDash val="solid"/>
      <a:round/>
      <a:extLst>
        <a:ext uri="{C807C97D-BFC1-408E-A445-0C87EB9F89A2}">
          <ask:lineSketchStyleProps xmlns:ask="http://schemas.microsoft.com/office/drawing/2018/sketchyshapes">
            <ask:type>
              <ask:lineSketchNone/>
            </ask:type>
          </ask:lineSketchStyleProps>
        </a:ext>
      </a:extLst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4</xdr:row>
      <xdr:rowOff>0</xdr:rowOff>
    </xdr:from>
    <xdr:to>
      <xdr:col>1</xdr:col>
      <xdr:colOff>1524000</xdr:colOff>
      <xdr:row>5</xdr:row>
      <xdr:rowOff>9525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57E35A29-ED5A-2BA2-0915-D7D58FF5049F}"/>
            </a:ext>
          </a:extLst>
        </xdr:cNvPr>
        <xdr:cNvSpPr/>
      </xdr:nvSpPr>
      <xdr:spPr>
        <a:xfrm>
          <a:off x="1476375" y="790575"/>
          <a:ext cx="657225" cy="209550"/>
        </a:xfrm>
        <a:prstGeom prst="rightArrow">
          <a:avLst/>
        </a:prstGeom>
        <a:scene3d>
          <a:camera prst="isometricRightUp">
            <a:rot lat="2100000" lon="21594000" rev="0"/>
          </a:camera>
          <a:lightRig rig="threePt" dir="t"/>
        </a:scene3d>
        <a:sp3d>
          <a:bevelT w="31750" h="31750"/>
          <a:bevelB w="12700" h="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twoCellAnchor>
  <xdr:twoCellAnchor>
    <xdr:from>
      <xdr:col>3</xdr:col>
      <xdr:colOff>581025</xdr:colOff>
      <xdr:row>4</xdr:row>
      <xdr:rowOff>4761</xdr:rowOff>
    </xdr:from>
    <xdr:to>
      <xdr:col>12</xdr:col>
      <xdr:colOff>142875</xdr:colOff>
      <xdr:row>22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7429CA-1495-5CAE-6E8D-479CB7AE6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1</xdr:row>
      <xdr:rowOff>9525</xdr:rowOff>
    </xdr:from>
    <xdr:to>
      <xdr:col>31</xdr:col>
      <xdr:colOff>247649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31456-79CB-3117-4B00-F958BA113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saiah Glenn" id="{300F895A-4436-4EF5-8327-023521B69A32}" userId="S::glenn559@usf.edu::786d2fa1-21d7-45c7-8dfd-c89938127ed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iah Glenn" refreshedDate="44983.839463194447" createdVersion="8" refreshedVersion="8" minRefreshableVersion="3" recordCount="75" xr:uid="{0F6FF275-EE2D-4CA0-B0BE-666EB90B1560}">
  <cacheSource type="worksheet">
    <worksheetSource ref="A1:J76" sheet="Music"/>
  </cacheSource>
  <cacheFields count="10">
    <cacheField name="Code" numFmtId="0">
      <sharedItems/>
    </cacheField>
    <cacheField name="Composer/Arranger" numFmtId="0">
      <sharedItems/>
    </cacheField>
    <cacheField name="Title" numFmtId="0">
      <sharedItems count="74">
        <s v="FANTASY NO 3"/>
        <s v="FANTASY NO 4"/>
        <s v="HELDEKLAGE"/>
        <s v="TWO CHORALES (BOTH MVTS)"/>
        <s v="EVENING STAR"/>
        <s v="RONDO"/>
        <s v="DIVERTIMENTO FOR BRASS &amp; PERCUSSION"/>
        <s v="THEME AND FOUR VARIATIONS"/>
        <s v="WATER MUSIC SUITE #1"/>
        <s v="SONATINA NO 1"/>
        <s v="NONET FOR BRASS"/>
        <s v="DESPERAVI"/>
        <s v="SIX DANCES"/>
        <s v="MUSIC FOR BRASS QUINTET (ALL MVTS)"/>
        <s v="CESARE LA BAVARA"/>
        <s v="CONTRAPUNCTUS 9"/>
        <s v="CONCORD"/>
        <s v="SUITE (ANY 2 MVTS)"/>
        <s v="BOURREE"/>
        <s v="SARABANDE"/>
        <s v="SOUND AN ALARM (JUDAS MACCABEUS)"/>
        <s v="CAKEWALK CONTEST"/>
        <s v="WILLOW ECHOES"/>
        <s v="BEAUTIFUL COLORADO"/>
        <s v="MORCEAU VIVANT"/>
        <s v="DANZA ESPANA"/>
        <s v="CONCERTO IN A MINOR"/>
        <s v="BELIEVE ME OF ALL THOSE ENDEARING YOUNG CHARMS"/>
        <s v="SONATA FOR EUPHONIUM"/>
        <s v="MARCIA MAESTOSO"/>
        <s v="RIDE OF THE VALKYRIES"/>
        <s v="SONATA IN G MINOR (MVTS 1&amp;2 OR 3&amp;4)"/>
        <s v="SONATA IN G MINOR (MVT 1)"/>
        <s v="PAVANE"/>
        <s v="NOCTURNE"/>
        <s v="LARGO"/>
        <s v="WATER SUITE MUSIC SUITE NO.2 ( FROM WATER MUSIC SUITE NO. 3)"/>
        <s v="SONATINA #1"/>
        <s v="FANTASIE"/>
        <s v="TWO PIECES"/>
        <s v="FUGHETTA OF THE LITTLE BELLS"/>
        <s v="SONATA"/>
        <s v="IN A MONASTERY GARDEN"/>
        <s v="MEDITATION FOR BASS TROMBONE (BASS TBN)"/>
        <s v="SOLILOQUY FOR TROMBONE"/>
        <s v="CONCERTO IN Eb K.V. 142 (MVT 1 OR 2)"/>
        <s v="MORCEAU SYMPHONIQUE"/>
        <s v="REFLECTIVE MOOD"/>
        <s v="CONCERTO FOR BASS TROMBONE &amp; PIANO"/>
        <s v="KONCERTINO"/>
        <s v="INSPIRATION"/>
        <s v="ARIA FROM OPERA TIGRAINE"/>
        <s v="ARIA AND ALLEGRO"/>
        <s v="CONCERT ARIA"/>
        <s v="ANDANTE"/>
        <s v="CONCERTINO"/>
        <s v="SUITE NO 5"/>
        <s v="SECOND CONCERTINO"/>
        <s v="CONCERTINO IN Eb"/>
        <s v="FANTASY FOR TRUMPET"/>
        <s v="RONDO FOR TRUMPET"/>
        <s v="ARIE FROM PIMPINONE"/>
        <s v="SOLO DE CONCERT"/>
        <s v="INTRODUCTION AND ALLEGRO"/>
        <s v="GAVOTTE AND HORNPIPE"/>
        <s v="PARABLE"/>
        <s v="AT THE DANCE"/>
        <s v="BARBAROSSA"/>
        <s v="ALLELUJA, EXULTATE"/>
        <s v="SONATINA"/>
        <s v="STORM KING"/>
        <s v="CONCERTPIECE NO. 2"/>
        <s v="CARNIVAL OF VENICE"/>
        <s v="CONCERT ETUDES FOR SOLO TUBA (MVTS 7 or 10)"/>
      </sharedItems>
    </cacheField>
    <cacheField name="Publisher" numFmtId="0">
      <sharedItems count="20">
        <s v="CFP"/>
        <s v="RK"/>
        <s v="KM"/>
        <s v="AMP"/>
        <s v="MMP"/>
        <s v="MUS"/>
        <s v="BRP"/>
        <s v="BX"/>
        <s v="JS"/>
        <s v="VM"/>
        <s v="CF"/>
        <s v="EM"/>
        <s v="WHAM"/>
        <s v="BEL"/>
        <s v="WB"/>
        <s v="BH"/>
        <s v="RU"/>
        <s v="SMC"/>
        <s v="WJ"/>
        <s v="BAR"/>
      </sharedItems>
    </cacheField>
    <cacheField name="Grade" numFmtId="0">
      <sharedItems containsSemiMixedTypes="0" containsString="0" containsNumber="1" containsInteger="1" minValue="2" maxValue="7" count="6">
        <n v="4"/>
        <n v="5"/>
        <n v="6"/>
        <n v="2"/>
        <n v="7"/>
        <n v="3"/>
      </sharedItems>
    </cacheField>
    <cacheField name="Event" numFmtId="0">
      <sharedItems count="8">
        <s v="BRASS CHOIR"/>
        <s v="BRASS QUINTET"/>
        <s v="EUPHONIUM SOLO"/>
        <s v="HORN SOLO"/>
        <s v="HORN QUARTET"/>
        <s v="TRUMPET SOLO"/>
        <s v="TROMBONE SOLO"/>
        <s v="TUBA SOLO"/>
      </sharedItems>
    </cacheField>
    <cacheField name="Cost" numFmtId="0">
      <sharedItems containsSemiMixedTypes="0" containsString="0" containsNumber="1" minValue="3.25" maxValue="5.6"/>
    </cacheField>
    <cacheField name="Selling Price" numFmtId="0">
      <sharedItems containsSemiMixedTypes="0" containsString="0" containsNumber="1" minValue="5.2" maxValue="10"/>
    </cacheField>
    <cacheField name="YTD _x000a_Units _x000a_Sold" numFmtId="0">
      <sharedItems containsSemiMixedTypes="0" containsString="0" containsNumber="1" containsInteger="1" minValue="0" maxValue="99"/>
    </cacheField>
    <cacheField name="Prior _x000a_Year _x000a_Units _x000a_Sold" numFmtId="0">
      <sharedItems containsSemiMixedTypes="0" containsString="0" containsNumber="1" containsInteger="1" minValue="14" maxValue="221" count="51">
        <n v="21"/>
        <n v="149"/>
        <n v="50"/>
        <n v="130"/>
        <n v="29"/>
        <n v="89"/>
        <n v="162"/>
        <n v="53"/>
        <n v="131"/>
        <n v="63"/>
        <n v="72"/>
        <n v="137"/>
        <n v="18"/>
        <n v="185"/>
        <n v="55"/>
        <n v="62"/>
        <n v="73"/>
        <n v="123"/>
        <n v="220"/>
        <n v="184"/>
        <n v="47"/>
        <n v="17"/>
        <n v="36"/>
        <n v="111"/>
        <n v="68"/>
        <n v="23"/>
        <n v="94"/>
        <n v="204"/>
        <n v="65"/>
        <n v="58"/>
        <n v="14"/>
        <n v="166"/>
        <n v="156"/>
        <n v="66"/>
        <n v="81"/>
        <n v="192"/>
        <n v="145"/>
        <n v="31"/>
        <n v="221"/>
        <n v="37"/>
        <n v="82"/>
        <n v="91"/>
        <n v="46"/>
        <n v="168"/>
        <n v="203"/>
        <n v="84"/>
        <n v="217"/>
        <n v="102"/>
        <n v="44"/>
        <n v="95"/>
        <n v="1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BR4018"/>
    <s v="HOVAHANESS"/>
    <x v="0"/>
    <x v="0"/>
    <x v="0"/>
    <x v="0"/>
    <n v="3.25"/>
    <n v="9.3000000000000007"/>
    <n v="17"/>
    <x v="0"/>
  </r>
  <r>
    <s v="BR4019"/>
    <s v="HOVAHANESS"/>
    <x v="1"/>
    <x v="0"/>
    <x v="0"/>
    <x v="0"/>
    <n v="3.25"/>
    <n v="5.2"/>
    <n v="64"/>
    <x v="1"/>
  </r>
  <r>
    <s v="BR4035"/>
    <s v="PILSS"/>
    <x v="2"/>
    <x v="1"/>
    <x v="0"/>
    <x v="0"/>
    <n v="5.4"/>
    <n v="9"/>
    <n v="60"/>
    <x v="2"/>
  </r>
  <r>
    <s v="BR4036"/>
    <s v="PILSS"/>
    <x v="3"/>
    <x v="1"/>
    <x v="0"/>
    <x v="0"/>
    <n v="5.4"/>
    <n v="9.1999999999999993"/>
    <n v="41"/>
    <x v="3"/>
  </r>
  <r>
    <s v="BR4040"/>
    <s v="WAGNER / SCHMIDT"/>
    <x v="4"/>
    <x v="2"/>
    <x v="0"/>
    <x v="0"/>
    <n v="3.25"/>
    <n v="5.5"/>
    <n v="21"/>
    <x v="4"/>
  </r>
  <r>
    <s v="BR5003"/>
    <s v="COWELL"/>
    <x v="5"/>
    <x v="0"/>
    <x v="1"/>
    <x v="0"/>
    <n v="3.25"/>
    <n v="9.1"/>
    <n v="2"/>
    <x v="5"/>
  </r>
  <r>
    <s v="BR5016"/>
    <s v="HUSA"/>
    <x v="6"/>
    <x v="3"/>
    <x v="1"/>
    <x v="0"/>
    <n v="3.25"/>
    <n v="6.8"/>
    <n v="42"/>
    <x v="6"/>
  </r>
  <r>
    <s v="BR5018"/>
    <s v="MERRIMAN"/>
    <x v="7"/>
    <x v="3"/>
    <x v="1"/>
    <x v="0"/>
    <n v="5.6"/>
    <n v="8.5"/>
    <n v="53"/>
    <x v="7"/>
  </r>
  <r>
    <s v="BR6011"/>
    <s v="HANDEL / DISHINGER"/>
    <x v="8"/>
    <x v="4"/>
    <x v="2"/>
    <x v="0"/>
    <n v="5.2"/>
    <n v="5.4"/>
    <n v="90"/>
    <x v="8"/>
  </r>
  <r>
    <s v="BR6013"/>
    <s v="KABALESKY"/>
    <x v="9"/>
    <x v="5"/>
    <x v="2"/>
    <x v="0"/>
    <n v="3.25"/>
    <n v="6.4"/>
    <n v="61"/>
    <x v="9"/>
  </r>
  <r>
    <s v="BR6021"/>
    <s v="RIEGGER"/>
    <x v="10"/>
    <x v="3"/>
    <x v="2"/>
    <x v="0"/>
    <n v="5.4"/>
    <n v="9.1"/>
    <n v="99"/>
    <x v="10"/>
  </r>
  <r>
    <s v="BU5019"/>
    <s v="EAST / FROMME"/>
    <x v="11"/>
    <x v="3"/>
    <x v="1"/>
    <x v="1"/>
    <n v="3.25"/>
    <n v="9.6999999999999993"/>
    <n v="64"/>
    <x v="11"/>
  </r>
  <r>
    <s v="BU5029"/>
    <s v="HOVHANESS"/>
    <x v="12"/>
    <x v="0"/>
    <x v="1"/>
    <x v="1"/>
    <n v="3.25"/>
    <n v="6.3"/>
    <n v="64"/>
    <x v="12"/>
  </r>
  <r>
    <s v="BU5044"/>
    <s v="ROE"/>
    <x v="13"/>
    <x v="2"/>
    <x v="1"/>
    <x v="1"/>
    <n v="5.5"/>
    <n v="6.6"/>
    <n v="54"/>
    <x v="13"/>
  </r>
  <r>
    <s v="BU5051"/>
    <s v="SMITH"/>
    <x v="14"/>
    <x v="6"/>
    <x v="1"/>
    <x v="1"/>
    <n v="3.25"/>
    <n v="9.5"/>
    <n v="73"/>
    <x v="14"/>
  </r>
  <r>
    <s v="BU6005"/>
    <s v="BACH / FOTE"/>
    <x v="15"/>
    <x v="2"/>
    <x v="2"/>
    <x v="1"/>
    <n v="3.25"/>
    <n v="6.3"/>
    <n v="31"/>
    <x v="15"/>
  </r>
  <r>
    <s v="BU6008"/>
    <s v="BUSS"/>
    <x v="16"/>
    <x v="7"/>
    <x v="2"/>
    <x v="1"/>
    <n v="5.3"/>
    <n v="5.7"/>
    <n v="2"/>
    <x v="16"/>
  </r>
  <r>
    <s v="BU6015"/>
    <s v="HAUFRECHT"/>
    <x v="17"/>
    <x v="3"/>
    <x v="2"/>
    <x v="1"/>
    <n v="5.6"/>
    <n v="8.1"/>
    <n v="75"/>
    <x v="17"/>
  </r>
  <r>
    <s v="EU2020"/>
    <s v="HANDEL / DISHINGER"/>
    <x v="18"/>
    <x v="4"/>
    <x v="3"/>
    <x v="2"/>
    <n v="3.25"/>
    <n v="8.6"/>
    <n v="1"/>
    <x v="18"/>
  </r>
  <r>
    <s v="EU2021"/>
    <s v="HANDEL / DISHINGER"/>
    <x v="19"/>
    <x v="4"/>
    <x v="3"/>
    <x v="2"/>
    <n v="3.25"/>
    <n v="8.6"/>
    <n v="26"/>
    <x v="19"/>
  </r>
  <r>
    <s v="EU4009"/>
    <s v="HANDEL / BARNES"/>
    <x v="20"/>
    <x v="8"/>
    <x v="0"/>
    <x v="2"/>
    <n v="3.25"/>
    <n v="9.4"/>
    <n v="7"/>
    <x v="20"/>
  </r>
  <r>
    <s v="EU4021"/>
    <s v="PRYOR / SCHIFRIN"/>
    <x v="21"/>
    <x v="9"/>
    <x v="0"/>
    <x v="2"/>
    <n v="3.25"/>
    <n v="7.2"/>
    <n v="42"/>
    <x v="21"/>
  </r>
  <r>
    <s v="EU4024"/>
    <s v="SIMON"/>
    <x v="22"/>
    <x v="10"/>
    <x v="0"/>
    <x v="2"/>
    <n v="5.6"/>
    <n v="7.8"/>
    <n v="30"/>
    <x v="3"/>
  </r>
  <r>
    <s v="EU5011"/>
    <s v="DE LUCA"/>
    <x v="23"/>
    <x v="10"/>
    <x v="1"/>
    <x v="2"/>
    <n v="3.25"/>
    <n v="5.5"/>
    <n v="86"/>
    <x v="9"/>
  </r>
  <r>
    <s v="EU5020"/>
    <s v="MARTEAU / BARNES"/>
    <x v="24"/>
    <x v="8"/>
    <x v="1"/>
    <x v="2"/>
    <n v="3.25"/>
    <n v="8.6"/>
    <n v="36"/>
    <x v="22"/>
  </r>
  <r>
    <s v="EU5030"/>
    <s v="UBER"/>
    <x v="25"/>
    <x v="9"/>
    <x v="1"/>
    <x v="2"/>
    <n v="3.25"/>
    <n v="6.6"/>
    <n v="98"/>
    <x v="23"/>
  </r>
  <r>
    <s v="EU5031"/>
    <s v="VIVALDI / OSTRANDER"/>
    <x v="26"/>
    <x v="11"/>
    <x v="1"/>
    <x v="2"/>
    <n v="3.25"/>
    <n v="6.8"/>
    <n v="91"/>
    <x v="10"/>
  </r>
  <r>
    <s v="EU6016"/>
    <s v="SIMONE MANITA"/>
    <x v="27"/>
    <x v="12"/>
    <x v="2"/>
    <x v="2"/>
    <n v="5.2"/>
    <n v="9.4"/>
    <n v="70"/>
    <x v="24"/>
  </r>
  <r>
    <s v="EU7006"/>
    <s v="UBER"/>
    <x v="28"/>
    <x v="11"/>
    <x v="4"/>
    <x v="2"/>
    <n v="5.6"/>
    <n v="6.7"/>
    <n v="74"/>
    <x v="25"/>
  </r>
  <r>
    <s v="FH3066"/>
    <s v="VON WEBER / MUSSER"/>
    <x v="29"/>
    <x v="2"/>
    <x v="5"/>
    <x v="3"/>
    <n v="5.0999999999999996"/>
    <n v="9.9"/>
    <n v="85"/>
    <x v="26"/>
  </r>
  <r>
    <s v="FH3067"/>
    <s v="WAGNER / UBER"/>
    <x v="30"/>
    <x v="2"/>
    <x v="5"/>
    <x v="3"/>
    <n v="3.25"/>
    <n v="7.7"/>
    <n v="70"/>
    <x v="18"/>
  </r>
  <r>
    <s v="FH4029"/>
    <s v="HANDEL / EGER"/>
    <x v="31"/>
    <x v="3"/>
    <x v="0"/>
    <x v="3"/>
    <n v="5.5"/>
    <n v="6.5"/>
    <n v="13"/>
    <x v="27"/>
  </r>
  <r>
    <s v="FH4046"/>
    <s v="PURCELL / SMIM"/>
    <x v="32"/>
    <x v="11"/>
    <x v="0"/>
    <x v="3"/>
    <n v="3.25"/>
    <n v="8.1"/>
    <n v="13"/>
    <x v="28"/>
  </r>
  <r>
    <s v="FH4048"/>
    <s v="RAVEL / MAGANINI"/>
    <x v="33"/>
    <x v="11"/>
    <x v="0"/>
    <x v="3"/>
    <n v="5.0999999999999996"/>
    <n v="5.2"/>
    <n v="94"/>
    <x v="29"/>
  </r>
  <r>
    <s v="FH4053"/>
    <s v="SCHULLER"/>
    <x v="34"/>
    <x v="13"/>
    <x v="0"/>
    <x v="3"/>
    <n v="3.25"/>
    <n v="6.1"/>
    <n v="37"/>
    <x v="30"/>
  </r>
  <r>
    <s v="FH5001"/>
    <s v="ADAMS"/>
    <x v="35"/>
    <x v="3"/>
    <x v="1"/>
    <x v="3"/>
    <n v="3.25"/>
    <n v="5.4"/>
    <n v="55"/>
    <x v="31"/>
  </r>
  <r>
    <s v="FH5017"/>
    <s v="HANDEL / DISHNGER"/>
    <x v="36"/>
    <x v="4"/>
    <x v="1"/>
    <x v="3"/>
    <n v="3.25"/>
    <n v="5.2"/>
    <n v="91"/>
    <x v="32"/>
  </r>
  <r>
    <s v="FH5029"/>
    <s v="MOZART / RAMM"/>
    <x v="37"/>
    <x v="4"/>
    <x v="1"/>
    <x v="3"/>
    <n v="3.25"/>
    <n v="7.8"/>
    <n v="96"/>
    <x v="33"/>
  </r>
  <r>
    <s v="FH5042"/>
    <s v="STRAUSS / POTTAG"/>
    <x v="38"/>
    <x v="13"/>
    <x v="1"/>
    <x v="3"/>
    <n v="3.25"/>
    <n v="9.6999999999999993"/>
    <n v="91"/>
    <x v="34"/>
  </r>
  <r>
    <s v="HQ4023"/>
    <s v="MCKAY"/>
    <x v="39"/>
    <x v="14"/>
    <x v="0"/>
    <x v="4"/>
    <n v="3.25"/>
    <n v="7.3"/>
    <n v="30"/>
    <x v="33"/>
  </r>
  <r>
    <s v="HQ5005"/>
    <s v="HANDEL / SEYMOUR"/>
    <x v="40"/>
    <x v="14"/>
    <x v="1"/>
    <x v="4"/>
    <n v="5.5"/>
    <n v="8.5"/>
    <n v="15"/>
    <x v="35"/>
  </r>
  <r>
    <s v="P7010"/>
    <s v="STEVENS"/>
    <x v="41"/>
    <x v="0"/>
    <x v="4"/>
    <x v="5"/>
    <n v="5.4"/>
    <n v="6"/>
    <n v="13"/>
    <x v="17"/>
  </r>
  <r>
    <s v="TB3040"/>
    <s v="KETELBEY / TEAGUE"/>
    <x v="42"/>
    <x v="14"/>
    <x v="5"/>
    <x v="6"/>
    <n v="5.6"/>
    <n v="6.7"/>
    <n v="24"/>
    <x v="36"/>
  </r>
  <r>
    <s v="TB4021"/>
    <s v="HIDAS"/>
    <x v="43"/>
    <x v="15"/>
    <x v="0"/>
    <x v="6"/>
    <n v="5.3"/>
    <n v="5.6"/>
    <n v="46"/>
    <x v="37"/>
  </r>
  <r>
    <s v="TB4023"/>
    <s v="KAPLAN"/>
    <x v="44"/>
    <x v="4"/>
    <x v="0"/>
    <x v="6"/>
    <n v="5.4"/>
    <n v="5.9"/>
    <n v="63"/>
    <x v="38"/>
  </r>
  <r>
    <s v="TB4033"/>
    <s v="MOZART / DISHINGER"/>
    <x v="45"/>
    <x v="4"/>
    <x v="0"/>
    <x v="6"/>
    <n v="5.6"/>
    <n v="8.4"/>
    <n v="72"/>
    <x v="39"/>
  </r>
  <r>
    <s v="TB5027"/>
    <s v="GUILMANT"/>
    <x v="46"/>
    <x v="14"/>
    <x v="1"/>
    <x v="6"/>
    <n v="5.4"/>
    <n v="9.1999999999999993"/>
    <n v="32"/>
    <x v="4"/>
  </r>
  <r>
    <s v="TB5042"/>
    <s v="NESTICO"/>
    <x v="47"/>
    <x v="2"/>
    <x v="1"/>
    <x v="6"/>
    <n v="3.25"/>
    <n v="9.1"/>
    <n v="38"/>
    <x v="40"/>
  </r>
  <r>
    <s v="TB5056"/>
    <s v="SPILLMAN"/>
    <x v="48"/>
    <x v="11"/>
    <x v="1"/>
    <x v="6"/>
    <n v="3.25"/>
    <n v="5.2"/>
    <n v="98"/>
    <x v="17"/>
  </r>
  <r>
    <s v="TB6003"/>
    <s v="BARTA"/>
    <x v="49"/>
    <x v="15"/>
    <x v="2"/>
    <x v="6"/>
    <n v="5.0999999999999996"/>
    <n v="9.8000000000000007"/>
    <n v="20"/>
    <x v="4"/>
  </r>
  <r>
    <s v="TB6014"/>
    <s v="DEDRICK"/>
    <x v="50"/>
    <x v="2"/>
    <x v="2"/>
    <x v="6"/>
    <n v="3.25"/>
    <n v="6.1"/>
    <n v="43"/>
    <x v="27"/>
  </r>
  <r>
    <s v="TP3069"/>
    <s v="SCARLATTI / BARNES"/>
    <x v="51"/>
    <x v="8"/>
    <x v="5"/>
    <x v="5"/>
    <n v="5.6"/>
    <n v="7"/>
    <n v="59"/>
    <x v="41"/>
  </r>
  <r>
    <s v="TP4035"/>
    <s v="HAYDN / VOXMAN"/>
    <x v="52"/>
    <x v="16"/>
    <x v="0"/>
    <x v="5"/>
    <n v="3.25"/>
    <n v="6.7"/>
    <n v="61"/>
    <x v="20"/>
  </r>
  <r>
    <s v="TP4056"/>
    <s v="MOZART / VOXMAN"/>
    <x v="53"/>
    <x v="16"/>
    <x v="0"/>
    <x v="5"/>
    <n v="5"/>
    <n v="10"/>
    <n v="55"/>
    <x v="22"/>
  </r>
  <r>
    <s v="TP5012"/>
    <s v="BRAHMS / SAWYER"/>
    <x v="54"/>
    <x v="6"/>
    <x v="1"/>
    <x v="5"/>
    <n v="3.25"/>
    <n v="5.4"/>
    <n v="10"/>
    <x v="42"/>
  </r>
  <r>
    <s v="TP5019"/>
    <s v="FITZGERALD"/>
    <x v="55"/>
    <x v="4"/>
    <x v="1"/>
    <x v="5"/>
    <n v="5.0999999999999996"/>
    <n v="5.2"/>
    <n v="3"/>
    <x v="43"/>
  </r>
  <r>
    <s v="TP5027"/>
    <s v="HANDEL / PERRY"/>
    <x v="56"/>
    <x v="4"/>
    <x v="1"/>
    <x v="5"/>
    <n v="5.2"/>
    <n v="9.5"/>
    <n v="58"/>
    <x v="25"/>
  </r>
  <r>
    <s v="TP5031"/>
    <s v="HUBANS / VOXMAN"/>
    <x v="57"/>
    <x v="17"/>
    <x v="1"/>
    <x v="5"/>
    <n v="5.2"/>
    <n v="9.5"/>
    <n v="25"/>
    <x v="18"/>
  </r>
  <r>
    <s v="TP5052"/>
    <s v="SACHSE / GLOVER / LEWIS"/>
    <x v="58"/>
    <x v="6"/>
    <x v="1"/>
    <x v="5"/>
    <n v="3.25"/>
    <n v="7.7"/>
    <n v="67"/>
    <x v="44"/>
  </r>
  <r>
    <s v="TP5057"/>
    <s v="SMITH"/>
    <x v="59"/>
    <x v="18"/>
    <x v="1"/>
    <x v="5"/>
    <n v="3.25"/>
    <n v="6.4"/>
    <n v="9"/>
    <x v="21"/>
  </r>
  <r>
    <s v="TP5058"/>
    <s v="SMITH"/>
    <x v="60"/>
    <x v="18"/>
    <x v="1"/>
    <x v="5"/>
    <n v="5.6"/>
    <n v="7.3"/>
    <n v="83"/>
    <x v="23"/>
  </r>
  <r>
    <s v="TP5062"/>
    <s v="TELEMANN / BARNES"/>
    <x v="61"/>
    <x v="8"/>
    <x v="1"/>
    <x v="5"/>
    <n v="5.5"/>
    <n v="6.2"/>
    <n v="0"/>
    <x v="36"/>
  </r>
  <r>
    <s v="TP6016"/>
    <s v="ERLANGER / ANDRAUD"/>
    <x v="62"/>
    <x v="17"/>
    <x v="2"/>
    <x v="5"/>
    <n v="5.2"/>
    <n v="5.5"/>
    <n v="33"/>
    <x v="19"/>
  </r>
  <r>
    <s v="TP6025"/>
    <s v="LUENING"/>
    <x v="63"/>
    <x v="0"/>
    <x v="2"/>
    <x v="5"/>
    <n v="5.6"/>
    <n v="7.4"/>
    <n v="40"/>
    <x v="11"/>
  </r>
  <r>
    <s v="TU3032"/>
    <s v="PURCELL / DISHINGER"/>
    <x v="64"/>
    <x v="4"/>
    <x v="5"/>
    <x v="7"/>
    <n v="3.25"/>
    <n v="8"/>
    <n v="11"/>
    <x v="18"/>
  </r>
  <r>
    <s v="TU3036"/>
    <s v="SIEKMANN"/>
    <x v="65"/>
    <x v="19"/>
    <x v="5"/>
    <x v="7"/>
    <n v="5.6"/>
    <n v="8.1"/>
    <n v="5"/>
    <x v="27"/>
  </r>
  <r>
    <s v="TU3040"/>
    <s v="TCHAIKOVSKY / GERSHENFELD"/>
    <x v="66"/>
    <x v="4"/>
    <x v="5"/>
    <x v="7"/>
    <n v="5.0999999999999996"/>
    <n v="9.8000000000000007"/>
    <n v="22"/>
    <x v="45"/>
  </r>
  <r>
    <s v="TU4001"/>
    <s v="BARNHOUSE"/>
    <x v="67"/>
    <x v="19"/>
    <x v="0"/>
    <x v="7"/>
    <n v="5.2"/>
    <n v="9.5"/>
    <n v="58"/>
    <x v="46"/>
  </r>
  <r>
    <s v="TU4014"/>
    <s v="MATTHEWS"/>
    <x v="68"/>
    <x v="18"/>
    <x v="0"/>
    <x v="7"/>
    <n v="3.25"/>
    <n v="5.6"/>
    <n v="82"/>
    <x v="6"/>
  </r>
  <r>
    <s v="TU5008"/>
    <s v="DANBURG"/>
    <x v="69"/>
    <x v="18"/>
    <x v="1"/>
    <x v="7"/>
    <n v="5.4"/>
    <n v="6.2"/>
    <n v="8"/>
    <x v="7"/>
  </r>
  <r>
    <s v="TU5024"/>
    <s v="RINGLEBEN"/>
    <x v="70"/>
    <x v="10"/>
    <x v="1"/>
    <x v="7"/>
    <n v="3.25"/>
    <n v="9"/>
    <n v="1"/>
    <x v="47"/>
  </r>
  <r>
    <s v="TU5029"/>
    <s v="VAUGHAN"/>
    <x v="71"/>
    <x v="18"/>
    <x v="1"/>
    <x v="7"/>
    <n v="3.25"/>
    <n v="7.1"/>
    <n v="50"/>
    <x v="23"/>
  </r>
  <r>
    <s v="TU6001"/>
    <s v="ARBAN"/>
    <x v="72"/>
    <x v="10"/>
    <x v="2"/>
    <x v="7"/>
    <n v="5.3"/>
    <n v="5.7"/>
    <n v="32"/>
    <x v="48"/>
  </r>
  <r>
    <s v="TU6003"/>
    <s v="BEVERSDORF"/>
    <x v="41"/>
    <x v="17"/>
    <x v="2"/>
    <x v="7"/>
    <n v="3.25"/>
    <n v="9.6"/>
    <n v="16"/>
    <x v="49"/>
  </r>
  <r>
    <s v="TU6018"/>
    <s v="OSMON"/>
    <x v="73"/>
    <x v="17"/>
    <x v="2"/>
    <x v="7"/>
    <n v="3.25"/>
    <n v="6.6"/>
    <n v="98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790F9-924E-4809-AC7D-45993527ABBF}" name="PivotTable1" cacheId="0" applyNumberFormats="0" applyBorderFormats="0" applyFontFormats="0" applyPatternFormats="0" applyAlignmentFormats="0" applyWidthHeightFormats="1" dataCaption="Values" grandTotalCaption="Total Average" updatedVersion="8" minRefreshableVersion="3" useAutoFormatting="1" itemPrintTitles="1" createdVersion="8" indent="0" outline="1" outlineData="1" multipleFieldFilters="0" rowHeaderCaption="Event">
  <location ref="A3:B12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4"/>
        <item x="3"/>
        <item x="6"/>
        <item x="5"/>
        <item x="7"/>
        <item t="default"/>
      </items>
    </pivotField>
    <pivotField showAll="0"/>
    <pivotField dataField="1"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elling Price Average" fld="7" subtotal="average" baseField="5" baseItem="0" numFmtId="165"/>
  </dataFields>
  <formats count="5">
    <format dxfId="15">
      <pivotArea outline="0" collapsedLevelsAreSubtotals="1" fieldPosition="0"/>
    </format>
    <format dxfId="14">
      <pivotArea grandRow="1" outline="0" collapsedLevelsAreSubtotals="1" fieldPosition="0"/>
    </format>
    <format dxfId="13">
      <pivotArea dataOnly="0" labelOnly="1" grandRow="1" outline="0" fieldPosition="0"/>
    </format>
    <format dxfId="12">
      <pivotArea dataOnly="0" outline="0" axis="axisValues" fieldPosition="0"/>
    </format>
    <format dxfId="11">
      <pivotArea field="5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1FA45-099B-4B2E-A698-A7550524A02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Grade Level">
  <location ref="A1:C8" firstHeaderRow="0" firstDataRow="1" firstDataCol="1"/>
  <pivotFields count="10">
    <pivotField showAll="0"/>
    <pivotField showAll="0"/>
    <pivotField showAll="0"/>
    <pivotField showAll="0"/>
    <pivotField axis="axisRow" showAll="0">
      <items count="7">
        <item x="3"/>
        <item x="5"/>
        <item x="0"/>
        <item x="1"/>
        <item x="2"/>
        <item x="4"/>
        <item t="default"/>
      </items>
    </pivotField>
    <pivotField showAll="0"/>
    <pivotField showAll="0"/>
    <pivotField showAll="0"/>
    <pivotField dataField="1" showAll="0"/>
    <pivotField dataField="1" showAll="0">
      <items count="52">
        <item x="30"/>
        <item x="21"/>
        <item x="12"/>
        <item x="0"/>
        <item x="25"/>
        <item x="4"/>
        <item x="37"/>
        <item x="22"/>
        <item x="39"/>
        <item x="48"/>
        <item x="42"/>
        <item x="20"/>
        <item x="2"/>
        <item x="7"/>
        <item x="14"/>
        <item x="29"/>
        <item x="15"/>
        <item x="9"/>
        <item x="28"/>
        <item x="33"/>
        <item x="24"/>
        <item x="10"/>
        <item x="16"/>
        <item x="34"/>
        <item x="40"/>
        <item x="45"/>
        <item x="5"/>
        <item x="41"/>
        <item x="26"/>
        <item x="49"/>
        <item x="47"/>
        <item x="23"/>
        <item x="17"/>
        <item x="3"/>
        <item x="8"/>
        <item x="11"/>
        <item x="50"/>
        <item x="36"/>
        <item x="1"/>
        <item x="32"/>
        <item x="6"/>
        <item x="31"/>
        <item x="43"/>
        <item x="19"/>
        <item x="13"/>
        <item x="35"/>
        <item x="44"/>
        <item x="27"/>
        <item x="46"/>
        <item x="18"/>
        <item x="38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YTD Sales Sold_x000a_Units _x000a_Sold" fld="8" baseField="0" baseItem="0"/>
    <dataField name="Prior Years Sales_x000a_Year _x000a_Units _x000a_Sold" fld="9" baseField="0" baseItem="0"/>
  </dataFields>
  <chartFormats count="2">
    <chartFormat chart="0" format="5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112B7-DCB9-428A-A8DF-78F4BDED602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8" firstHeaderRow="0" firstDataRow="1" firstDataCol="1"/>
  <pivotFields count="10">
    <pivotField showAll="0"/>
    <pivotField showAll="0"/>
    <pivotField axis="axisRow" showAll="0">
      <items count="75">
        <item x="68"/>
        <item x="54"/>
        <item x="52"/>
        <item x="51"/>
        <item x="61"/>
        <item x="66"/>
        <item x="67"/>
        <item x="23"/>
        <item x="27"/>
        <item x="18"/>
        <item x="21"/>
        <item x="72"/>
        <item x="14"/>
        <item x="53"/>
        <item x="73"/>
        <item x="55"/>
        <item x="58"/>
        <item x="48"/>
        <item x="26"/>
        <item x="45"/>
        <item x="71"/>
        <item x="16"/>
        <item x="15"/>
        <item x="25"/>
        <item x="11"/>
        <item x="6"/>
        <item x="4"/>
        <item x="38"/>
        <item x="59"/>
        <item x="0"/>
        <item x="1"/>
        <item x="40"/>
        <item x="64"/>
        <item x="2"/>
        <item x="42"/>
        <item x="50"/>
        <item x="63"/>
        <item x="49"/>
        <item x="35"/>
        <item x="29"/>
        <item x="43"/>
        <item x="46"/>
        <item x="24"/>
        <item x="13"/>
        <item x="34"/>
        <item x="10"/>
        <item x="65"/>
        <item x="33"/>
        <item x="47"/>
        <item x="30"/>
        <item x="5"/>
        <item x="60"/>
        <item x="19"/>
        <item x="57"/>
        <item x="12"/>
        <item x="44"/>
        <item x="62"/>
        <item x="41"/>
        <item x="28"/>
        <item x="32"/>
        <item x="31"/>
        <item x="69"/>
        <item x="37"/>
        <item x="9"/>
        <item x="20"/>
        <item x="70"/>
        <item x="17"/>
        <item x="56"/>
        <item x="7"/>
        <item x="3"/>
        <item x="39"/>
        <item x="8"/>
        <item x="36"/>
        <item x="22"/>
        <item t="default"/>
      </items>
    </pivotField>
    <pivotField showAll="0">
      <items count="21">
        <item x="3"/>
        <item x="19"/>
        <item x="13"/>
        <item x="15"/>
        <item x="6"/>
        <item x="7"/>
        <item x="10"/>
        <item x="0"/>
        <item x="11"/>
        <item x="8"/>
        <item x="2"/>
        <item x="4"/>
        <item x="5"/>
        <item x="1"/>
        <item x="16"/>
        <item x="17"/>
        <item x="9"/>
        <item x="14"/>
        <item x="12"/>
        <item x="18"/>
        <item t="default"/>
      </items>
    </pivotField>
    <pivotField showAll="0"/>
    <pivotField showAll="0">
      <items count="9">
        <item x="0"/>
        <item x="1"/>
        <item x="2"/>
        <item x="4"/>
        <item x="3"/>
        <item x="6"/>
        <item x="5"/>
        <item x="7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elling Price" fld="7" baseField="2" baseItem="0" numFmtId="165"/>
    <dataField name="Sum of YTD _x000a_Units _x000a_Sold" fld="8" baseField="0" baseItem="0"/>
  </dataFields>
  <formats count="8"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field="2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dataOnly="0" labelOnly="1" grandRow="1" outline="0" fieldPosition="0"/>
    </format>
    <format dxfId="4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2-27T00:03:43.71" personId="{300F895A-4436-4EF5-8327-023521B69A32}" id="{8A8AD51E-EEF7-40CA-BD45-C3C87BB19A85}">
    <text>Name: Isaiah Glenn
Email: glenn559@usf.edu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3-02-27T01:39:46.28" personId="{300F895A-4436-4EF5-8327-023521B69A32}" id="{6EFE13E2-3591-4A2A-A326-1CF94BD57362}">
    <text>Filtered By:
Prior Years Units Sold: &gt;=100
Grade Level: &lt;= 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DC0A-AA25-43AE-B12D-905CC4ED4C82}">
  <dimension ref="B1:K24"/>
  <sheetViews>
    <sheetView tabSelected="1" workbookViewId="0">
      <selection activeCell="C16" sqref="C16 C14"/>
    </sheetView>
  </sheetViews>
  <sheetFormatPr defaultRowHeight="15" x14ac:dyDescent="0.25"/>
  <cols>
    <col min="2" max="2" width="31" customWidth="1"/>
    <col min="3" max="3" width="41" style="8" customWidth="1"/>
  </cols>
  <sheetData>
    <row r="1" spans="2:11" ht="15.75" thickBot="1" x14ac:dyDescent="0.3"/>
    <row r="2" spans="2:11" ht="24" thickTop="1" x14ac:dyDescent="0.35">
      <c r="B2" s="30" t="s">
        <v>257</v>
      </c>
      <c r="C2" s="31"/>
      <c r="D2" s="31"/>
      <c r="E2" s="31"/>
      <c r="F2" s="31"/>
      <c r="G2" s="31"/>
      <c r="H2" s="31"/>
      <c r="I2" s="31"/>
      <c r="J2" s="31"/>
      <c r="K2" s="32"/>
    </row>
    <row r="3" spans="2:11" ht="19.5" thickBot="1" x14ac:dyDescent="0.35">
      <c r="B3" s="33">
        <f ca="1">NOW()</f>
        <v>44983.883911458332</v>
      </c>
      <c r="C3" s="34"/>
      <c r="D3" s="34"/>
      <c r="E3" s="34"/>
      <c r="F3" s="34"/>
      <c r="G3" s="34"/>
      <c r="H3" s="34"/>
      <c r="I3" s="34"/>
      <c r="J3" s="34"/>
      <c r="K3" s="35"/>
    </row>
    <row r="4" spans="2:11" ht="16.5" thickTop="1" thickBot="1" x14ac:dyDescent="0.3">
      <c r="C4" s="17"/>
    </row>
    <row r="5" spans="2:11" ht="16.5" thickTop="1" thickBot="1" x14ac:dyDescent="0.3">
      <c r="B5" t="s">
        <v>0</v>
      </c>
      <c r="C5" s="29" t="s">
        <v>273</v>
      </c>
    </row>
    <row r="6" spans="2:11" ht="16.5" thickTop="1" thickBot="1" x14ac:dyDescent="0.3">
      <c r="C6" s="10"/>
    </row>
    <row r="7" spans="2:11" ht="15.75" thickTop="1" x14ac:dyDescent="0.25">
      <c r="B7" s="13" t="s">
        <v>2</v>
      </c>
      <c r="C7" s="18" t="str">
        <f>IFERROR(VLOOKUP($C$5, MusicData, 3, FALSE),"Code Not Found")</f>
        <v>DIVERTIMENTO FOR BRASS &amp; PERCUSSION</v>
      </c>
    </row>
    <row r="8" spans="2:11" x14ac:dyDescent="0.25">
      <c r="B8" s="14" t="s">
        <v>258</v>
      </c>
      <c r="C8" s="15" t="str">
        <f>IFERROR(VLOOKUP($C$5, MusicData, 2, FALSE),"")</f>
        <v>HUSA</v>
      </c>
      <c r="D8" s="11"/>
    </row>
    <row r="9" spans="2:11" x14ac:dyDescent="0.25">
      <c r="B9" s="14" t="s">
        <v>0</v>
      </c>
      <c r="C9" s="15" t="str">
        <f>IFERROR(VLOOKUP($C$5, MusicData, 1, FALSE),"")</f>
        <v>BR5016</v>
      </c>
      <c r="D9" s="11"/>
    </row>
    <row r="10" spans="2:11" x14ac:dyDescent="0.25">
      <c r="B10" s="14" t="s">
        <v>3</v>
      </c>
      <c r="C10" s="15" t="str">
        <f>IFERROR(VLOOKUP($C$5, MusicData, 4, FALSE),"")</f>
        <v>AMP</v>
      </c>
      <c r="D10" s="11"/>
    </row>
    <row r="11" spans="2:11" x14ac:dyDescent="0.25">
      <c r="B11" s="14" t="s">
        <v>5</v>
      </c>
      <c r="C11" s="15" t="str">
        <f>IFERROR(VLOOKUP($C$5, MusicData, 6, FALSE),"")</f>
        <v>BRASS CHOIR</v>
      </c>
      <c r="D11" s="11"/>
    </row>
    <row r="12" spans="2:11" ht="15.75" thickBot="1" x14ac:dyDescent="0.3">
      <c r="B12" s="16" t="s">
        <v>4</v>
      </c>
      <c r="C12" s="12">
        <f>IFERROR(VLOOKUP($C$5, MusicData, 5, FALSE),"")</f>
        <v>5</v>
      </c>
    </row>
    <row r="13" spans="2:11" ht="16.5" thickTop="1" thickBot="1" x14ac:dyDescent="0.3">
      <c r="C13" s="10"/>
    </row>
    <row r="14" spans="2:11" ht="15.75" thickTop="1" x14ac:dyDescent="0.25">
      <c r="B14" s="13" t="s">
        <v>6</v>
      </c>
      <c r="C14" s="20">
        <f>IFERROR(VLOOKUP($C$5, MusicData, 7, FALSE),"")</f>
        <v>3.25</v>
      </c>
    </row>
    <row r="15" spans="2:11" x14ac:dyDescent="0.25">
      <c r="B15" s="14" t="s">
        <v>7</v>
      </c>
      <c r="C15" s="21">
        <f>IFERROR(VLOOKUP($C$5, MusicData, 8, FALSE),"")</f>
        <v>6.8</v>
      </c>
    </row>
    <row r="16" spans="2:11" x14ac:dyDescent="0.25">
      <c r="B16" s="14" t="s">
        <v>259</v>
      </c>
      <c r="C16" s="22">
        <f>IFERROR(C15-C14,"")</f>
        <v>3.55</v>
      </c>
    </row>
    <row r="17" spans="2:3" x14ac:dyDescent="0.25">
      <c r="B17" s="14" t="s">
        <v>260</v>
      </c>
      <c r="C17" s="19">
        <f>IFERROR(C16/C14,"")</f>
        <v>1.0923076923076922</v>
      </c>
    </row>
    <row r="18" spans="2:3" x14ac:dyDescent="0.25">
      <c r="B18" s="14" t="s">
        <v>8</v>
      </c>
      <c r="C18" s="23">
        <f>IFERROR(VLOOKUP($C$5, MusicData, 9, FALSE),"")</f>
        <v>42</v>
      </c>
    </row>
    <row r="19" spans="2:3" x14ac:dyDescent="0.25">
      <c r="B19" s="14" t="s">
        <v>9</v>
      </c>
      <c r="C19" s="23">
        <f>IFERROR(VLOOKUP($C$5, MusicData, 10, FALSE),"")</f>
        <v>162</v>
      </c>
    </row>
    <row r="20" spans="2:3" x14ac:dyDescent="0.25">
      <c r="B20" s="14" t="s">
        <v>261</v>
      </c>
      <c r="C20" s="19">
        <f>IF(C7="Code Not Found","",15%)</f>
        <v>0.15</v>
      </c>
    </row>
    <row r="21" spans="2:3" x14ac:dyDescent="0.25">
      <c r="B21" s="14" t="s">
        <v>262</v>
      </c>
      <c r="C21" s="23">
        <f>IFERROR(INT(C19*C20+C19),"")</f>
        <v>186</v>
      </c>
    </row>
    <row r="22" spans="2:3" x14ac:dyDescent="0.25">
      <c r="B22" s="14" t="s">
        <v>263</v>
      </c>
      <c r="C22" s="23">
        <f>IFERROR(IF(C21-C18&lt;0,0,C21-C18),"")</f>
        <v>144</v>
      </c>
    </row>
    <row r="23" spans="2:3" ht="15.75" thickBot="1" x14ac:dyDescent="0.3">
      <c r="B23" s="36" t="str">
        <f>IFERROR(IF(C21-C18&lt;0,"The Goal Has Been Met!",""),"")</f>
        <v/>
      </c>
      <c r="C23" s="37"/>
    </row>
    <row r="24" spans="2:3" ht="15.75" thickTop="1" x14ac:dyDescent="0.25"/>
  </sheetData>
  <sheetProtection sheet="1" objects="1" scenarios="1"/>
  <mergeCells count="3">
    <mergeCell ref="B2:K2"/>
    <mergeCell ref="B3:K3"/>
    <mergeCell ref="B23:C23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97F0-7823-4438-BDAD-1BFF71762373}">
  <dimension ref="A1:J78"/>
  <sheetViews>
    <sheetView workbookViewId="0">
      <selection sqref="A1:XFD1048576"/>
    </sheetView>
  </sheetViews>
  <sheetFormatPr defaultRowHeight="15" x14ac:dyDescent="0.25"/>
  <cols>
    <col min="1" max="1" width="6.7109375" bestFit="1" customWidth="1"/>
    <col min="2" max="2" width="23.5703125" bestFit="1" customWidth="1"/>
    <col min="4" max="4" width="7.42578125" bestFit="1" customWidth="1"/>
    <col min="5" max="5" width="5.28515625" bestFit="1" customWidth="1"/>
    <col min="6" max="6" width="14.85546875" bestFit="1" customWidth="1"/>
    <col min="7" max="7" width="4.42578125" bestFit="1" customWidth="1"/>
    <col min="8" max="8" width="5.7109375" bestFit="1" customWidth="1"/>
    <col min="9" max="9" width="8" bestFit="1" customWidth="1"/>
    <col min="10" max="10" width="4.7109375" bestFit="1" customWidth="1"/>
  </cols>
  <sheetData>
    <row r="1" spans="1:10" ht="4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255</v>
      </c>
      <c r="J1" s="2" t="s">
        <v>256</v>
      </c>
    </row>
    <row r="2" spans="1:10" ht="24" x14ac:dyDescent="0.25">
      <c r="A2" s="3" t="s">
        <v>87</v>
      </c>
      <c r="B2" s="3" t="s">
        <v>88</v>
      </c>
      <c r="C2" s="4" t="s">
        <v>89</v>
      </c>
      <c r="D2" s="5" t="s">
        <v>90</v>
      </c>
      <c r="E2" s="5">
        <v>4</v>
      </c>
      <c r="F2" s="3" t="s">
        <v>14</v>
      </c>
      <c r="G2" s="6">
        <v>3.25</v>
      </c>
      <c r="H2" s="6">
        <v>9.3000000000000007</v>
      </c>
      <c r="I2" s="6">
        <v>17</v>
      </c>
      <c r="J2" s="6">
        <v>21</v>
      </c>
    </row>
    <row r="3" spans="1:10" ht="24" x14ac:dyDescent="0.25">
      <c r="A3" s="3" t="s">
        <v>91</v>
      </c>
      <c r="B3" s="3" t="s">
        <v>88</v>
      </c>
      <c r="C3" s="4" t="s">
        <v>92</v>
      </c>
      <c r="D3" s="5" t="s">
        <v>90</v>
      </c>
      <c r="E3" s="5">
        <v>4</v>
      </c>
      <c r="F3" s="3" t="s">
        <v>14</v>
      </c>
      <c r="G3" s="6">
        <v>3.25</v>
      </c>
      <c r="H3" s="6">
        <v>5.2</v>
      </c>
      <c r="I3" s="6">
        <v>64</v>
      </c>
      <c r="J3" s="6">
        <v>149</v>
      </c>
    </row>
    <row r="4" spans="1:10" ht="24" x14ac:dyDescent="0.25">
      <c r="A4" s="3" t="s">
        <v>192</v>
      </c>
      <c r="B4" s="3" t="s">
        <v>193</v>
      </c>
      <c r="C4" s="4" t="s">
        <v>194</v>
      </c>
      <c r="D4" s="5" t="s">
        <v>195</v>
      </c>
      <c r="E4" s="5">
        <v>4</v>
      </c>
      <c r="F4" s="3" t="s">
        <v>14</v>
      </c>
      <c r="G4" s="6">
        <v>5.4</v>
      </c>
      <c r="H4" s="6">
        <v>9</v>
      </c>
      <c r="I4" s="6">
        <v>60</v>
      </c>
      <c r="J4" s="6">
        <v>50</v>
      </c>
    </row>
    <row r="5" spans="1:10" ht="48" x14ac:dyDescent="0.25">
      <c r="A5" s="3" t="s">
        <v>196</v>
      </c>
      <c r="B5" s="3" t="s">
        <v>193</v>
      </c>
      <c r="C5" s="4" t="s">
        <v>197</v>
      </c>
      <c r="D5" s="5" t="s">
        <v>195</v>
      </c>
      <c r="E5" s="5">
        <v>4</v>
      </c>
      <c r="F5" s="3" t="s">
        <v>14</v>
      </c>
      <c r="G5" s="6">
        <v>5.4</v>
      </c>
      <c r="H5" s="6">
        <v>9.1999999999999993</v>
      </c>
      <c r="I5" s="6">
        <v>41</v>
      </c>
      <c r="J5" s="6">
        <v>130</v>
      </c>
    </row>
    <row r="6" spans="1:10" ht="24" x14ac:dyDescent="0.25">
      <c r="A6" s="3" t="s">
        <v>134</v>
      </c>
      <c r="B6" s="3" t="s">
        <v>135</v>
      </c>
      <c r="C6" s="4" t="s">
        <v>136</v>
      </c>
      <c r="D6" s="5" t="s">
        <v>137</v>
      </c>
      <c r="E6" s="5">
        <v>4</v>
      </c>
      <c r="F6" s="3" t="s">
        <v>14</v>
      </c>
      <c r="G6" s="6">
        <v>3.25</v>
      </c>
      <c r="H6" s="6">
        <v>5.5</v>
      </c>
      <c r="I6" s="6">
        <v>21</v>
      </c>
      <c r="J6" s="6">
        <v>29</v>
      </c>
    </row>
    <row r="7" spans="1:10" x14ac:dyDescent="0.25">
      <c r="A7" s="3" t="s">
        <v>93</v>
      </c>
      <c r="B7" s="3" t="s">
        <v>94</v>
      </c>
      <c r="C7" s="4" t="s">
        <v>95</v>
      </c>
      <c r="D7" s="5" t="s">
        <v>90</v>
      </c>
      <c r="E7" s="5">
        <v>5</v>
      </c>
      <c r="F7" s="3" t="s">
        <v>14</v>
      </c>
      <c r="G7" s="6">
        <v>3.25</v>
      </c>
      <c r="H7" s="6">
        <v>9.1</v>
      </c>
      <c r="I7" s="6">
        <v>2</v>
      </c>
      <c r="J7" s="6">
        <v>89</v>
      </c>
    </row>
    <row r="8" spans="1:10" ht="60" x14ac:dyDescent="0.25">
      <c r="A8" s="3" t="s">
        <v>10</v>
      </c>
      <c r="B8" s="3" t="s">
        <v>11</v>
      </c>
      <c r="C8" s="4" t="s">
        <v>12</v>
      </c>
      <c r="D8" s="5" t="s">
        <v>13</v>
      </c>
      <c r="E8" s="5">
        <v>5</v>
      </c>
      <c r="F8" s="3" t="s">
        <v>14</v>
      </c>
      <c r="G8" s="6">
        <v>3.25</v>
      </c>
      <c r="H8" s="6">
        <v>6.8</v>
      </c>
      <c r="I8" s="6">
        <v>42</v>
      </c>
      <c r="J8" s="6">
        <v>162</v>
      </c>
    </row>
    <row r="9" spans="1:10" ht="48" x14ac:dyDescent="0.25">
      <c r="A9" s="3" t="s">
        <v>15</v>
      </c>
      <c r="B9" s="3" t="s">
        <v>16</v>
      </c>
      <c r="C9" s="4" t="s">
        <v>17</v>
      </c>
      <c r="D9" s="5" t="s">
        <v>13</v>
      </c>
      <c r="E9" s="5">
        <v>5</v>
      </c>
      <c r="F9" s="3" t="s">
        <v>14</v>
      </c>
      <c r="G9" s="6">
        <v>5.6</v>
      </c>
      <c r="H9" s="6">
        <v>8.5</v>
      </c>
      <c r="I9" s="6">
        <v>53</v>
      </c>
      <c r="J9" s="6">
        <v>53</v>
      </c>
    </row>
    <row r="10" spans="1:10" ht="36" x14ac:dyDescent="0.25">
      <c r="A10" s="3" t="s">
        <v>156</v>
      </c>
      <c r="B10" s="3" t="s">
        <v>157</v>
      </c>
      <c r="C10" s="4" t="s">
        <v>158</v>
      </c>
      <c r="D10" s="5" t="s">
        <v>159</v>
      </c>
      <c r="E10" s="5">
        <v>6</v>
      </c>
      <c r="F10" s="3" t="s">
        <v>14</v>
      </c>
      <c r="G10" s="6">
        <v>5.2</v>
      </c>
      <c r="H10" s="6">
        <v>5.4</v>
      </c>
      <c r="I10" s="6">
        <v>90</v>
      </c>
      <c r="J10" s="6">
        <v>131</v>
      </c>
    </row>
    <row r="11" spans="1:10" ht="24" x14ac:dyDescent="0.25">
      <c r="A11" s="3" t="s">
        <v>188</v>
      </c>
      <c r="B11" s="3" t="s">
        <v>189</v>
      </c>
      <c r="C11" s="4" t="s">
        <v>190</v>
      </c>
      <c r="D11" s="5" t="s">
        <v>191</v>
      </c>
      <c r="E11" s="5">
        <v>6</v>
      </c>
      <c r="F11" s="3" t="s">
        <v>14</v>
      </c>
      <c r="G11" s="6">
        <v>3.25</v>
      </c>
      <c r="H11" s="6">
        <v>6.4</v>
      </c>
      <c r="I11" s="6">
        <v>61</v>
      </c>
      <c r="J11" s="6">
        <v>63</v>
      </c>
    </row>
    <row r="12" spans="1:10" ht="24" x14ac:dyDescent="0.25">
      <c r="A12" s="3" t="s">
        <v>18</v>
      </c>
      <c r="B12" s="3" t="s">
        <v>19</v>
      </c>
      <c r="C12" s="4" t="s">
        <v>20</v>
      </c>
      <c r="D12" s="5" t="s">
        <v>13</v>
      </c>
      <c r="E12" s="5">
        <v>6</v>
      </c>
      <c r="F12" s="3" t="s">
        <v>14</v>
      </c>
      <c r="G12" s="6">
        <v>5.4</v>
      </c>
      <c r="H12" s="6">
        <v>9.1</v>
      </c>
      <c r="I12" s="6">
        <v>99</v>
      </c>
      <c r="J12" s="6">
        <v>72</v>
      </c>
    </row>
    <row r="13" spans="1:10" x14ac:dyDescent="0.25">
      <c r="A13" s="3" t="s">
        <v>21</v>
      </c>
      <c r="B13" s="3" t="s">
        <v>22</v>
      </c>
      <c r="C13" s="4" t="s">
        <v>23</v>
      </c>
      <c r="D13" s="5" t="s">
        <v>13</v>
      </c>
      <c r="E13" s="5">
        <v>5</v>
      </c>
      <c r="F13" s="3" t="s">
        <v>24</v>
      </c>
      <c r="G13" s="6">
        <v>3.25</v>
      </c>
      <c r="H13" s="6">
        <v>9.6999999999999993</v>
      </c>
      <c r="I13" s="6">
        <v>64</v>
      </c>
      <c r="J13" s="6">
        <v>137</v>
      </c>
    </row>
    <row r="14" spans="1:10" ht="24" x14ac:dyDescent="0.25">
      <c r="A14" s="3" t="s">
        <v>96</v>
      </c>
      <c r="B14" s="3" t="s">
        <v>97</v>
      </c>
      <c r="C14" s="4" t="s">
        <v>98</v>
      </c>
      <c r="D14" s="5" t="s">
        <v>90</v>
      </c>
      <c r="E14" s="5">
        <v>5</v>
      </c>
      <c r="F14" s="3" t="s">
        <v>24</v>
      </c>
      <c r="G14" s="6">
        <v>3.25</v>
      </c>
      <c r="H14" s="6">
        <v>6.3</v>
      </c>
      <c r="I14" s="6">
        <v>64</v>
      </c>
      <c r="J14" s="6">
        <v>18</v>
      </c>
    </row>
    <row r="15" spans="1:10" ht="48" x14ac:dyDescent="0.25">
      <c r="A15" s="3" t="s">
        <v>138</v>
      </c>
      <c r="B15" s="3" t="s">
        <v>139</v>
      </c>
      <c r="C15" s="4" t="s">
        <v>140</v>
      </c>
      <c r="D15" s="5" t="s">
        <v>137</v>
      </c>
      <c r="E15" s="5">
        <v>5</v>
      </c>
      <c r="F15" s="3" t="s">
        <v>24</v>
      </c>
      <c r="G15" s="6">
        <v>5.5</v>
      </c>
      <c r="H15" s="6">
        <v>6.6</v>
      </c>
      <c r="I15" s="6">
        <v>54</v>
      </c>
      <c r="J15" s="6">
        <v>185</v>
      </c>
    </row>
    <row r="16" spans="1:10" ht="24" x14ac:dyDescent="0.25">
      <c r="A16" s="3" t="s">
        <v>58</v>
      </c>
      <c r="B16" s="3" t="s">
        <v>59</v>
      </c>
      <c r="C16" s="4" t="s">
        <v>60</v>
      </c>
      <c r="D16" s="5" t="s">
        <v>61</v>
      </c>
      <c r="E16" s="5">
        <v>5</v>
      </c>
      <c r="F16" s="3" t="s">
        <v>24</v>
      </c>
      <c r="G16" s="6">
        <v>3.25</v>
      </c>
      <c r="H16" s="6">
        <v>9.5</v>
      </c>
      <c r="I16" s="6">
        <v>73</v>
      </c>
      <c r="J16" s="6">
        <v>55</v>
      </c>
    </row>
    <row r="17" spans="1:10" ht="24" x14ac:dyDescent="0.25">
      <c r="A17" s="3" t="s">
        <v>141</v>
      </c>
      <c r="B17" s="3" t="s">
        <v>142</v>
      </c>
      <c r="C17" s="4" t="s">
        <v>143</v>
      </c>
      <c r="D17" s="5" t="s">
        <v>137</v>
      </c>
      <c r="E17" s="5">
        <v>6</v>
      </c>
      <c r="F17" s="3" t="s">
        <v>24</v>
      </c>
      <c r="G17" s="6">
        <v>3.25</v>
      </c>
      <c r="H17" s="6">
        <v>6.3</v>
      </c>
      <c r="I17" s="6">
        <v>31</v>
      </c>
      <c r="J17" s="6">
        <v>62</v>
      </c>
    </row>
    <row r="18" spans="1:10" x14ac:dyDescent="0.25">
      <c r="A18" s="3" t="s">
        <v>69</v>
      </c>
      <c r="B18" s="3" t="s">
        <v>70</v>
      </c>
      <c r="C18" s="4" t="s">
        <v>71</v>
      </c>
      <c r="D18" s="5" t="s">
        <v>72</v>
      </c>
      <c r="E18" s="5">
        <v>6</v>
      </c>
      <c r="F18" s="3" t="s">
        <v>24</v>
      </c>
      <c r="G18" s="6">
        <v>5.3</v>
      </c>
      <c r="H18" s="6">
        <v>5.7</v>
      </c>
      <c r="I18" s="6">
        <v>2</v>
      </c>
      <c r="J18" s="6">
        <v>73</v>
      </c>
    </row>
    <row r="19" spans="1:10" ht="36" x14ac:dyDescent="0.25">
      <c r="A19" s="3" t="s">
        <v>25</v>
      </c>
      <c r="B19" s="3" t="s">
        <v>26</v>
      </c>
      <c r="C19" s="4" t="s">
        <v>27</v>
      </c>
      <c r="D19" s="5" t="s">
        <v>13</v>
      </c>
      <c r="E19" s="5">
        <v>6</v>
      </c>
      <c r="F19" s="3" t="s">
        <v>24</v>
      </c>
      <c r="G19" s="6">
        <v>5.6</v>
      </c>
      <c r="H19" s="6">
        <v>8.1</v>
      </c>
      <c r="I19" s="6">
        <v>75</v>
      </c>
      <c r="J19" s="6">
        <v>123</v>
      </c>
    </row>
    <row r="20" spans="1:10" x14ac:dyDescent="0.25">
      <c r="A20" s="3" t="s">
        <v>160</v>
      </c>
      <c r="B20" s="3" t="s">
        <v>157</v>
      </c>
      <c r="C20" s="4" t="s">
        <v>161</v>
      </c>
      <c r="D20" s="5" t="s">
        <v>159</v>
      </c>
      <c r="E20" s="5">
        <v>2</v>
      </c>
      <c r="F20" s="3" t="s">
        <v>77</v>
      </c>
      <c r="G20" s="6">
        <v>3.25</v>
      </c>
      <c r="H20" s="6">
        <v>8.6</v>
      </c>
      <c r="I20" s="6">
        <v>1</v>
      </c>
      <c r="J20" s="6">
        <v>220</v>
      </c>
    </row>
    <row r="21" spans="1:10" ht="24" x14ac:dyDescent="0.25">
      <c r="A21" s="3" t="s">
        <v>162</v>
      </c>
      <c r="B21" s="3" t="s">
        <v>157</v>
      </c>
      <c r="C21" s="4" t="s">
        <v>163</v>
      </c>
      <c r="D21" s="5" t="s">
        <v>159</v>
      </c>
      <c r="E21" s="5">
        <v>2</v>
      </c>
      <c r="F21" s="3" t="s">
        <v>77</v>
      </c>
      <c r="G21" s="6">
        <v>3.25</v>
      </c>
      <c r="H21" s="6">
        <v>8.6</v>
      </c>
      <c r="I21" s="6">
        <v>26</v>
      </c>
      <c r="J21" s="6">
        <v>184</v>
      </c>
    </row>
    <row r="22" spans="1:10" ht="60" x14ac:dyDescent="0.25">
      <c r="A22" s="3" t="s">
        <v>121</v>
      </c>
      <c r="B22" s="3" t="s">
        <v>122</v>
      </c>
      <c r="C22" s="4" t="s">
        <v>123</v>
      </c>
      <c r="D22" s="5" t="s">
        <v>124</v>
      </c>
      <c r="E22" s="5">
        <v>4</v>
      </c>
      <c r="F22" s="3" t="s">
        <v>77</v>
      </c>
      <c r="G22" s="6">
        <v>3.25</v>
      </c>
      <c r="H22" s="6">
        <v>9.4</v>
      </c>
      <c r="I22" s="6">
        <v>7</v>
      </c>
      <c r="J22" s="6">
        <v>47</v>
      </c>
    </row>
    <row r="23" spans="1:10" ht="24" x14ac:dyDescent="0.25">
      <c r="A23" s="3" t="s">
        <v>217</v>
      </c>
      <c r="B23" s="3" t="s">
        <v>218</v>
      </c>
      <c r="C23" s="4" t="s">
        <v>219</v>
      </c>
      <c r="D23" s="5" t="s">
        <v>220</v>
      </c>
      <c r="E23" s="5">
        <v>4</v>
      </c>
      <c r="F23" s="3" t="s">
        <v>77</v>
      </c>
      <c r="G23" s="6">
        <v>3.25</v>
      </c>
      <c r="H23" s="6">
        <v>7.2</v>
      </c>
      <c r="I23" s="6">
        <v>42</v>
      </c>
      <c r="J23" s="6">
        <v>17</v>
      </c>
    </row>
    <row r="24" spans="1:10" ht="24" x14ac:dyDescent="0.25">
      <c r="A24" s="3" t="s">
        <v>73</v>
      </c>
      <c r="B24" s="3" t="s">
        <v>74</v>
      </c>
      <c r="C24" s="4" t="s">
        <v>75</v>
      </c>
      <c r="D24" s="5" t="s">
        <v>76</v>
      </c>
      <c r="E24" s="5">
        <v>4</v>
      </c>
      <c r="F24" s="3" t="s">
        <v>77</v>
      </c>
      <c r="G24" s="6">
        <v>5.6</v>
      </c>
      <c r="H24" s="6">
        <v>7.8</v>
      </c>
      <c r="I24" s="6">
        <v>30</v>
      </c>
      <c r="J24" s="6">
        <v>130</v>
      </c>
    </row>
    <row r="25" spans="1:10" ht="24" x14ac:dyDescent="0.25">
      <c r="A25" s="3" t="s">
        <v>78</v>
      </c>
      <c r="B25" s="3" t="s">
        <v>79</v>
      </c>
      <c r="C25" s="4" t="s">
        <v>80</v>
      </c>
      <c r="D25" s="5" t="s">
        <v>76</v>
      </c>
      <c r="E25" s="5">
        <v>5</v>
      </c>
      <c r="F25" s="3" t="s">
        <v>77</v>
      </c>
      <c r="G25" s="6">
        <v>3.25</v>
      </c>
      <c r="H25" s="6">
        <v>5.5</v>
      </c>
      <c r="I25" s="6">
        <v>86</v>
      </c>
      <c r="J25" s="6">
        <v>63</v>
      </c>
    </row>
    <row r="26" spans="1:10" ht="24" x14ac:dyDescent="0.25">
      <c r="A26" s="3" t="s">
        <v>125</v>
      </c>
      <c r="B26" s="3" t="s">
        <v>126</v>
      </c>
      <c r="C26" s="4" t="s">
        <v>127</v>
      </c>
      <c r="D26" s="5" t="s">
        <v>124</v>
      </c>
      <c r="E26" s="5">
        <v>5</v>
      </c>
      <c r="F26" s="3" t="s">
        <v>77</v>
      </c>
      <c r="G26" s="6">
        <v>3.25</v>
      </c>
      <c r="H26" s="6">
        <v>8.6</v>
      </c>
      <c r="I26" s="6">
        <v>36</v>
      </c>
      <c r="J26" s="6">
        <v>36</v>
      </c>
    </row>
    <row r="27" spans="1:10" ht="24" x14ac:dyDescent="0.25">
      <c r="A27" s="3" t="s">
        <v>221</v>
      </c>
      <c r="B27" s="3" t="s">
        <v>110</v>
      </c>
      <c r="C27" s="4" t="s">
        <v>222</v>
      </c>
      <c r="D27" s="5" t="s">
        <v>220</v>
      </c>
      <c r="E27" s="5">
        <v>5</v>
      </c>
      <c r="F27" s="3" t="s">
        <v>77</v>
      </c>
      <c r="G27" s="6">
        <v>3.25</v>
      </c>
      <c r="H27" s="6">
        <v>6.6</v>
      </c>
      <c r="I27" s="6">
        <v>98</v>
      </c>
      <c r="J27" s="6">
        <v>111</v>
      </c>
    </row>
    <row r="28" spans="1:10" ht="36" x14ac:dyDescent="0.25">
      <c r="A28" s="3" t="s">
        <v>105</v>
      </c>
      <c r="B28" s="3" t="s">
        <v>106</v>
      </c>
      <c r="C28" s="4" t="s">
        <v>107</v>
      </c>
      <c r="D28" s="5" t="s">
        <v>108</v>
      </c>
      <c r="E28" s="5">
        <v>5</v>
      </c>
      <c r="F28" s="3" t="s">
        <v>77</v>
      </c>
      <c r="G28" s="6">
        <v>3.25</v>
      </c>
      <c r="H28" s="6">
        <v>6.8</v>
      </c>
      <c r="I28" s="6">
        <v>91</v>
      </c>
      <c r="J28" s="6">
        <v>72</v>
      </c>
    </row>
    <row r="29" spans="1:10" ht="72" x14ac:dyDescent="0.25">
      <c r="A29" s="3" t="s">
        <v>237</v>
      </c>
      <c r="B29" s="3" t="s">
        <v>238</v>
      </c>
      <c r="C29" s="4" t="s">
        <v>239</v>
      </c>
      <c r="D29" s="5" t="s">
        <v>240</v>
      </c>
      <c r="E29" s="5">
        <v>6</v>
      </c>
      <c r="F29" s="3" t="s">
        <v>77</v>
      </c>
      <c r="G29" s="6">
        <v>5.2</v>
      </c>
      <c r="H29" s="6">
        <v>9.4</v>
      </c>
      <c r="I29" s="6">
        <v>70</v>
      </c>
      <c r="J29" s="6">
        <v>68</v>
      </c>
    </row>
    <row r="30" spans="1:10" ht="48" x14ac:dyDescent="0.25">
      <c r="A30" s="3" t="s">
        <v>109</v>
      </c>
      <c r="B30" s="3" t="s">
        <v>110</v>
      </c>
      <c r="C30" s="4" t="s">
        <v>111</v>
      </c>
      <c r="D30" s="5" t="s">
        <v>108</v>
      </c>
      <c r="E30" s="5">
        <v>7</v>
      </c>
      <c r="F30" s="3" t="s">
        <v>77</v>
      </c>
      <c r="G30" s="6">
        <v>5.6</v>
      </c>
      <c r="H30" s="6">
        <v>6.7</v>
      </c>
      <c r="I30" s="6">
        <v>74</v>
      </c>
      <c r="J30" s="6">
        <v>23</v>
      </c>
    </row>
    <row r="31" spans="1:10" ht="24" x14ac:dyDescent="0.25">
      <c r="A31" s="3" t="s">
        <v>144</v>
      </c>
      <c r="B31" s="3" t="s">
        <v>145</v>
      </c>
      <c r="C31" s="4" t="s">
        <v>146</v>
      </c>
      <c r="D31" s="5" t="s">
        <v>137</v>
      </c>
      <c r="E31" s="5">
        <v>3</v>
      </c>
      <c r="F31" s="3" t="s">
        <v>31</v>
      </c>
      <c r="G31" s="6">
        <v>5.0999999999999996</v>
      </c>
      <c r="H31" s="6">
        <v>9.9</v>
      </c>
      <c r="I31" s="6">
        <v>85</v>
      </c>
      <c r="J31" s="6">
        <v>94</v>
      </c>
    </row>
    <row r="32" spans="1:10" ht="36" x14ac:dyDescent="0.25">
      <c r="A32" s="3" t="s">
        <v>147</v>
      </c>
      <c r="B32" s="3" t="s">
        <v>148</v>
      </c>
      <c r="C32" s="4" t="s">
        <v>149</v>
      </c>
      <c r="D32" s="5" t="s">
        <v>137</v>
      </c>
      <c r="E32" s="5">
        <v>3</v>
      </c>
      <c r="F32" s="3" t="s">
        <v>31</v>
      </c>
      <c r="G32" s="6">
        <v>3.25</v>
      </c>
      <c r="H32" s="6">
        <v>7.7</v>
      </c>
      <c r="I32" s="6">
        <v>70</v>
      </c>
      <c r="J32" s="6">
        <v>220</v>
      </c>
    </row>
    <row r="33" spans="1:10" ht="48" x14ac:dyDescent="0.25">
      <c r="A33" s="3" t="s">
        <v>28</v>
      </c>
      <c r="B33" s="3" t="s">
        <v>29</v>
      </c>
      <c r="C33" s="4" t="s">
        <v>30</v>
      </c>
      <c r="D33" s="5" t="s">
        <v>13</v>
      </c>
      <c r="E33" s="5">
        <v>4</v>
      </c>
      <c r="F33" s="3" t="s">
        <v>31</v>
      </c>
      <c r="G33" s="6">
        <v>5.5</v>
      </c>
      <c r="H33" s="6">
        <v>6.5</v>
      </c>
      <c r="I33" s="6">
        <v>13</v>
      </c>
      <c r="J33" s="6">
        <v>204</v>
      </c>
    </row>
    <row r="34" spans="1:10" ht="36" x14ac:dyDescent="0.25">
      <c r="A34" s="3" t="s">
        <v>112</v>
      </c>
      <c r="B34" s="3" t="s">
        <v>113</v>
      </c>
      <c r="C34" s="4" t="s">
        <v>114</v>
      </c>
      <c r="D34" s="5" t="s">
        <v>108</v>
      </c>
      <c r="E34" s="5">
        <v>4</v>
      </c>
      <c r="F34" s="3" t="s">
        <v>31</v>
      </c>
      <c r="G34" s="6">
        <v>3.25</v>
      </c>
      <c r="H34" s="6">
        <v>8.1</v>
      </c>
      <c r="I34" s="6">
        <v>13</v>
      </c>
      <c r="J34" s="6">
        <v>65</v>
      </c>
    </row>
    <row r="35" spans="1:10" x14ac:dyDescent="0.25">
      <c r="A35" s="3" t="s">
        <v>115</v>
      </c>
      <c r="B35" s="3" t="s">
        <v>116</v>
      </c>
      <c r="C35" s="4" t="s">
        <v>117</v>
      </c>
      <c r="D35" s="5" t="s">
        <v>108</v>
      </c>
      <c r="E35" s="5">
        <v>4</v>
      </c>
      <c r="F35" s="3" t="s">
        <v>31</v>
      </c>
      <c r="G35" s="6">
        <v>5.0999999999999996</v>
      </c>
      <c r="H35" s="6">
        <v>5.2</v>
      </c>
      <c r="I35" s="6">
        <v>94</v>
      </c>
      <c r="J35" s="6">
        <v>58</v>
      </c>
    </row>
    <row r="36" spans="1:10" x14ac:dyDescent="0.25">
      <c r="A36" s="3" t="s">
        <v>43</v>
      </c>
      <c r="B36" s="3" t="s">
        <v>44</v>
      </c>
      <c r="C36" s="4" t="s">
        <v>45</v>
      </c>
      <c r="D36" s="5" t="s">
        <v>46</v>
      </c>
      <c r="E36" s="5">
        <v>4</v>
      </c>
      <c r="F36" s="3" t="s">
        <v>31</v>
      </c>
      <c r="G36" s="6">
        <v>3.25</v>
      </c>
      <c r="H36" s="6">
        <v>6.1</v>
      </c>
      <c r="I36" s="6">
        <v>37</v>
      </c>
      <c r="J36" s="6">
        <v>14</v>
      </c>
    </row>
    <row r="37" spans="1:10" x14ac:dyDescent="0.25">
      <c r="A37" s="3" t="s">
        <v>32</v>
      </c>
      <c r="B37" s="3" t="s">
        <v>33</v>
      </c>
      <c r="C37" s="4" t="s">
        <v>34</v>
      </c>
      <c r="D37" s="5" t="s">
        <v>13</v>
      </c>
      <c r="E37" s="5">
        <v>5</v>
      </c>
      <c r="F37" s="3" t="s">
        <v>31</v>
      </c>
      <c r="G37" s="6">
        <v>3.25</v>
      </c>
      <c r="H37" s="6">
        <v>5.4</v>
      </c>
      <c r="I37" s="6">
        <v>55</v>
      </c>
      <c r="J37" s="6">
        <v>166</v>
      </c>
    </row>
    <row r="38" spans="1:10" ht="120" x14ac:dyDescent="0.25">
      <c r="A38" s="3" t="s">
        <v>164</v>
      </c>
      <c r="B38" s="3" t="s">
        <v>165</v>
      </c>
      <c r="C38" s="4" t="s">
        <v>166</v>
      </c>
      <c r="D38" s="5" t="s">
        <v>159</v>
      </c>
      <c r="E38" s="5">
        <v>5</v>
      </c>
      <c r="F38" s="3" t="s">
        <v>31</v>
      </c>
      <c r="G38" s="6">
        <v>3.25</v>
      </c>
      <c r="H38" s="6">
        <v>5.2</v>
      </c>
      <c r="I38" s="6">
        <v>91</v>
      </c>
      <c r="J38" s="6">
        <v>156</v>
      </c>
    </row>
    <row r="39" spans="1:10" ht="24" x14ac:dyDescent="0.25">
      <c r="A39" s="3" t="s">
        <v>167</v>
      </c>
      <c r="B39" s="3" t="s">
        <v>168</v>
      </c>
      <c r="C39" s="4" t="s">
        <v>169</v>
      </c>
      <c r="D39" s="5" t="s">
        <v>159</v>
      </c>
      <c r="E39" s="5">
        <v>5</v>
      </c>
      <c r="F39" s="3" t="s">
        <v>31</v>
      </c>
      <c r="G39" s="6">
        <v>3.25</v>
      </c>
      <c r="H39" s="6">
        <v>7.8</v>
      </c>
      <c r="I39" s="6">
        <v>96</v>
      </c>
      <c r="J39" s="6">
        <v>66</v>
      </c>
    </row>
    <row r="40" spans="1:10" x14ac:dyDescent="0.25">
      <c r="A40" s="3" t="s">
        <v>47</v>
      </c>
      <c r="B40" s="3" t="s">
        <v>48</v>
      </c>
      <c r="C40" s="4" t="s">
        <v>49</v>
      </c>
      <c r="D40" s="5" t="s">
        <v>46</v>
      </c>
      <c r="E40" s="5">
        <v>5</v>
      </c>
      <c r="F40" s="3" t="s">
        <v>31</v>
      </c>
      <c r="G40" s="6">
        <v>3.25</v>
      </c>
      <c r="H40" s="6">
        <v>9.6999999999999993</v>
      </c>
      <c r="I40" s="6">
        <v>91</v>
      </c>
      <c r="J40" s="6">
        <v>81</v>
      </c>
    </row>
    <row r="41" spans="1:10" ht="24" x14ac:dyDescent="0.25">
      <c r="A41" s="3" t="s">
        <v>223</v>
      </c>
      <c r="B41" s="3" t="s">
        <v>224</v>
      </c>
      <c r="C41" s="4" t="s">
        <v>225</v>
      </c>
      <c r="D41" s="5" t="s">
        <v>226</v>
      </c>
      <c r="E41" s="5">
        <v>4</v>
      </c>
      <c r="F41" s="3" t="s">
        <v>227</v>
      </c>
      <c r="G41" s="6">
        <v>3.25</v>
      </c>
      <c r="H41" s="6">
        <v>7.3</v>
      </c>
      <c r="I41" s="6">
        <v>30</v>
      </c>
      <c r="J41" s="6">
        <v>66</v>
      </c>
    </row>
    <row r="42" spans="1:10" ht="48" x14ac:dyDescent="0.25">
      <c r="A42" s="3" t="s">
        <v>228</v>
      </c>
      <c r="B42" s="3" t="s">
        <v>229</v>
      </c>
      <c r="C42" s="4" t="s">
        <v>230</v>
      </c>
      <c r="D42" s="5" t="s">
        <v>226</v>
      </c>
      <c r="E42" s="5">
        <v>5</v>
      </c>
      <c r="F42" s="3" t="s">
        <v>227</v>
      </c>
      <c r="G42" s="6">
        <v>5.5</v>
      </c>
      <c r="H42" s="6">
        <v>8.5</v>
      </c>
      <c r="I42" s="6">
        <v>15</v>
      </c>
      <c r="J42" s="6">
        <v>192</v>
      </c>
    </row>
    <row r="43" spans="1:10" x14ac:dyDescent="0.25">
      <c r="A43" s="3" t="s">
        <v>102</v>
      </c>
      <c r="B43" s="3" t="s">
        <v>103</v>
      </c>
      <c r="C43" s="4" t="s">
        <v>104</v>
      </c>
      <c r="D43" s="5" t="s">
        <v>90</v>
      </c>
      <c r="E43" s="5">
        <v>7</v>
      </c>
      <c r="F43" s="3" t="s">
        <v>65</v>
      </c>
      <c r="G43" s="6">
        <v>5.4</v>
      </c>
      <c r="H43" s="6">
        <v>6</v>
      </c>
      <c r="I43" s="6">
        <v>13</v>
      </c>
      <c r="J43" s="6">
        <v>123</v>
      </c>
    </row>
    <row r="44" spans="1:10" ht="48" x14ac:dyDescent="0.25">
      <c r="A44" s="3" t="s">
        <v>231</v>
      </c>
      <c r="B44" s="3" t="s">
        <v>232</v>
      </c>
      <c r="C44" s="4" t="s">
        <v>233</v>
      </c>
      <c r="D44" s="5" t="s">
        <v>226</v>
      </c>
      <c r="E44" s="5">
        <v>3</v>
      </c>
      <c r="F44" s="3" t="s">
        <v>54</v>
      </c>
      <c r="G44" s="6">
        <v>5.6</v>
      </c>
      <c r="H44" s="6">
        <v>6.7</v>
      </c>
      <c r="I44" s="6">
        <v>24</v>
      </c>
      <c r="J44" s="6">
        <v>145</v>
      </c>
    </row>
    <row r="45" spans="1:10" ht="72" x14ac:dyDescent="0.25">
      <c r="A45" s="3" t="s">
        <v>50</v>
      </c>
      <c r="B45" s="3" t="s">
        <v>51</v>
      </c>
      <c r="C45" s="4" t="s">
        <v>52</v>
      </c>
      <c r="D45" s="5" t="s">
        <v>53</v>
      </c>
      <c r="E45" s="5">
        <v>4</v>
      </c>
      <c r="F45" s="3" t="s">
        <v>54</v>
      </c>
      <c r="G45" s="6">
        <v>5.3</v>
      </c>
      <c r="H45" s="6">
        <v>5.6</v>
      </c>
      <c r="I45" s="6">
        <v>46</v>
      </c>
      <c r="J45" s="6">
        <v>31</v>
      </c>
    </row>
    <row r="46" spans="1:10" ht="48" x14ac:dyDescent="0.25">
      <c r="A46" s="3" t="s">
        <v>170</v>
      </c>
      <c r="B46" s="3" t="s">
        <v>171</v>
      </c>
      <c r="C46" s="4" t="s">
        <v>172</v>
      </c>
      <c r="D46" s="5" t="s">
        <v>159</v>
      </c>
      <c r="E46" s="5">
        <v>4</v>
      </c>
      <c r="F46" s="3" t="s">
        <v>54</v>
      </c>
      <c r="G46" s="6">
        <v>5.4</v>
      </c>
      <c r="H46" s="6">
        <v>5.9</v>
      </c>
      <c r="I46" s="6">
        <v>63</v>
      </c>
      <c r="J46" s="6">
        <v>221</v>
      </c>
    </row>
    <row r="47" spans="1:10" ht="48" x14ac:dyDescent="0.25">
      <c r="A47" s="3" t="s">
        <v>173</v>
      </c>
      <c r="B47" s="3" t="s">
        <v>174</v>
      </c>
      <c r="C47" s="4" t="s">
        <v>175</v>
      </c>
      <c r="D47" s="5" t="s">
        <v>159</v>
      </c>
      <c r="E47" s="5">
        <v>4</v>
      </c>
      <c r="F47" s="3" t="s">
        <v>54</v>
      </c>
      <c r="G47" s="6">
        <v>5.6</v>
      </c>
      <c r="H47" s="6">
        <v>8.4</v>
      </c>
      <c r="I47" s="6">
        <v>72</v>
      </c>
      <c r="J47" s="6">
        <v>37</v>
      </c>
    </row>
    <row r="48" spans="1:10" ht="36" x14ac:dyDescent="0.25">
      <c r="A48" s="3" t="s">
        <v>234</v>
      </c>
      <c r="B48" s="3" t="s">
        <v>235</v>
      </c>
      <c r="C48" s="4" t="s">
        <v>236</v>
      </c>
      <c r="D48" s="5" t="s">
        <v>226</v>
      </c>
      <c r="E48" s="5">
        <v>5</v>
      </c>
      <c r="F48" s="3" t="s">
        <v>54</v>
      </c>
      <c r="G48" s="6">
        <v>5.4</v>
      </c>
      <c r="H48" s="6">
        <v>9.1999999999999993</v>
      </c>
      <c r="I48" s="6">
        <v>32</v>
      </c>
      <c r="J48" s="6">
        <v>29</v>
      </c>
    </row>
    <row r="49" spans="1:10" ht="24" x14ac:dyDescent="0.25">
      <c r="A49" s="3" t="s">
        <v>150</v>
      </c>
      <c r="B49" s="3" t="s">
        <v>151</v>
      </c>
      <c r="C49" s="4" t="s">
        <v>152</v>
      </c>
      <c r="D49" s="5" t="s">
        <v>137</v>
      </c>
      <c r="E49" s="5">
        <v>5</v>
      </c>
      <c r="F49" s="3" t="s">
        <v>54</v>
      </c>
      <c r="G49" s="6">
        <v>3.25</v>
      </c>
      <c r="H49" s="6">
        <v>9.1</v>
      </c>
      <c r="I49" s="6">
        <v>38</v>
      </c>
      <c r="J49" s="6">
        <v>82</v>
      </c>
    </row>
    <row r="50" spans="1:10" ht="48" x14ac:dyDescent="0.25">
      <c r="A50" s="3" t="s">
        <v>118</v>
      </c>
      <c r="B50" s="3" t="s">
        <v>119</v>
      </c>
      <c r="C50" s="4" t="s">
        <v>120</v>
      </c>
      <c r="D50" s="5" t="s">
        <v>108</v>
      </c>
      <c r="E50" s="5">
        <v>5</v>
      </c>
      <c r="F50" s="3" t="s">
        <v>54</v>
      </c>
      <c r="G50" s="6">
        <v>3.25</v>
      </c>
      <c r="H50" s="6">
        <v>5.2</v>
      </c>
      <c r="I50" s="6">
        <v>98</v>
      </c>
      <c r="J50" s="6">
        <v>123</v>
      </c>
    </row>
    <row r="51" spans="1:10" ht="24" x14ac:dyDescent="0.25">
      <c r="A51" s="3" t="s">
        <v>55</v>
      </c>
      <c r="B51" s="3" t="s">
        <v>56</v>
      </c>
      <c r="C51" s="4" t="s">
        <v>57</v>
      </c>
      <c r="D51" s="5" t="s">
        <v>53</v>
      </c>
      <c r="E51" s="5">
        <v>6</v>
      </c>
      <c r="F51" s="3" t="s">
        <v>54</v>
      </c>
      <c r="G51" s="6">
        <v>5.0999999999999996</v>
      </c>
      <c r="H51" s="6">
        <v>9.8000000000000007</v>
      </c>
      <c r="I51" s="6">
        <v>20</v>
      </c>
      <c r="J51" s="6">
        <v>29</v>
      </c>
    </row>
    <row r="52" spans="1:10" ht="24" x14ac:dyDescent="0.25">
      <c r="A52" s="3" t="s">
        <v>153</v>
      </c>
      <c r="B52" s="3" t="s">
        <v>154</v>
      </c>
      <c r="C52" s="4" t="s">
        <v>155</v>
      </c>
      <c r="D52" s="5" t="s">
        <v>137</v>
      </c>
      <c r="E52" s="5">
        <v>6</v>
      </c>
      <c r="F52" s="3" t="s">
        <v>54</v>
      </c>
      <c r="G52" s="6">
        <v>3.25</v>
      </c>
      <c r="H52" s="6">
        <v>6.1</v>
      </c>
      <c r="I52" s="6">
        <v>43</v>
      </c>
      <c r="J52" s="6">
        <v>204</v>
      </c>
    </row>
    <row r="53" spans="1:10" ht="48" x14ac:dyDescent="0.25">
      <c r="A53" s="3" t="s">
        <v>128</v>
      </c>
      <c r="B53" s="3" t="s">
        <v>129</v>
      </c>
      <c r="C53" s="4" t="s">
        <v>130</v>
      </c>
      <c r="D53" s="5" t="s">
        <v>124</v>
      </c>
      <c r="E53" s="5">
        <v>3</v>
      </c>
      <c r="F53" s="3" t="s">
        <v>65</v>
      </c>
      <c r="G53" s="6">
        <v>5.6</v>
      </c>
      <c r="H53" s="6">
        <v>7</v>
      </c>
      <c r="I53" s="6">
        <v>59</v>
      </c>
      <c r="J53" s="6">
        <v>91</v>
      </c>
    </row>
    <row r="54" spans="1:10" ht="24" x14ac:dyDescent="0.25">
      <c r="A54" s="3" t="s">
        <v>198</v>
      </c>
      <c r="B54" s="3" t="s">
        <v>199</v>
      </c>
      <c r="C54" s="4" t="s">
        <v>200</v>
      </c>
      <c r="D54" s="5" t="s">
        <v>201</v>
      </c>
      <c r="E54" s="5">
        <v>4</v>
      </c>
      <c r="F54" s="3" t="s">
        <v>65</v>
      </c>
      <c r="G54" s="6">
        <v>3.25</v>
      </c>
      <c r="H54" s="6">
        <v>6.7</v>
      </c>
      <c r="I54" s="6">
        <v>61</v>
      </c>
      <c r="J54" s="6">
        <v>47</v>
      </c>
    </row>
    <row r="55" spans="1:10" ht="24" x14ac:dyDescent="0.25">
      <c r="A55" s="3" t="s">
        <v>202</v>
      </c>
      <c r="B55" s="3" t="s">
        <v>203</v>
      </c>
      <c r="C55" s="4" t="s">
        <v>204</v>
      </c>
      <c r="D55" s="5" t="s">
        <v>201</v>
      </c>
      <c r="E55" s="5">
        <v>4</v>
      </c>
      <c r="F55" s="3" t="s">
        <v>65</v>
      </c>
      <c r="G55" s="6">
        <v>5</v>
      </c>
      <c r="H55" s="6">
        <v>10</v>
      </c>
      <c r="I55" s="6">
        <v>55</v>
      </c>
      <c r="J55" s="6">
        <v>36</v>
      </c>
    </row>
    <row r="56" spans="1:10" x14ac:dyDescent="0.25">
      <c r="A56" s="3" t="s">
        <v>62</v>
      </c>
      <c r="B56" s="3" t="s">
        <v>63</v>
      </c>
      <c r="C56" s="4" t="s">
        <v>64</v>
      </c>
      <c r="D56" s="5" t="s">
        <v>61</v>
      </c>
      <c r="E56" s="5">
        <v>5</v>
      </c>
      <c r="F56" s="3" t="s">
        <v>65</v>
      </c>
      <c r="G56" s="6">
        <v>3.25</v>
      </c>
      <c r="H56" s="6">
        <v>5.4</v>
      </c>
      <c r="I56" s="6">
        <v>10</v>
      </c>
      <c r="J56" s="6">
        <v>46</v>
      </c>
    </row>
    <row r="57" spans="1:10" ht="24" x14ac:dyDescent="0.25">
      <c r="A57" s="3" t="s">
        <v>176</v>
      </c>
      <c r="B57" s="3" t="s">
        <v>177</v>
      </c>
      <c r="C57" s="4" t="s">
        <v>178</v>
      </c>
      <c r="D57" s="5" t="s">
        <v>159</v>
      </c>
      <c r="E57" s="5">
        <v>5</v>
      </c>
      <c r="F57" s="3" t="s">
        <v>65</v>
      </c>
      <c r="G57" s="6">
        <v>5.0999999999999996</v>
      </c>
      <c r="H57" s="6">
        <v>5.2</v>
      </c>
      <c r="I57" s="6">
        <v>3</v>
      </c>
      <c r="J57" s="6">
        <v>168</v>
      </c>
    </row>
    <row r="58" spans="1:10" ht="24" x14ac:dyDescent="0.25">
      <c r="A58" s="3" t="s">
        <v>179</v>
      </c>
      <c r="B58" s="3" t="s">
        <v>180</v>
      </c>
      <c r="C58" s="4" t="s">
        <v>181</v>
      </c>
      <c r="D58" s="5" t="s">
        <v>159</v>
      </c>
      <c r="E58" s="5">
        <v>5</v>
      </c>
      <c r="F58" s="3" t="s">
        <v>65</v>
      </c>
      <c r="G58" s="6">
        <v>5.2</v>
      </c>
      <c r="H58" s="6">
        <v>9.5</v>
      </c>
      <c r="I58" s="6">
        <v>58</v>
      </c>
      <c r="J58" s="6">
        <v>23</v>
      </c>
    </row>
    <row r="59" spans="1:10" ht="36" x14ac:dyDescent="0.25">
      <c r="A59" s="3" t="s">
        <v>205</v>
      </c>
      <c r="B59" s="3" t="s">
        <v>206</v>
      </c>
      <c r="C59" s="4" t="s">
        <v>207</v>
      </c>
      <c r="D59" s="5" t="s">
        <v>208</v>
      </c>
      <c r="E59" s="5">
        <v>5</v>
      </c>
      <c r="F59" s="3" t="s">
        <v>65</v>
      </c>
      <c r="G59" s="6">
        <v>5.2</v>
      </c>
      <c r="H59" s="6">
        <v>9.5</v>
      </c>
      <c r="I59" s="6">
        <v>25</v>
      </c>
      <c r="J59" s="6">
        <v>220</v>
      </c>
    </row>
    <row r="60" spans="1:10" ht="24" x14ac:dyDescent="0.25">
      <c r="A60" s="3" t="s">
        <v>66</v>
      </c>
      <c r="B60" s="3" t="s">
        <v>67</v>
      </c>
      <c r="C60" s="4" t="s">
        <v>68</v>
      </c>
      <c r="D60" s="5" t="s">
        <v>61</v>
      </c>
      <c r="E60" s="5">
        <v>5</v>
      </c>
      <c r="F60" s="3" t="s">
        <v>65</v>
      </c>
      <c r="G60" s="6">
        <v>3.25</v>
      </c>
      <c r="H60" s="6">
        <v>7.7</v>
      </c>
      <c r="I60" s="6">
        <v>67</v>
      </c>
      <c r="J60" s="6">
        <v>203</v>
      </c>
    </row>
    <row r="61" spans="1:10" ht="36" x14ac:dyDescent="0.25">
      <c r="A61" s="3" t="s">
        <v>241</v>
      </c>
      <c r="B61" s="3" t="s">
        <v>59</v>
      </c>
      <c r="C61" s="4" t="s">
        <v>242</v>
      </c>
      <c r="D61" s="5" t="s">
        <v>243</v>
      </c>
      <c r="E61" s="5">
        <v>5</v>
      </c>
      <c r="F61" s="3" t="s">
        <v>65</v>
      </c>
      <c r="G61" s="6">
        <v>3.25</v>
      </c>
      <c r="H61" s="6">
        <v>6.4</v>
      </c>
      <c r="I61" s="6">
        <v>9</v>
      </c>
      <c r="J61" s="6">
        <v>17</v>
      </c>
    </row>
    <row r="62" spans="1:10" ht="36" x14ac:dyDescent="0.25">
      <c r="A62" s="3" t="s">
        <v>244</v>
      </c>
      <c r="B62" s="3" t="s">
        <v>59</v>
      </c>
      <c r="C62" s="4" t="s">
        <v>245</v>
      </c>
      <c r="D62" s="5" t="s">
        <v>243</v>
      </c>
      <c r="E62" s="5">
        <v>5</v>
      </c>
      <c r="F62" s="3" t="s">
        <v>65</v>
      </c>
      <c r="G62" s="6">
        <v>5.6</v>
      </c>
      <c r="H62" s="6">
        <v>7.3</v>
      </c>
      <c r="I62" s="6">
        <v>83</v>
      </c>
      <c r="J62" s="6">
        <v>111</v>
      </c>
    </row>
    <row r="63" spans="1:10" ht="48" x14ac:dyDescent="0.25">
      <c r="A63" s="3" t="s">
        <v>131</v>
      </c>
      <c r="B63" s="3" t="s">
        <v>132</v>
      </c>
      <c r="C63" s="4" t="s">
        <v>133</v>
      </c>
      <c r="D63" s="5" t="s">
        <v>124</v>
      </c>
      <c r="E63" s="5">
        <v>5</v>
      </c>
      <c r="F63" s="3" t="s">
        <v>65</v>
      </c>
      <c r="G63" s="6">
        <v>5.5</v>
      </c>
      <c r="H63" s="6">
        <v>6.2</v>
      </c>
      <c r="I63" s="6">
        <v>0</v>
      </c>
      <c r="J63" s="6">
        <v>145</v>
      </c>
    </row>
    <row r="64" spans="1:10" ht="24" x14ac:dyDescent="0.25">
      <c r="A64" s="3" t="s">
        <v>209</v>
      </c>
      <c r="B64" s="3" t="s">
        <v>210</v>
      </c>
      <c r="C64" s="4" t="s">
        <v>211</v>
      </c>
      <c r="D64" s="5" t="s">
        <v>208</v>
      </c>
      <c r="E64" s="5">
        <v>6</v>
      </c>
      <c r="F64" s="3" t="s">
        <v>65</v>
      </c>
      <c r="G64" s="6">
        <v>5.2</v>
      </c>
      <c r="H64" s="6">
        <v>5.5</v>
      </c>
      <c r="I64" s="6">
        <v>33</v>
      </c>
      <c r="J64" s="6">
        <v>184</v>
      </c>
    </row>
    <row r="65" spans="1:10" ht="36" x14ac:dyDescent="0.25">
      <c r="A65" s="3" t="s">
        <v>99</v>
      </c>
      <c r="B65" s="3" t="s">
        <v>100</v>
      </c>
      <c r="C65" s="4" t="s">
        <v>101</v>
      </c>
      <c r="D65" s="5" t="s">
        <v>90</v>
      </c>
      <c r="E65" s="5">
        <v>6</v>
      </c>
      <c r="F65" s="3" t="s">
        <v>65</v>
      </c>
      <c r="G65" s="6">
        <v>5.6</v>
      </c>
      <c r="H65" s="6">
        <v>7.4</v>
      </c>
      <c r="I65" s="6">
        <v>40</v>
      </c>
      <c r="J65" s="6">
        <v>137</v>
      </c>
    </row>
    <row r="66" spans="1:10" ht="36" x14ac:dyDescent="0.25">
      <c r="A66" s="3" t="s">
        <v>182</v>
      </c>
      <c r="B66" s="3" t="s">
        <v>183</v>
      </c>
      <c r="C66" s="4" t="s">
        <v>184</v>
      </c>
      <c r="D66" s="5" t="s">
        <v>159</v>
      </c>
      <c r="E66" s="5">
        <v>3</v>
      </c>
      <c r="F66" s="3" t="s">
        <v>39</v>
      </c>
      <c r="G66" s="6">
        <v>3.25</v>
      </c>
      <c r="H66" s="6">
        <v>8</v>
      </c>
      <c r="I66" s="6">
        <v>11</v>
      </c>
      <c r="J66" s="6">
        <v>220</v>
      </c>
    </row>
    <row r="67" spans="1:10" x14ac:dyDescent="0.25">
      <c r="A67" s="3" t="s">
        <v>35</v>
      </c>
      <c r="B67" s="3" t="s">
        <v>36</v>
      </c>
      <c r="C67" s="4" t="s">
        <v>37</v>
      </c>
      <c r="D67" s="5" t="s">
        <v>38</v>
      </c>
      <c r="E67" s="5">
        <v>3</v>
      </c>
      <c r="F67" s="3" t="s">
        <v>39</v>
      </c>
      <c r="G67" s="6">
        <v>5.6</v>
      </c>
      <c r="H67" s="6">
        <v>8.1</v>
      </c>
      <c r="I67" s="6">
        <v>5</v>
      </c>
      <c r="J67" s="6">
        <v>204</v>
      </c>
    </row>
    <row r="68" spans="1:10" ht="24" x14ac:dyDescent="0.25">
      <c r="A68" s="3" t="s">
        <v>185</v>
      </c>
      <c r="B68" s="3" t="s">
        <v>186</v>
      </c>
      <c r="C68" s="4" t="s">
        <v>187</v>
      </c>
      <c r="D68" s="5" t="s">
        <v>159</v>
      </c>
      <c r="E68" s="5">
        <v>3</v>
      </c>
      <c r="F68" s="3" t="s">
        <v>39</v>
      </c>
      <c r="G68" s="6">
        <v>5.0999999999999996</v>
      </c>
      <c r="H68" s="6">
        <v>9.8000000000000007</v>
      </c>
      <c r="I68" s="6">
        <v>22</v>
      </c>
      <c r="J68" s="6">
        <v>84</v>
      </c>
    </row>
    <row r="69" spans="1:10" ht="24" x14ac:dyDescent="0.25">
      <c r="A69" s="3" t="s">
        <v>40</v>
      </c>
      <c r="B69" s="3" t="s">
        <v>41</v>
      </c>
      <c r="C69" s="4" t="s">
        <v>42</v>
      </c>
      <c r="D69" s="5" t="s">
        <v>38</v>
      </c>
      <c r="E69" s="5">
        <v>4</v>
      </c>
      <c r="F69" s="3" t="s">
        <v>39</v>
      </c>
      <c r="G69" s="6">
        <v>5.2</v>
      </c>
      <c r="H69" s="6">
        <v>9.5</v>
      </c>
      <c r="I69" s="6">
        <v>58</v>
      </c>
      <c r="J69" s="6">
        <v>217</v>
      </c>
    </row>
    <row r="70" spans="1:10" ht="24" x14ac:dyDescent="0.25">
      <c r="A70" s="3" t="s">
        <v>246</v>
      </c>
      <c r="B70" s="3" t="s">
        <v>247</v>
      </c>
      <c r="C70" s="4" t="s">
        <v>248</v>
      </c>
      <c r="D70" s="5" t="s">
        <v>243</v>
      </c>
      <c r="E70" s="5">
        <v>4</v>
      </c>
      <c r="F70" s="3" t="s">
        <v>39</v>
      </c>
      <c r="G70" s="6">
        <v>3.25</v>
      </c>
      <c r="H70" s="6">
        <v>5.6</v>
      </c>
      <c r="I70" s="6">
        <v>82</v>
      </c>
      <c r="J70" s="6">
        <v>162</v>
      </c>
    </row>
    <row r="71" spans="1:10" x14ac:dyDescent="0.25">
      <c r="A71" s="3" t="s">
        <v>249</v>
      </c>
      <c r="B71" s="3" t="s">
        <v>250</v>
      </c>
      <c r="C71" s="4" t="s">
        <v>251</v>
      </c>
      <c r="D71" s="5" t="s">
        <v>243</v>
      </c>
      <c r="E71" s="5">
        <v>5</v>
      </c>
      <c r="F71" s="3" t="s">
        <v>39</v>
      </c>
      <c r="G71" s="6">
        <v>5.4</v>
      </c>
      <c r="H71" s="6">
        <v>6.2</v>
      </c>
      <c r="I71" s="6">
        <v>8</v>
      </c>
      <c r="J71" s="6">
        <v>53</v>
      </c>
    </row>
    <row r="72" spans="1:10" ht="24" x14ac:dyDescent="0.25">
      <c r="A72" s="3" t="s">
        <v>81</v>
      </c>
      <c r="B72" s="3" t="s">
        <v>82</v>
      </c>
      <c r="C72" s="4" t="s">
        <v>83</v>
      </c>
      <c r="D72" s="5" t="s">
        <v>76</v>
      </c>
      <c r="E72" s="5">
        <v>5</v>
      </c>
      <c r="F72" s="3" t="s">
        <v>39</v>
      </c>
      <c r="G72" s="6">
        <v>3.25</v>
      </c>
      <c r="H72" s="6">
        <v>9</v>
      </c>
      <c r="I72" s="6">
        <v>1</v>
      </c>
      <c r="J72" s="6">
        <v>102</v>
      </c>
    </row>
    <row r="73" spans="1:10" ht="24" x14ac:dyDescent="0.25">
      <c r="A73" s="3" t="s">
        <v>252</v>
      </c>
      <c r="B73" s="3" t="s">
        <v>253</v>
      </c>
      <c r="C73" s="4" t="s">
        <v>254</v>
      </c>
      <c r="D73" s="5" t="s">
        <v>243</v>
      </c>
      <c r="E73" s="5">
        <v>5</v>
      </c>
      <c r="F73" s="3" t="s">
        <v>39</v>
      </c>
      <c r="G73" s="6">
        <v>3.25</v>
      </c>
      <c r="H73" s="6">
        <v>7.1</v>
      </c>
      <c r="I73" s="6">
        <v>50</v>
      </c>
      <c r="J73" s="6">
        <v>111</v>
      </c>
    </row>
    <row r="74" spans="1:10" ht="24" x14ac:dyDescent="0.25">
      <c r="A74" s="3" t="s">
        <v>84</v>
      </c>
      <c r="B74" s="3" t="s">
        <v>85</v>
      </c>
      <c r="C74" s="4" t="s">
        <v>86</v>
      </c>
      <c r="D74" s="5" t="s">
        <v>76</v>
      </c>
      <c r="E74" s="5">
        <v>6</v>
      </c>
      <c r="F74" s="3" t="s">
        <v>39</v>
      </c>
      <c r="G74" s="6">
        <v>5.3</v>
      </c>
      <c r="H74" s="6">
        <v>5.7</v>
      </c>
      <c r="I74" s="6">
        <v>32</v>
      </c>
      <c r="J74" s="6">
        <v>44</v>
      </c>
    </row>
    <row r="75" spans="1:10" x14ac:dyDescent="0.25">
      <c r="A75" s="3" t="s">
        <v>212</v>
      </c>
      <c r="B75" s="3" t="s">
        <v>213</v>
      </c>
      <c r="C75" s="4" t="s">
        <v>104</v>
      </c>
      <c r="D75" s="5" t="s">
        <v>208</v>
      </c>
      <c r="E75" s="5">
        <v>6</v>
      </c>
      <c r="F75" s="3" t="s">
        <v>39</v>
      </c>
      <c r="G75" s="6">
        <v>3.25</v>
      </c>
      <c r="H75" s="6">
        <v>9.6</v>
      </c>
      <c r="I75" s="6">
        <v>16</v>
      </c>
      <c r="J75" s="6">
        <v>95</v>
      </c>
    </row>
    <row r="76" spans="1:10" ht="72" x14ac:dyDescent="0.25">
      <c r="A76" s="3" t="s">
        <v>214</v>
      </c>
      <c r="B76" s="3" t="s">
        <v>215</v>
      </c>
      <c r="C76" s="4" t="s">
        <v>216</v>
      </c>
      <c r="D76" s="5" t="s">
        <v>208</v>
      </c>
      <c r="E76" s="5">
        <v>6</v>
      </c>
      <c r="F76" s="3" t="s">
        <v>39</v>
      </c>
      <c r="G76" s="6">
        <v>3.25</v>
      </c>
      <c r="H76" s="6">
        <v>6.6</v>
      </c>
      <c r="I76" s="6">
        <v>98</v>
      </c>
      <c r="J76" s="6">
        <v>140</v>
      </c>
    </row>
    <row r="77" spans="1:10" x14ac:dyDescent="0.25">
      <c r="A77" s="3"/>
      <c r="B77" s="3"/>
      <c r="C77" s="4"/>
      <c r="D77" s="5"/>
      <c r="E77" s="5"/>
      <c r="F77" s="3"/>
      <c r="G77" s="6"/>
      <c r="H77" s="6"/>
      <c r="I77" s="6"/>
      <c r="J77" s="6"/>
    </row>
    <row r="78" spans="1:10" x14ac:dyDescent="0.25">
      <c r="A78" s="7"/>
    </row>
  </sheetData>
  <sortState xmlns:xlrd2="http://schemas.microsoft.com/office/spreadsheetml/2017/richdata2" ref="A2:J78">
    <sortCondition ref="A2:A78"/>
  </sortState>
  <conditionalFormatting sqref="H2:H1048576">
    <cfRule type="cellIs" dxfId="16" priority="1" operator="greaterThanOrEqual">
      <formula>9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BC30-04B8-4D04-83F1-7CCD405B9820}">
  <dimension ref="A3:B12"/>
  <sheetViews>
    <sheetView workbookViewId="0">
      <selection activeCell="D3" sqref="D3"/>
    </sheetView>
  </sheetViews>
  <sheetFormatPr defaultRowHeight="15" x14ac:dyDescent="0.25"/>
  <cols>
    <col min="1" max="1" width="17.5703125" bestFit="1" customWidth="1"/>
    <col min="2" max="2" width="22.28515625" bestFit="1" customWidth="1"/>
  </cols>
  <sheetData>
    <row r="3" spans="1:2" x14ac:dyDescent="0.25">
      <c r="A3" s="9" t="s">
        <v>5</v>
      </c>
      <c r="B3" s="9" t="s">
        <v>267</v>
      </c>
    </row>
    <row r="4" spans="1:2" x14ac:dyDescent="0.25">
      <c r="A4" s="25" t="s">
        <v>14</v>
      </c>
      <c r="B4" s="26">
        <v>7.5909090909090908</v>
      </c>
    </row>
    <row r="5" spans="1:2" x14ac:dyDescent="0.25">
      <c r="A5" s="25" t="s">
        <v>24</v>
      </c>
      <c r="B5" s="26">
        <v>7.4571428571428573</v>
      </c>
    </row>
    <row r="6" spans="1:2" x14ac:dyDescent="0.25">
      <c r="A6" s="25" t="s">
        <v>77</v>
      </c>
      <c r="B6" s="26">
        <v>7.7454545454545469</v>
      </c>
    </row>
    <row r="7" spans="1:2" x14ac:dyDescent="0.25">
      <c r="A7" s="25" t="s">
        <v>227</v>
      </c>
      <c r="B7" s="26">
        <v>7.9</v>
      </c>
    </row>
    <row r="8" spans="1:2" x14ac:dyDescent="0.25">
      <c r="A8" s="25" t="s">
        <v>31</v>
      </c>
      <c r="B8" s="26">
        <v>7.160000000000001</v>
      </c>
    </row>
    <row r="9" spans="1:2" x14ac:dyDescent="0.25">
      <c r="A9" s="25" t="s">
        <v>54</v>
      </c>
      <c r="B9" s="26">
        <v>7.333333333333333</v>
      </c>
    </row>
    <row r="10" spans="1:2" x14ac:dyDescent="0.25">
      <c r="A10" s="25" t="s">
        <v>65</v>
      </c>
      <c r="B10" s="26">
        <v>7.128571428571429</v>
      </c>
    </row>
    <row r="11" spans="1:2" x14ac:dyDescent="0.25">
      <c r="A11" s="25" t="s">
        <v>39</v>
      </c>
      <c r="B11" s="26">
        <v>7.745454545454546</v>
      </c>
    </row>
    <row r="12" spans="1:2" x14ac:dyDescent="0.25">
      <c r="A12" s="28" t="s">
        <v>268</v>
      </c>
      <c r="B12" s="27">
        <v>7.4573333333333345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B773-18DD-4161-AAD7-584A02F462AA}">
  <dimension ref="A1:C8"/>
  <sheetViews>
    <sheetView workbookViewId="0">
      <selection activeCell="AH8" sqref="AH8"/>
    </sheetView>
  </sheetViews>
  <sheetFormatPr defaultRowHeight="15" x14ac:dyDescent="0.25"/>
  <cols>
    <col min="1" max="1" width="13.140625" bestFit="1" customWidth="1"/>
    <col min="2" max="2" width="23.140625" bestFit="1" customWidth="1"/>
    <col min="3" max="3" width="29.85546875" bestFit="1" customWidth="1"/>
    <col min="4" max="31" width="3" bestFit="1" customWidth="1"/>
    <col min="32" max="52" width="4" bestFit="1" customWidth="1"/>
    <col min="53" max="53" width="11.28515625" bestFit="1" customWidth="1"/>
  </cols>
  <sheetData>
    <row r="1" spans="1:3" x14ac:dyDescent="0.25">
      <c r="A1" s="24" t="s">
        <v>270</v>
      </c>
      <c r="B1" t="s">
        <v>271</v>
      </c>
      <c r="C1" t="s">
        <v>272</v>
      </c>
    </row>
    <row r="2" spans="1:3" x14ac:dyDescent="0.25">
      <c r="A2" s="25">
        <v>2</v>
      </c>
      <c r="B2">
        <v>27</v>
      </c>
      <c r="C2">
        <v>404</v>
      </c>
    </row>
    <row r="3" spans="1:3" x14ac:dyDescent="0.25">
      <c r="A3" s="25">
        <v>3</v>
      </c>
      <c r="B3">
        <v>276</v>
      </c>
      <c r="C3">
        <v>1058</v>
      </c>
    </row>
    <row r="4" spans="1:3" x14ac:dyDescent="0.25">
      <c r="A4" s="25">
        <v>4</v>
      </c>
      <c r="B4">
        <v>906</v>
      </c>
      <c r="C4">
        <v>1731</v>
      </c>
    </row>
    <row r="5" spans="1:3" x14ac:dyDescent="0.25">
      <c r="A5" s="25">
        <v>5</v>
      </c>
      <c r="B5">
        <v>1493</v>
      </c>
      <c r="C5">
        <v>3075</v>
      </c>
    </row>
    <row r="6" spans="1:3" x14ac:dyDescent="0.25">
      <c r="A6" s="25">
        <v>6</v>
      </c>
      <c r="B6">
        <v>710</v>
      </c>
      <c r="C6">
        <v>1425</v>
      </c>
    </row>
    <row r="7" spans="1:3" x14ac:dyDescent="0.25">
      <c r="A7" s="25">
        <v>7</v>
      </c>
      <c r="B7">
        <v>87</v>
      </c>
      <c r="C7">
        <v>146</v>
      </c>
    </row>
    <row r="8" spans="1:3" x14ac:dyDescent="0.25">
      <c r="A8" s="25" t="s">
        <v>265</v>
      </c>
      <c r="B8">
        <v>3499</v>
      </c>
      <c r="C8">
        <v>7839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F652-857C-4A9A-9272-EF4523CF72FF}">
  <dimension ref="A3:C78"/>
  <sheetViews>
    <sheetView topLeftCell="A22" workbookViewId="0">
      <selection activeCell="C78" sqref="C78"/>
    </sheetView>
  </sheetViews>
  <sheetFormatPr defaultRowHeight="15" x14ac:dyDescent="0.25"/>
  <cols>
    <col min="1" max="1" width="61.5703125" bestFit="1" customWidth="1"/>
    <col min="2" max="2" width="18.7109375" bestFit="1" customWidth="1"/>
    <col min="3" max="3" width="23.140625" bestFit="1" customWidth="1"/>
  </cols>
  <sheetData>
    <row r="3" spans="1:3" x14ac:dyDescent="0.25">
      <c r="A3" s="9" t="s">
        <v>264</v>
      </c>
      <c r="B3" s="27" t="s">
        <v>266</v>
      </c>
      <c r="C3" s="9" t="s">
        <v>269</v>
      </c>
    </row>
    <row r="4" spans="1:3" x14ac:dyDescent="0.25">
      <c r="A4" s="25" t="s">
        <v>248</v>
      </c>
      <c r="B4" s="26">
        <v>5.6</v>
      </c>
      <c r="C4">
        <v>82</v>
      </c>
    </row>
    <row r="5" spans="1:3" x14ac:dyDescent="0.25">
      <c r="A5" s="25" t="s">
        <v>64</v>
      </c>
      <c r="B5" s="26">
        <v>5.4</v>
      </c>
      <c r="C5">
        <v>10</v>
      </c>
    </row>
    <row r="6" spans="1:3" x14ac:dyDescent="0.25">
      <c r="A6" s="25" t="s">
        <v>200</v>
      </c>
      <c r="B6" s="26">
        <v>6.7</v>
      </c>
      <c r="C6">
        <v>61</v>
      </c>
    </row>
    <row r="7" spans="1:3" x14ac:dyDescent="0.25">
      <c r="A7" s="25" t="s">
        <v>130</v>
      </c>
      <c r="B7" s="26">
        <v>7</v>
      </c>
      <c r="C7">
        <v>59</v>
      </c>
    </row>
    <row r="8" spans="1:3" x14ac:dyDescent="0.25">
      <c r="A8" s="25" t="s">
        <v>133</v>
      </c>
      <c r="B8" s="26">
        <v>6.2</v>
      </c>
      <c r="C8">
        <v>0</v>
      </c>
    </row>
    <row r="9" spans="1:3" x14ac:dyDescent="0.25">
      <c r="A9" s="25" t="s">
        <v>187</v>
      </c>
      <c r="B9" s="26">
        <v>9.8000000000000007</v>
      </c>
      <c r="C9">
        <v>22</v>
      </c>
    </row>
    <row r="10" spans="1:3" x14ac:dyDescent="0.25">
      <c r="A10" s="25" t="s">
        <v>42</v>
      </c>
      <c r="B10" s="26">
        <v>9.5</v>
      </c>
      <c r="C10">
        <v>58</v>
      </c>
    </row>
    <row r="11" spans="1:3" x14ac:dyDescent="0.25">
      <c r="A11" s="25" t="s">
        <v>80</v>
      </c>
      <c r="B11" s="26">
        <v>5.5</v>
      </c>
      <c r="C11">
        <v>86</v>
      </c>
    </row>
    <row r="12" spans="1:3" x14ac:dyDescent="0.25">
      <c r="A12" s="25" t="s">
        <v>239</v>
      </c>
      <c r="B12" s="26">
        <v>9.4</v>
      </c>
      <c r="C12">
        <v>70</v>
      </c>
    </row>
    <row r="13" spans="1:3" x14ac:dyDescent="0.25">
      <c r="A13" s="25" t="s">
        <v>161</v>
      </c>
      <c r="B13" s="26">
        <v>8.6</v>
      </c>
      <c r="C13">
        <v>1</v>
      </c>
    </row>
    <row r="14" spans="1:3" x14ac:dyDescent="0.25">
      <c r="A14" s="25" t="s">
        <v>219</v>
      </c>
      <c r="B14" s="26">
        <v>7.2</v>
      </c>
      <c r="C14">
        <v>42</v>
      </c>
    </row>
    <row r="15" spans="1:3" x14ac:dyDescent="0.25">
      <c r="A15" s="25" t="s">
        <v>86</v>
      </c>
      <c r="B15" s="26">
        <v>5.7</v>
      </c>
      <c r="C15">
        <v>32</v>
      </c>
    </row>
    <row r="16" spans="1:3" x14ac:dyDescent="0.25">
      <c r="A16" s="25" t="s">
        <v>60</v>
      </c>
      <c r="B16" s="26">
        <v>9.5</v>
      </c>
      <c r="C16">
        <v>73</v>
      </c>
    </row>
    <row r="17" spans="1:3" x14ac:dyDescent="0.25">
      <c r="A17" s="25" t="s">
        <v>204</v>
      </c>
      <c r="B17" s="26">
        <v>10</v>
      </c>
      <c r="C17">
        <v>55</v>
      </c>
    </row>
    <row r="18" spans="1:3" x14ac:dyDescent="0.25">
      <c r="A18" s="25" t="s">
        <v>216</v>
      </c>
      <c r="B18" s="26">
        <v>6.6</v>
      </c>
      <c r="C18">
        <v>98</v>
      </c>
    </row>
    <row r="19" spans="1:3" x14ac:dyDescent="0.25">
      <c r="A19" s="25" t="s">
        <v>178</v>
      </c>
      <c r="B19" s="26">
        <v>5.2</v>
      </c>
      <c r="C19">
        <v>3</v>
      </c>
    </row>
    <row r="20" spans="1:3" x14ac:dyDescent="0.25">
      <c r="A20" s="25" t="s">
        <v>68</v>
      </c>
      <c r="B20" s="26">
        <v>7.7</v>
      </c>
      <c r="C20">
        <v>67</v>
      </c>
    </row>
    <row r="21" spans="1:3" x14ac:dyDescent="0.25">
      <c r="A21" s="25" t="s">
        <v>120</v>
      </c>
      <c r="B21" s="26">
        <v>5.2</v>
      </c>
      <c r="C21">
        <v>98</v>
      </c>
    </row>
    <row r="22" spans="1:3" x14ac:dyDescent="0.25">
      <c r="A22" s="25" t="s">
        <v>107</v>
      </c>
      <c r="B22" s="26">
        <v>6.8</v>
      </c>
      <c r="C22">
        <v>91</v>
      </c>
    </row>
    <row r="23" spans="1:3" x14ac:dyDescent="0.25">
      <c r="A23" s="25" t="s">
        <v>175</v>
      </c>
      <c r="B23" s="26">
        <v>8.4</v>
      </c>
      <c r="C23">
        <v>72</v>
      </c>
    </row>
    <row r="24" spans="1:3" x14ac:dyDescent="0.25">
      <c r="A24" s="25" t="s">
        <v>254</v>
      </c>
      <c r="B24" s="26">
        <v>7.1</v>
      </c>
      <c r="C24">
        <v>50</v>
      </c>
    </row>
    <row r="25" spans="1:3" x14ac:dyDescent="0.25">
      <c r="A25" s="25" t="s">
        <v>71</v>
      </c>
      <c r="B25" s="26">
        <v>5.7</v>
      </c>
      <c r="C25">
        <v>2</v>
      </c>
    </row>
    <row r="26" spans="1:3" x14ac:dyDescent="0.25">
      <c r="A26" s="25" t="s">
        <v>143</v>
      </c>
      <c r="B26" s="26">
        <v>6.3</v>
      </c>
      <c r="C26">
        <v>31</v>
      </c>
    </row>
    <row r="27" spans="1:3" x14ac:dyDescent="0.25">
      <c r="A27" s="25" t="s">
        <v>222</v>
      </c>
      <c r="B27" s="26">
        <v>6.6</v>
      </c>
      <c r="C27">
        <v>98</v>
      </c>
    </row>
    <row r="28" spans="1:3" x14ac:dyDescent="0.25">
      <c r="A28" s="25" t="s">
        <v>23</v>
      </c>
      <c r="B28" s="26">
        <v>9.6999999999999993</v>
      </c>
      <c r="C28">
        <v>64</v>
      </c>
    </row>
    <row r="29" spans="1:3" x14ac:dyDescent="0.25">
      <c r="A29" s="25" t="s">
        <v>12</v>
      </c>
      <c r="B29" s="26">
        <v>6.8</v>
      </c>
      <c r="C29">
        <v>42</v>
      </c>
    </row>
    <row r="30" spans="1:3" x14ac:dyDescent="0.25">
      <c r="A30" s="25" t="s">
        <v>136</v>
      </c>
      <c r="B30" s="26">
        <v>5.5</v>
      </c>
      <c r="C30">
        <v>21</v>
      </c>
    </row>
    <row r="31" spans="1:3" x14ac:dyDescent="0.25">
      <c r="A31" s="25" t="s">
        <v>49</v>
      </c>
      <c r="B31" s="26">
        <v>9.6999999999999993</v>
      </c>
      <c r="C31">
        <v>91</v>
      </c>
    </row>
    <row r="32" spans="1:3" x14ac:dyDescent="0.25">
      <c r="A32" s="25" t="s">
        <v>242</v>
      </c>
      <c r="B32" s="26">
        <v>6.4</v>
      </c>
      <c r="C32">
        <v>9</v>
      </c>
    </row>
    <row r="33" spans="1:3" x14ac:dyDescent="0.25">
      <c r="A33" s="25" t="s">
        <v>89</v>
      </c>
      <c r="B33" s="26">
        <v>9.3000000000000007</v>
      </c>
      <c r="C33">
        <v>17</v>
      </c>
    </row>
    <row r="34" spans="1:3" x14ac:dyDescent="0.25">
      <c r="A34" s="25" t="s">
        <v>92</v>
      </c>
      <c r="B34" s="26">
        <v>5.2</v>
      </c>
      <c r="C34">
        <v>64</v>
      </c>
    </row>
    <row r="35" spans="1:3" x14ac:dyDescent="0.25">
      <c r="A35" s="25" t="s">
        <v>230</v>
      </c>
      <c r="B35" s="26">
        <v>8.5</v>
      </c>
      <c r="C35">
        <v>15</v>
      </c>
    </row>
    <row r="36" spans="1:3" x14ac:dyDescent="0.25">
      <c r="A36" s="25" t="s">
        <v>184</v>
      </c>
      <c r="B36" s="26">
        <v>8</v>
      </c>
      <c r="C36">
        <v>11</v>
      </c>
    </row>
    <row r="37" spans="1:3" x14ac:dyDescent="0.25">
      <c r="A37" s="25" t="s">
        <v>194</v>
      </c>
      <c r="B37" s="26">
        <v>9</v>
      </c>
      <c r="C37">
        <v>60</v>
      </c>
    </row>
    <row r="38" spans="1:3" x14ac:dyDescent="0.25">
      <c r="A38" s="25" t="s">
        <v>233</v>
      </c>
      <c r="B38" s="26">
        <v>6.7</v>
      </c>
      <c r="C38">
        <v>24</v>
      </c>
    </row>
    <row r="39" spans="1:3" x14ac:dyDescent="0.25">
      <c r="A39" s="25" t="s">
        <v>155</v>
      </c>
      <c r="B39" s="26">
        <v>6.1</v>
      </c>
      <c r="C39">
        <v>43</v>
      </c>
    </row>
    <row r="40" spans="1:3" x14ac:dyDescent="0.25">
      <c r="A40" s="25" t="s">
        <v>101</v>
      </c>
      <c r="B40" s="26">
        <v>7.4</v>
      </c>
      <c r="C40">
        <v>40</v>
      </c>
    </row>
    <row r="41" spans="1:3" x14ac:dyDescent="0.25">
      <c r="A41" s="25" t="s">
        <v>57</v>
      </c>
      <c r="B41" s="26">
        <v>9.8000000000000007</v>
      </c>
      <c r="C41">
        <v>20</v>
      </c>
    </row>
    <row r="42" spans="1:3" x14ac:dyDescent="0.25">
      <c r="A42" s="25" t="s">
        <v>34</v>
      </c>
      <c r="B42" s="26">
        <v>5.4</v>
      </c>
      <c r="C42">
        <v>55</v>
      </c>
    </row>
    <row r="43" spans="1:3" x14ac:dyDescent="0.25">
      <c r="A43" s="25" t="s">
        <v>146</v>
      </c>
      <c r="B43" s="26">
        <v>9.9</v>
      </c>
      <c r="C43">
        <v>85</v>
      </c>
    </row>
    <row r="44" spans="1:3" x14ac:dyDescent="0.25">
      <c r="A44" s="25" t="s">
        <v>52</v>
      </c>
      <c r="B44" s="26">
        <v>5.6</v>
      </c>
      <c r="C44">
        <v>46</v>
      </c>
    </row>
    <row r="45" spans="1:3" x14ac:dyDescent="0.25">
      <c r="A45" s="25" t="s">
        <v>236</v>
      </c>
      <c r="B45" s="26">
        <v>9.1999999999999993</v>
      </c>
      <c r="C45">
        <v>32</v>
      </c>
    </row>
    <row r="46" spans="1:3" x14ac:dyDescent="0.25">
      <c r="A46" s="25" t="s">
        <v>127</v>
      </c>
      <c r="B46" s="26">
        <v>8.6</v>
      </c>
      <c r="C46">
        <v>36</v>
      </c>
    </row>
    <row r="47" spans="1:3" x14ac:dyDescent="0.25">
      <c r="A47" s="25" t="s">
        <v>140</v>
      </c>
      <c r="B47" s="26">
        <v>6.6</v>
      </c>
      <c r="C47">
        <v>54</v>
      </c>
    </row>
    <row r="48" spans="1:3" x14ac:dyDescent="0.25">
      <c r="A48" s="25" t="s">
        <v>45</v>
      </c>
      <c r="B48" s="26">
        <v>6.1</v>
      </c>
      <c r="C48">
        <v>37</v>
      </c>
    </row>
    <row r="49" spans="1:3" x14ac:dyDescent="0.25">
      <c r="A49" s="25" t="s">
        <v>20</v>
      </c>
      <c r="B49" s="26">
        <v>9.1</v>
      </c>
      <c r="C49">
        <v>99</v>
      </c>
    </row>
    <row r="50" spans="1:3" x14ac:dyDescent="0.25">
      <c r="A50" s="25" t="s">
        <v>37</v>
      </c>
      <c r="B50" s="26">
        <v>8.1</v>
      </c>
      <c r="C50">
        <v>5</v>
      </c>
    </row>
    <row r="51" spans="1:3" x14ac:dyDescent="0.25">
      <c r="A51" s="25" t="s">
        <v>117</v>
      </c>
      <c r="B51" s="26">
        <v>5.2</v>
      </c>
      <c r="C51">
        <v>94</v>
      </c>
    </row>
    <row r="52" spans="1:3" x14ac:dyDescent="0.25">
      <c r="A52" s="25" t="s">
        <v>152</v>
      </c>
      <c r="B52" s="26">
        <v>9.1</v>
      </c>
      <c r="C52">
        <v>38</v>
      </c>
    </row>
    <row r="53" spans="1:3" x14ac:dyDescent="0.25">
      <c r="A53" s="25" t="s">
        <v>149</v>
      </c>
      <c r="B53" s="26">
        <v>7.7</v>
      </c>
      <c r="C53">
        <v>70</v>
      </c>
    </row>
    <row r="54" spans="1:3" x14ac:dyDescent="0.25">
      <c r="A54" s="25" t="s">
        <v>95</v>
      </c>
      <c r="B54" s="26">
        <v>9.1</v>
      </c>
      <c r="C54">
        <v>2</v>
      </c>
    </row>
    <row r="55" spans="1:3" x14ac:dyDescent="0.25">
      <c r="A55" s="25" t="s">
        <v>245</v>
      </c>
      <c r="B55" s="26">
        <v>7.3</v>
      </c>
      <c r="C55">
        <v>83</v>
      </c>
    </row>
    <row r="56" spans="1:3" x14ac:dyDescent="0.25">
      <c r="A56" s="25" t="s">
        <v>163</v>
      </c>
      <c r="B56" s="26">
        <v>8.6</v>
      </c>
      <c r="C56">
        <v>26</v>
      </c>
    </row>
    <row r="57" spans="1:3" x14ac:dyDescent="0.25">
      <c r="A57" s="25" t="s">
        <v>207</v>
      </c>
      <c r="B57" s="26">
        <v>9.5</v>
      </c>
      <c r="C57">
        <v>25</v>
      </c>
    </row>
    <row r="58" spans="1:3" x14ac:dyDescent="0.25">
      <c r="A58" s="25" t="s">
        <v>98</v>
      </c>
      <c r="B58" s="26">
        <v>6.3</v>
      </c>
      <c r="C58">
        <v>64</v>
      </c>
    </row>
    <row r="59" spans="1:3" x14ac:dyDescent="0.25">
      <c r="A59" s="25" t="s">
        <v>172</v>
      </c>
      <c r="B59" s="26">
        <v>5.9</v>
      </c>
      <c r="C59">
        <v>63</v>
      </c>
    </row>
    <row r="60" spans="1:3" x14ac:dyDescent="0.25">
      <c r="A60" s="25" t="s">
        <v>211</v>
      </c>
      <c r="B60" s="26">
        <v>5.5</v>
      </c>
      <c r="C60">
        <v>33</v>
      </c>
    </row>
    <row r="61" spans="1:3" x14ac:dyDescent="0.25">
      <c r="A61" s="25" t="s">
        <v>104</v>
      </c>
      <c r="B61" s="26">
        <v>15.6</v>
      </c>
      <c r="C61">
        <v>29</v>
      </c>
    </row>
    <row r="62" spans="1:3" x14ac:dyDescent="0.25">
      <c r="A62" s="25" t="s">
        <v>111</v>
      </c>
      <c r="B62" s="26">
        <v>6.7</v>
      </c>
      <c r="C62">
        <v>74</v>
      </c>
    </row>
    <row r="63" spans="1:3" x14ac:dyDescent="0.25">
      <c r="A63" s="25" t="s">
        <v>114</v>
      </c>
      <c r="B63" s="26">
        <v>8.1</v>
      </c>
      <c r="C63">
        <v>13</v>
      </c>
    </row>
    <row r="64" spans="1:3" x14ac:dyDescent="0.25">
      <c r="A64" s="25" t="s">
        <v>30</v>
      </c>
      <c r="B64" s="26">
        <v>6.5</v>
      </c>
      <c r="C64">
        <v>13</v>
      </c>
    </row>
    <row r="65" spans="1:3" x14ac:dyDescent="0.25">
      <c r="A65" s="25" t="s">
        <v>251</v>
      </c>
      <c r="B65" s="26">
        <v>6.2</v>
      </c>
      <c r="C65">
        <v>8</v>
      </c>
    </row>
    <row r="66" spans="1:3" x14ac:dyDescent="0.25">
      <c r="A66" s="25" t="s">
        <v>169</v>
      </c>
      <c r="B66" s="26">
        <v>7.8</v>
      </c>
      <c r="C66">
        <v>96</v>
      </c>
    </row>
    <row r="67" spans="1:3" x14ac:dyDescent="0.25">
      <c r="A67" s="25" t="s">
        <v>190</v>
      </c>
      <c r="B67" s="26">
        <v>6.4</v>
      </c>
      <c r="C67">
        <v>61</v>
      </c>
    </row>
    <row r="68" spans="1:3" x14ac:dyDescent="0.25">
      <c r="A68" s="25" t="s">
        <v>123</v>
      </c>
      <c r="B68" s="26">
        <v>9.4</v>
      </c>
      <c r="C68">
        <v>7</v>
      </c>
    </row>
    <row r="69" spans="1:3" x14ac:dyDescent="0.25">
      <c r="A69" s="25" t="s">
        <v>83</v>
      </c>
      <c r="B69" s="26">
        <v>9</v>
      </c>
      <c r="C69">
        <v>1</v>
      </c>
    </row>
    <row r="70" spans="1:3" x14ac:dyDescent="0.25">
      <c r="A70" s="25" t="s">
        <v>27</v>
      </c>
      <c r="B70" s="26">
        <v>8.1</v>
      </c>
      <c r="C70">
        <v>75</v>
      </c>
    </row>
    <row r="71" spans="1:3" x14ac:dyDescent="0.25">
      <c r="A71" s="25" t="s">
        <v>181</v>
      </c>
      <c r="B71" s="26">
        <v>9.5</v>
      </c>
      <c r="C71">
        <v>58</v>
      </c>
    </row>
    <row r="72" spans="1:3" x14ac:dyDescent="0.25">
      <c r="A72" s="25" t="s">
        <v>17</v>
      </c>
      <c r="B72" s="26">
        <v>8.5</v>
      </c>
      <c r="C72">
        <v>53</v>
      </c>
    </row>
    <row r="73" spans="1:3" x14ac:dyDescent="0.25">
      <c r="A73" s="25" t="s">
        <v>197</v>
      </c>
      <c r="B73" s="26">
        <v>9.1999999999999993</v>
      </c>
      <c r="C73">
        <v>41</v>
      </c>
    </row>
    <row r="74" spans="1:3" x14ac:dyDescent="0.25">
      <c r="A74" s="25" t="s">
        <v>225</v>
      </c>
      <c r="B74" s="26">
        <v>7.3</v>
      </c>
      <c r="C74">
        <v>30</v>
      </c>
    </row>
    <row r="75" spans="1:3" x14ac:dyDescent="0.25">
      <c r="A75" s="25" t="s">
        <v>158</v>
      </c>
      <c r="B75" s="26">
        <v>5.4</v>
      </c>
      <c r="C75">
        <v>90</v>
      </c>
    </row>
    <row r="76" spans="1:3" x14ac:dyDescent="0.25">
      <c r="A76" s="25" t="s">
        <v>166</v>
      </c>
      <c r="B76" s="26">
        <v>5.2</v>
      </c>
      <c r="C76">
        <v>91</v>
      </c>
    </row>
    <row r="77" spans="1:3" x14ac:dyDescent="0.25">
      <c r="A77" s="25" t="s">
        <v>75</v>
      </c>
      <c r="B77" s="26">
        <v>7.8</v>
      </c>
      <c r="C77">
        <v>30</v>
      </c>
    </row>
    <row r="78" spans="1:3" x14ac:dyDescent="0.25">
      <c r="A78" s="28" t="s">
        <v>265</v>
      </c>
      <c r="B78" s="27">
        <v>559.30000000000007</v>
      </c>
      <c r="C78" s="9">
        <v>3499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9D11-40FB-4C82-86C7-038CE894E2CE}">
  <sheetPr filterMode="1"/>
  <dimension ref="A1:J78"/>
  <sheetViews>
    <sheetView workbookViewId="0">
      <selection sqref="A1:XFD1048576"/>
    </sheetView>
  </sheetViews>
  <sheetFormatPr defaultRowHeight="15" x14ac:dyDescent="0.25"/>
  <cols>
    <col min="1" max="1" width="6.7109375" bestFit="1" customWidth="1"/>
    <col min="2" max="2" width="23.5703125" bestFit="1" customWidth="1"/>
    <col min="4" max="4" width="7.42578125" bestFit="1" customWidth="1"/>
    <col min="5" max="5" width="5.28515625" bestFit="1" customWidth="1"/>
    <col min="6" max="6" width="14.85546875" bestFit="1" customWidth="1"/>
    <col min="7" max="7" width="4.42578125" bestFit="1" customWidth="1"/>
    <col min="8" max="8" width="5.7109375" bestFit="1" customWidth="1"/>
    <col min="9" max="9" width="8" bestFit="1" customWidth="1"/>
    <col min="10" max="10" width="4.7109375" bestFit="1" customWidth="1"/>
  </cols>
  <sheetData>
    <row r="1" spans="1:10" ht="4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255</v>
      </c>
      <c r="J1" s="2" t="s">
        <v>256</v>
      </c>
    </row>
    <row r="2" spans="1:10" ht="24" hidden="1" x14ac:dyDescent="0.25">
      <c r="A2" s="3" t="s">
        <v>87</v>
      </c>
      <c r="B2" s="3" t="s">
        <v>88</v>
      </c>
      <c r="C2" s="4" t="s">
        <v>89</v>
      </c>
      <c r="D2" s="5" t="s">
        <v>90</v>
      </c>
      <c r="E2" s="5">
        <v>4</v>
      </c>
      <c r="F2" s="3" t="s">
        <v>14</v>
      </c>
      <c r="G2" s="6">
        <v>3.25</v>
      </c>
      <c r="H2" s="6">
        <v>9.3000000000000007</v>
      </c>
      <c r="I2" s="6">
        <v>17</v>
      </c>
      <c r="J2" s="6">
        <v>21</v>
      </c>
    </row>
    <row r="3" spans="1:10" ht="24" hidden="1" x14ac:dyDescent="0.25">
      <c r="A3" s="3" t="s">
        <v>91</v>
      </c>
      <c r="B3" s="3" t="s">
        <v>88</v>
      </c>
      <c r="C3" s="4" t="s">
        <v>92</v>
      </c>
      <c r="D3" s="5" t="s">
        <v>90</v>
      </c>
      <c r="E3" s="5">
        <v>4</v>
      </c>
      <c r="F3" s="3" t="s">
        <v>14</v>
      </c>
      <c r="G3" s="6">
        <v>3.25</v>
      </c>
      <c r="H3" s="6">
        <v>5.2</v>
      </c>
      <c r="I3" s="6">
        <v>64</v>
      </c>
      <c r="J3" s="6">
        <v>149</v>
      </c>
    </row>
    <row r="4" spans="1:10" ht="24" x14ac:dyDescent="0.25">
      <c r="A4" s="3" t="s">
        <v>192</v>
      </c>
      <c r="B4" s="3" t="s">
        <v>193</v>
      </c>
      <c r="C4" s="4" t="s">
        <v>194</v>
      </c>
      <c r="D4" s="5" t="s">
        <v>195</v>
      </c>
      <c r="E4" s="5">
        <v>4</v>
      </c>
      <c r="F4" s="3" t="s">
        <v>14</v>
      </c>
      <c r="G4" s="6">
        <v>5.4</v>
      </c>
      <c r="H4" s="6">
        <v>9</v>
      </c>
      <c r="I4" s="6">
        <v>60</v>
      </c>
      <c r="J4" s="6">
        <v>50</v>
      </c>
    </row>
    <row r="5" spans="1:10" ht="48" x14ac:dyDescent="0.25">
      <c r="A5" s="3" t="s">
        <v>196</v>
      </c>
      <c r="B5" s="3" t="s">
        <v>193</v>
      </c>
      <c r="C5" s="4" t="s">
        <v>197</v>
      </c>
      <c r="D5" s="5" t="s">
        <v>195</v>
      </c>
      <c r="E5" s="5">
        <v>4</v>
      </c>
      <c r="F5" s="3" t="s">
        <v>14</v>
      </c>
      <c r="G5" s="6">
        <v>5.4</v>
      </c>
      <c r="H5" s="6">
        <v>9.1999999999999993</v>
      </c>
      <c r="I5" s="6">
        <v>41</v>
      </c>
      <c r="J5" s="6">
        <v>130</v>
      </c>
    </row>
    <row r="6" spans="1:10" ht="24" x14ac:dyDescent="0.25">
      <c r="A6" s="3" t="s">
        <v>134</v>
      </c>
      <c r="B6" s="3" t="s">
        <v>135</v>
      </c>
      <c r="C6" s="4" t="s">
        <v>136</v>
      </c>
      <c r="D6" s="5" t="s">
        <v>137</v>
      </c>
      <c r="E6" s="5">
        <v>4</v>
      </c>
      <c r="F6" s="3" t="s">
        <v>14</v>
      </c>
      <c r="G6" s="6">
        <v>3.25</v>
      </c>
      <c r="H6" s="6">
        <v>5.5</v>
      </c>
      <c r="I6" s="6">
        <v>21</v>
      </c>
      <c r="J6" s="6">
        <v>29</v>
      </c>
    </row>
    <row r="7" spans="1:10" hidden="1" x14ac:dyDescent="0.25">
      <c r="A7" s="3" t="s">
        <v>93</v>
      </c>
      <c r="B7" s="3" t="s">
        <v>94</v>
      </c>
      <c r="C7" s="4" t="s">
        <v>95</v>
      </c>
      <c r="D7" s="5" t="s">
        <v>90</v>
      </c>
      <c r="E7" s="5">
        <v>5</v>
      </c>
      <c r="F7" s="3" t="s">
        <v>14</v>
      </c>
      <c r="G7" s="6">
        <v>3.25</v>
      </c>
      <c r="H7" s="6">
        <v>9.1</v>
      </c>
      <c r="I7" s="6">
        <v>2</v>
      </c>
      <c r="J7" s="6">
        <v>89</v>
      </c>
    </row>
    <row r="8" spans="1:10" ht="60" hidden="1" x14ac:dyDescent="0.25">
      <c r="A8" s="3" t="s">
        <v>10</v>
      </c>
      <c r="B8" s="3" t="s">
        <v>11</v>
      </c>
      <c r="C8" s="4" t="s">
        <v>12</v>
      </c>
      <c r="D8" s="5" t="s">
        <v>13</v>
      </c>
      <c r="E8" s="5">
        <v>5</v>
      </c>
      <c r="F8" s="3" t="s">
        <v>14</v>
      </c>
      <c r="G8" s="6">
        <v>3.25</v>
      </c>
      <c r="H8" s="6">
        <v>6.8</v>
      </c>
      <c r="I8" s="6">
        <v>42</v>
      </c>
      <c r="J8" s="6">
        <v>162</v>
      </c>
    </row>
    <row r="9" spans="1:10" ht="48" hidden="1" x14ac:dyDescent="0.25">
      <c r="A9" s="3" t="s">
        <v>15</v>
      </c>
      <c r="B9" s="3" t="s">
        <v>16</v>
      </c>
      <c r="C9" s="4" t="s">
        <v>17</v>
      </c>
      <c r="D9" s="5" t="s">
        <v>13</v>
      </c>
      <c r="E9" s="5">
        <v>5</v>
      </c>
      <c r="F9" s="3" t="s">
        <v>14</v>
      </c>
      <c r="G9" s="6">
        <v>5.6</v>
      </c>
      <c r="H9" s="6">
        <v>8.5</v>
      </c>
      <c r="I9" s="6">
        <v>53</v>
      </c>
      <c r="J9" s="6">
        <v>53</v>
      </c>
    </row>
    <row r="10" spans="1:10" ht="36" hidden="1" x14ac:dyDescent="0.25">
      <c r="A10" s="3" t="s">
        <v>156</v>
      </c>
      <c r="B10" s="3" t="s">
        <v>157</v>
      </c>
      <c r="C10" s="4" t="s">
        <v>158</v>
      </c>
      <c r="D10" s="5" t="s">
        <v>159</v>
      </c>
      <c r="E10" s="5">
        <v>6</v>
      </c>
      <c r="F10" s="3" t="s">
        <v>14</v>
      </c>
      <c r="G10" s="6">
        <v>5.2</v>
      </c>
      <c r="H10" s="6">
        <v>5.4</v>
      </c>
      <c r="I10" s="6">
        <v>90</v>
      </c>
      <c r="J10" s="6">
        <v>131</v>
      </c>
    </row>
    <row r="11" spans="1:10" ht="24" hidden="1" x14ac:dyDescent="0.25">
      <c r="A11" s="3" t="s">
        <v>188</v>
      </c>
      <c r="B11" s="3" t="s">
        <v>189</v>
      </c>
      <c r="C11" s="4" t="s">
        <v>190</v>
      </c>
      <c r="D11" s="5" t="s">
        <v>191</v>
      </c>
      <c r="E11" s="5">
        <v>6</v>
      </c>
      <c r="F11" s="3" t="s">
        <v>14</v>
      </c>
      <c r="G11" s="6">
        <v>3.25</v>
      </c>
      <c r="H11" s="6">
        <v>6.4</v>
      </c>
      <c r="I11" s="6">
        <v>61</v>
      </c>
      <c r="J11" s="6">
        <v>63</v>
      </c>
    </row>
    <row r="12" spans="1:10" ht="24" hidden="1" x14ac:dyDescent="0.25">
      <c r="A12" s="3" t="s">
        <v>18</v>
      </c>
      <c r="B12" s="3" t="s">
        <v>19</v>
      </c>
      <c r="C12" s="4" t="s">
        <v>20</v>
      </c>
      <c r="D12" s="5" t="s">
        <v>13</v>
      </c>
      <c r="E12" s="5">
        <v>6</v>
      </c>
      <c r="F12" s="3" t="s">
        <v>14</v>
      </c>
      <c r="G12" s="6">
        <v>5.4</v>
      </c>
      <c r="H12" s="6">
        <v>9.1</v>
      </c>
      <c r="I12" s="6">
        <v>99</v>
      </c>
      <c r="J12" s="6">
        <v>72</v>
      </c>
    </row>
    <row r="13" spans="1:10" hidden="1" x14ac:dyDescent="0.25">
      <c r="A13" s="3" t="s">
        <v>21</v>
      </c>
      <c r="B13" s="3" t="s">
        <v>22</v>
      </c>
      <c r="C13" s="4" t="s">
        <v>23</v>
      </c>
      <c r="D13" s="5" t="s">
        <v>13</v>
      </c>
      <c r="E13" s="5">
        <v>5</v>
      </c>
      <c r="F13" s="3" t="s">
        <v>24</v>
      </c>
      <c r="G13" s="6">
        <v>3.25</v>
      </c>
      <c r="H13" s="6">
        <v>9.6999999999999993</v>
      </c>
      <c r="I13" s="6">
        <v>64</v>
      </c>
      <c r="J13" s="6">
        <v>137</v>
      </c>
    </row>
    <row r="14" spans="1:10" ht="24" hidden="1" x14ac:dyDescent="0.25">
      <c r="A14" s="3" t="s">
        <v>96</v>
      </c>
      <c r="B14" s="3" t="s">
        <v>97</v>
      </c>
      <c r="C14" s="4" t="s">
        <v>98</v>
      </c>
      <c r="D14" s="5" t="s">
        <v>90</v>
      </c>
      <c r="E14" s="5">
        <v>5</v>
      </c>
      <c r="F14" s="3" t="s">
        <v>24</v>
      </c>
      <c r="G14" s="6">
        <v>3.25</v>
      </c>
      <c r="H14" s="6">
        <v>6.3</v>
      </c>
      <c r="I14" s="6">
        <v>64</v>
      </c>
      <c r="J14" s="6">
        <v>18</v>
      </c>
    </row>
    <row r="15" spans="1:10" ht="48" x14ac:dyDescent="0.25">
      <c r="A15" s="3" t="s">
        <v>138</v>
      </c>
      <c r="B15" s="3" t="s">
        <v>139</v>
      </c>
      <c r="C15" s="4" t="s">
        <v>140</v>
      </c>
      <c r="D15" s="5" t="s">
        <v>137</v>
      </c>
      <c r="E15" s="5">
        <v>5</v>
      </c>
      <c r="F15" s="3" t="s">
        <v>24</v>
      </c>
      <c r="G15" s="6">
        <v>5.5</v>
      </c>
      <c r="H15" s="6">
        <v>6.6</v>
      </c>
      <c r="I15" s="6">
        <v>54</v>
      </c>
      <c r="J15" s="6">
        <v>185</v>
      </c>
    </row>
    <row r="16" spans="1:10" ht="24" hidden="1" x14ac:dyDescent="0.25">
      <c r="A16" s="3" t="s">
        <v>58</v>
      </c>
      <c r="B16" s="3" t="s">
        <v>59</v>
      </c>
      <c r="C16" s="4" t="s">
        <v>60</v>
      </c>
      <c r="D16" s="5" t="s">
        <v>61</v>
      </c>
      <c r="E16" s="5">
        <v>5</v>
      </c>
      <c r="F16" s="3" t="s">
        <v>24</v>
      </c>
      <c r="G16" s="6">
        <v>3.25</v>
      </c>
      <c r="H16" s="6">
        <v>9.5</v>
      </c>
      <c r="I16" s="6">
        <v>73</v>
      </c>
      <c r="J16" s="6">
        <v>55</v>
      </c>
    </row>
    <row r="17" spans="1:10" ht="24" x14ac:dyDescent="0.25">
      <c r="A17" s="3" t="s">
        <v>141</v>
      </c>
      <c r="B17" s="3" t="s">
        <v>142</v>
      </c>
      <c r="C17" s="4" t="s">
        <v>143</v>
      </c>
      <c r="D17" s="5" t="s">
        <v>137</v>
      </c>
      <c r="E17" s="5">
        <v>6</v>
      </c>
      <c r="F17" s="3" t="s">
        <v>24</v>
      </c>
      <c r="G17" s="6">
        <v>3.25</v>
      </c>
      <c r="H17" s="6">
        <v>6.3</v>
      </c>
      <c r="I17" s="6">
        <v>31</v>
      </c>
      <c r="J17" s="6">
        <v>62</v>
      </c>
    </row>
    <row r="18" spans="1:10" hidden="1" x14ac:dyDescent="0.25">
      <c r="A18" s="3" t="s">
        <v>69</v>
      </c>
      <c r="B18" s="3" t="s">
        <v>70</v>
      </c>
      <c r="C18" s="4" t="s">
        <v>71</v>
      </c>
      <c r="D18" s="5" t="s">
        <v>72</v>
      </c>
      <c r="E18" s="5">
        <v>6</v>
      </c>
      <c r="F18" s="3" t="s">
        <v>24</v>
      </c>
      <c r="G18" s="6">
        <v>5.3</v>
      </c>
      <c r="H18" s="6">
        <v>5.7</v>
      </c>
      <c r="I18" s="6">
        <v>2</v>
      </c>
      <c r="J18" s="6">
        <v>73</v>
      </c>
    </row>
    <row r="19" spans="1:10" ht="36" hidden="1" x14ac:dyDescent="0.25">
      <c r="A19" s="3" t="s">
        <v>25</v>
      </c>
      <c r="B19" s="3" t="s">
        <v>26</v>
      </c>
      <c r="C19" s="4" t="s">
        <v>27</v>
      </c>
      <c r="D19" s="5" t="s">
        <v>13</v>
      </c>
      <c r="E19" s="5">
        <v>6</v>
      </c>
      <c r="F19" s="3" t="s">
        <v>24</v>
      </c>
      <c r="G19" s="6">
        <v>5.6</v>
      </c>
      <c r="H19" s="6">
        <v>8.1</v>
      </c>
      <c r="I19" s="6">
        <v>75</v>
      </c>
      <c r="J19" s="6">
        <v>123</v>
      </c>
    </row>
    <row r="20" spans="1:10" hidden="1" x14ac:dyDescent="0.25">
      <c r="A20" s="3" t="s">
        <v>160</v>
      </c>
      <c r="B20" s="3" t="s">
        <v>157</v>
      </c>
      <c r="C20" s="4" t="s">
        <v>161</v>
      </c>
      <c r="D20" s="5" t="s">
        <v>159</v>
      </c>
      <c r="E20" s="5">
        <v>2</v>
      </c>
      <c r="F20" s="3" t="s">
        <v>77</v>
      </c>
      <c r="G20" s="6">
        <v>3.25</v>
      </c>
      <c r="H20" s="6">
        <v>8.6</v>
      </c>
      <c r="I20" s="6">
        <v>1</v>
      </c>
      <c r="J20" s="6">
        <v>220</v>
      </c>
    </row>
    <row r="21" spans="1:10" ht="24" hidden="1" x14ac:dyDescent="0.25">
      <c r="A21" s="3" t="s">
        <v>162</v>
      </c>
      <c r="B21" s="3" t="s">
        <v>157</v>
      </c>
      <c r="C21" s="4" t="s">
        <v>163</v>
      </c>
      <c r="D21" s="5" t="s">
        <v>159</v>
      </c>
      <c r="E21" s="5">
        <v>2</v>
      </c>
      <c r="F21" s="3" t="s">
        <v>77</v>
      </c>
      <c r="G21" s="6">
        <v>3.25</v>
      </c>
      <c r="H21" s="6">
        <v>8.6</v>
      </c>
      <c r="I21" s="6">
        <v>26</v>
      </c>
      <c r="J21" s="6">
        <v>184</v>
      </c>
    </row>
    <row r="22" spans="1:10" ht="60" hidden="1" x14ac:dyDescent="0.25">
      <c r="A22" s="3" t="s">
        <v>121</v>
      </c>
      <c r="B22" s="3" t="s">
        <v>122</v>
      </c>
      <c r="C22" s="4" t="s">
        <v>123</v>
      </c>
      <c r="D22" s="5" t="s">
        <v>124</v>
      </c>
      <c r="E22" s="5">
        <v>4</v>
      </c>
      <c r="F22" s="3" t="s">
        <v>77</v>
      </c>
      <c r="G22" s="6">
        <v>3.25</v>
      </c>
      <c r="H22" s="6">
        <v>9.4</v>
      </c>
      <c r="I22" s="6">
        <v>7</v>
      </c>
      <c r="J22" s="6">
        <v>47</v>
      </c>
    </row>
    <row r="23" spans="1:10" ht="24" hidden="1" x14ac:dyDescent="0.25">
      <c r="A23" s="3" t="s">
        <v>217</v>
      </c>
      <c r="B23" s="3" t="s">
        <v>218</v>
      </c>
      <c r="C23" s="4" t="s">
        <v>219</v>
      </c>
      <c r="D23" s="5" t="s">
        <v>220</v>
      </c>
      <c r="E23" s="5">
        <v>4</v>
      </c>
      <c r="F23" s="3" t="s">
        <v>77</v>
      </c>
      <c r="G23" s="6">
        <v>3.25</v>
      </c>
      <c r="H23" s="6">
        <v>7.2</v>
      </c>
      <c r="I23" s="6">
        <v>42</v>
      </c>
      <c r="J23" s="6">
        <v>17</v>
      </c>
    </row>
    <row r="24" spans="1:10" ht="24" hidden="1" x14ac:dyDescent="0.25">
      <c r="A24" s="3" t="s">
        <v>73</v>
      </c>
      <c r="B24" s="3" t="s">
        <v>74</v>
      </c>
      <c r="C24" s="4" t="s">
        <v>75</v>
      </c>
      <c r="D24" s="5" t="s">
        <v>76</v>
      </c>
      <c r="E24" s="5">
        <v>4</v>
      </c>
      <c r="F24" s="3" t="s">
        <v>77</v>
      </c>
      <c r="G24" s="6">
        <v>5.6</v>
      </c>
      <c r="H24" s="6">
        <v>7.8</v>
      </c>
      <c r="I24" s="6">
        <v>30</v>
      </c>
      <c r="J24" s="6">
        <v>130</v>
      </c>
    </row>
    <row r="25" spans="1:10" ht="24" hidden="1" x14ac:dyDescent="0.25">
      <c r="A25" s="3" t="s">
        <v>78</v>
      </c>
      <c r="B25" s="3" t="s">
        <v>79</v>
      </c>
      <c r="C25" s="4" t="s">
        <v>80</v>
      </c>
      <c r="D25" s="5" t="s">
        <v>76</v>
      </c>
      <c r="E25" s="5">
        <v>5</v>
      </c>
      <c r="F25" s="3" t="s">
        <v>77</v>
      </c>
      <c r="G25" s="6">
        <v>3.25</v>
      </c>
      <c r="H25" s="6">
        <v>5.5</v>
      </c>
      <c r="I25" s="6">
        <v>86</v>
      </c>
      <c r="J25" s="6">
        <v>63</v>
      </c>
    </row>
    <row r="26" spans="1:10" ht="24" hidden="1" x14ac:dyDescent="0.25">
      <c r="A26" s="3" t="s">
        <v>125</v>
      </c>
      <c r="B26" s="3" t="s">
        <v>126</v>
      </c>
      <c r="C26" s="4" t="s">
        <v>127</v>
      </c>
      <c r="D26" s="5" t="s">
        <v>124</v>
      </c>
      <c r="E26" s="5">
        <v>5</v>
      </c>
      <c r="F26" s="3" t="s">
        <v>77</v>
      </c>
      <c r="G26" s="6">
        <v>3.25</v>
      </c>
      <c r="H26" s="6">
        <v>8.6</v>
      </c>
      <c r="I26" s="6">
        <v>36</v>
      </c>
      <c r="J26" s="6">
        <v>36</v>
      </c>
    </row>
    <row r="27" spans="1:10" ht="24" hidden="1" x14ac:dyDescent="0.25">
      <c r="A27" s="3" t="s">
        <v>221</v>
      </c>
      <c r="B27" s="3" t="s">
        <v>110</v>
      </c>
      <c r="C27" s="4" t="s">
        <v>222</v>
      </c>
      <c r="D27" s="5" t="s">
        <v>220</v>
      </c>
      <c r="E27" s="5">
        <v>5</v>
      </c>
      <c r="F27" s="3" t="s">
        <v>77</v>
      </c>
      <c r="G27" s="6">
        <v>3.25</v>
      </c>
      <c r="H27" s="6">
        <v>6.6</v>
      </c>
      <c r="I27" s="6">
        <v>98</v>
      </c>
      <c r="J27" s="6">
        <v>111</v>
      </c>
    </row>
    <row r="28" spans="1:10" ht="36" hidden="1" x14ac:dyDescent="0.25">
      <c r="A28" s="3" t="s">
        <v>105</v>
      </c>
      <c r="B28" s="3" t="s">
        <v>106</v>
      </c>
      <c r="C28" s="4" t="s">
        <v>107</v>
      </c>
      <c r="D28" s="5" t="s">
        <v>108</v>
      </c>
      <c r="E28" s="5">
        <v>5</v>
      </c>
      <c r="F28" s="3" t="s">
        <v>77</v>
      </c>
      <c r="G28" s="6">
        <v>3.25</v>
      </c>
      <c r="H28" s="6">
        <v>6.8</v>
      </c>
      <c r="I28" s="6">
        <v>91</v>
      </c>
      <c r="J28" s="6">
        <v>72</v>
      </c>
    </row>
    <row r="29" spans="1:10" ht="72" hidden="1" x14ac:dyDescent="0.25">
      <c r="A29" s="3" t="s">
        <v>237</v>
      </c>
      <c r="B29" s="3" t="s">
        <v>238</v>
      </c>
      <c r="C29" s="4" t="s">
        <v>239</v>
      </c>
      <c r="D29" s="5" t="s">
        <v>240</v>
      </c>
      <c r="E29" s="5">
        <v>6</v>
      </c>
      <c r="F29" s="3" t="s">
        <v>77</v>
      </c>
      <c r="G29" s="6">
        <v>5.2</v>
      </c>
      <c r="H29" s="6">
        <v>9.4</v>
      </c>
      <c r="I29" s="6">
        <v>70</v>
      </c>
      <c r="J29" s="6">
        <v>68</v>
      </c>
    </row>
    <row r="30" spans="1:10" ht="48" hidden="1" x14ac:dyDescent="0.25">
      <c r="A30" s="3" t="s">
        <v>109</v>
      </c>
      <c r="B30" s="3" t="s">
        <v>110</v>
      </c>
      <c r="C30" s="4" t="s">
        <v>111</v>
      </c>
      <c r="D30" s="5" t="s">
        <v>108</v>
      </c>
      <c r="E30" s="5">
        <v>7</v>
      </c>
      <c r="F30" s="3" t="s">
        <v>77</v>
      </c>
      <c r="G30" s="6">
        <v>5.6</v>
      </c>
      <c r="H30" s="6">
        <v>6.7</v>
      </c>
      <c r="I30" s="6">
        <v>74</v>
      </c>
      <c r="J30" s="6">
        <v>23</v>
      </c>
    </row>
    <row r="31" spans="1:10" ht="24" hidden="1" x14ac:dyDescent="0.25">
      <c r="A31" s="3" t="s">
        <v>144</v>
      </c>
      <c r="B31" s="3" t="s">
        <v>145</v>
      </c>
      <c r="C31" s="4" t="s">
        <v>146</v>
      </c>
      <c r="D31" s="5" t="s">
        <v>137</v>
      </c>
      <c r="E31" s="5">
        <v>3</v>
      </c>
      <c r="F31" s="3" t="s">
        <v>31</v>
      </c>
      <c r="G31" s="6">
        <v>5.0999999999999996</v>
      </c>
      <c r="H31" s="6">
        <v>9.9</v>
      </c>
      <c r="I31" s="6">
        <v>85</v>
      </c>
      <c r="J31" s="6">
        <v>94</v>
      </c>
    </row>
    <row r="32" spans="1:10" ht="36" hidden="1" x14ac:dyDescent="0.25">
      <c r="A32" s="3" t="s">
        <v>147</v>
      </c>
      <c r="B32" s="3" t="s">
        <v>148</v>
      </c>
      <c r="C32" s="4" t="s">
        <v>149</v>
      </c>
      <c r="D32" s="5" t="s">
        <v>137</v>
      </c>
      <c r="E32" s="5">
        <v>3</v>
      </c>
      <c r="F32" s="3" t="s">
        <v>31</v>
      </c>
      <c r="G32" s="6">
        <v>3.25</v>
      </c>
      <c r="H32" s="6">
        <v>7.7</v>
      </c>
      <c r="I32" s="6">
        <v>70</v>
      </c>
      <c r="J32" s="6">
        <v>220</v>
      </c>
    </row>
    <row r="33" spans="1:10" ht="48" hidden="1" x14ac:dyDescent="0.25">
      <c r="A33" s="3" t="s">
        <v>28</v>
      </c>
      <c r="B33" s="3" t="s">
        <v>29</v>
      </c>
      <c r="C33" s="4" t="s">
        <v>30</v>
      </c>
      <c r="D33" s="5" t="s">
        <v>13</v>
      </c>
      <c r="E33" s="5">
        <v>4</v>
      </c>
      <c r="F33" s="3" t="s">
        <v>31</v>
      </c>
      <c r="G33" s="6">
        <v>5.5</v>
      </c>
      <c r="H33" s="6">
        <v>6.5</v>
      </c>
      <c r="I33" s="6">
        <v>13</v>
      </c>
      <c r="J33" s="6">
        <v>204</v>
      </c>
    </row>
    <row r="34" spans="1:10" ht="36" hidden="1" x14ac:dyDescent="0.25">
      <c r="A34" s="3" t="s">
        <v>112</v>
      </c>
      <c r="B34" s="3" t="s">
        <v>113</v>
      </c>
      <c r="C34" s="4" t="s">
        <v>114</v>
      </c>
      <c r="D34" s="5" t="s">
        <v>108</v>
      </c>
      <c r="E34" s="5">
        <v>4</v>
      </c>
      <c r="F34" s="3" t="s">
        <v>31</v>
      </c>
      <c r="G34" s="6">
        <v>3.25</v>
      </c>
      <c r="H34" s="6">
        <v>8.1</v>
      </c>
      <c r="I34" s="6">
        <v>13</v>
      </c>
      <c r="J34" s="6">
        <v>65</v>
      </c>
    </row>
    <row r="35" spans="1:10" hidden="1" x14ac:dyDescent="0.25">
      <c r="A35" s="3" t="s">
        <v>115</v>
      </c>
      <c r="B35" s="3" t="s">
        <v>116</v>
      </c>
      <c r="C35" s="4" t="s">
        <v>117</v>
      </c>
      <c r="D35" s="5" t="s">
        <v>108</v>
      </c>
      <c r="E35" s="5">
        <v>4</v>
      </c>
      <c r="F35" s="3" t="s">
        <v>31</v>
      </c>
      <c r="G35" s="6">
        <v>5.0999999999999996</v>
      </c>
      <c r="H35" s="6">
        <v>5.2</v>
      </c>
      <c r="I35" s="6">
        <v>94</v>
      </c>
      <c r="J35" s="6">
        <v>58</v>
      </c>
    </row>
    <row r="36" spans="1:10" hidden="1" x14ac:dyDescent="0.25">
      <c r="A36" s="3" t="s">
        <v>43</v>
      </c>
      <c r="B36" s="3" t="s">
        <v>44</v>
      </c>
      <c r="C36" s="4" t="s">
        <v>45</v>
      </c>
      <c r="D36" s="5" t="s">
        <v>46</v>
      </c>
      <c r="E36" s="5">
        <v>4</v>
      </c>
      <c r="F36" s="3" t="s">
        <v>31</v>
      </c>
      <c r="G36" s="6">
        <v>3.25</v>
      </c>
      <c r="H36" s="6">
        <v>6.1</v>
      </c>
      <c r="I36" s="6">
        <v>37</v>
      </c>
      <c r="J36" s="6">
        <v>14</v>
      </c>
    </row>
    <row r="37" spans="1:10" hidden="1" x14ac:dyDescent="0.25">
      <c r="A37" s="3" t="s">
        <v>32</v>
      </c>
      <c r="B37" s="3" t="s">
        <v>33</v>
      </c>
      <c r="C37" s="4" t="s">
        <v>34</v>
      </c>
      <c r="D37" s="5" t="s">
        <v>13</v>
      </c>
      <c r="E37" s="5">
        <v>5</v>
      </c>
      <c r="F37" s="3" t="s">
        <v>31</v>
      </c>
      <c r="G37" s="6">
        <v>3.25</v>
      </c>
      <c r="H37" s="6">
        <v>5.4</v>
      </c>
      <c r="I37" s="6">
        <v>55</v>
      </c>
      <c r="J37" s="6">
        <v>166</v>
      </c>
    </row>
    <row r="38" spans="1:10" ht="120" hidden="1" x14ac:dyDescent="0.25">
      <c r="A38" s="3" t="s">
        <v>164</v>
      </c>
      <c r="B38" s="3" t="s">
        <v>165</v>
      </c>
      <c r="C38" s="4" t="s">
        <v>166</v>
      </c>
      <c r="D38" s="5" t="s">
        <v>159</v>
      </c>
      <c r="E38" s="5">
        <v>5</v>
      </c>
      <c r="F38" s="3" t="s">
        <v>31</v>
      </c>
      <c r="G38" s="6">
        <v>3.25</v>
      </c>
      <c r="H38" s="6">
        <v>5.2</v>
      </c>
      <c r="I38" s="6">
        <v>91</v>
      </c>
      <c r="J38" s="6">
        <v>156</v>
      </c>
    </row>
    <row r="39" spans="1:10" ht="24" hidden="1" x14ac:dyDescent="0.25">
      <c r="A39" s="3" t="s">
        <v>167</v>
      </c>
      <c r="B39" s="3" t="s">
        <v>168</v>
      </c>
      <c r="C39" s="4" t="s">
        <v>169</v>
      </c>
      <c r="D39" s="5" t="s">
        <v>159</v>
      </c>
      <c r="E39" s="5">
        <v>5</v>
      </c>
      <c r="F39" s="3" t="s">
        <v>31</v>
      </c>
      <c r="G39" s="6">
        <v>3.25</v>
      </c>
      <c r="H39" s="6">
        <v>7.8</v>
      </c>
      <c r="I39" s="6">
        <v>96</v>
      </c>
      <c r="J39" s="6">
        <v>66</v>
      </c>
    </row>
    <row r="40" spans="1:10" hidden="1" x14ac:dyDescent="0.25">
      <c r="A40" s="3" t="s">
        <v>47</v>
      </c>
      <c r="B40" s="3" t="s">
        <v>48</v>
      </c>
      <c r="C40" s="4" t="s">
        <v>49</v>
      </c>
      <c r="D40" s="5" t="s">
        <v>46</v>
      </c>
      <c r="E40" s="5">
        <v>5</v>
      </c>
      <c r="F40" s="3" t="s">
        <v>31</v>
      </c>
      <c r="G40" s="6">
        <v>3.25</v>
      </c>
      <c r="H40" s="6">
        <v>9.6999999999999993</v>
      </c>
      <c r="I40" s="6">
        <v>91</v>
      </c>
      <c r="J40" s="6">
        <v>81</v>
      </c>
    </row>
    <row r="41" spans="1:10" ht="24" hidden="1" x14ac:dyDescent="0.25">
      <c r="A41" s="3" t="s">
        <v>223</v>
      </c>
      <c r="B41" s="3" t="s">
        <v>224</v>
      </c>
      <c r="C41" s="4" t="s">
        <v>225</v>
      </c>
      <c r="D41" s="5" t="s">
        <v>226</v>
      </c>
      <c r="E41" s="5">
        <v>4</v>
      </c>
      <c r="F41" s="3" t="s">
        <v>227</v>
      </c>
      <c r="G41" s="6">
        <v>3.25</v>
      </c>
      <c r="H41" s="6">
        <v>7.3</v>
      </c>
      <c r="I41" s="6">
        <v>30</v>
      </c>
      <c r="J41" s="6">
        <v>66</v>
      </c>
    </row>
    <row r="42" spans="1:10" ht="48" hidden="1" x14ac:dyDescent="0.25">
      <c r="A42" s="3" t="s">
        <v>228</v>
      </c>
      <c r="B42" s="3" t="s">
        <v>229</v>
      </c>
      <c r="C42" s="4" t="s">
        <v>230</v>
      </c>
      <c r="D42" s="5" t="s">
        <v>226</v>
      </c>
      <c r="E42" s="5">
        <v>5</v>
      </c>
      <c r="F42" s="3" t="s">
        <v>227</v>
      </c>
      <c r="G42" s="6">
        <v>5.5</v>
      </c>
      <c r="H42" s="6">
        <v>8.5</v>
      </c>
      <c r="I42" s="6">
        <v>15</v>
      </c>
      <c r="J42" s="6">
        <v>192</v>
      </c>
    </row>
    <row r="43" spans="1:10" hidden="1" x14ac:dyDescent="0.25">
      <c r="A43" s="3" t="s">
        <v>102</v>
      </c>
      <c r="B43" s="3" t="s">
        <v>103</v>
      </c>
      <c r="C43" s="4" t="s">
        <v>104</v>
      </c>
      <c r="D43" s="5" t="s">
        <v>90</v>
      </c>
      <c r="E43" s="5">
        <v>7</v>
      </c>
      <c r="F43" s="3" t="s">
        <v>65</v>
      </c>
      <c r="G43" s="6">
        <v>5.4</v>
      </c>
      <c r="H43" s="6">
        <v>6</v>
      </c>
      <c r="I43" s="6">
        <v>13</v>
      </c>
      <c r="J43" s="6">
        <v>123</v>
      </c>
    </row>
    <row r="44" spans="1:10" ht="48" hidden="1" x14ac:dyDescent="0.25">
      <c r="A44" s="3" t="s">
        <v>231</v>
      </c>
      <c r="B44" s="3" t="s">
        <v>232</v>
      </c>
      <c r="C44" s="4" t="s">
        <v>233</v>
      </c>
      <c r="D44" s="5" t="s">
        <v>226</v>
      </c>
      <c r="E44" s="5">
        <v>3</v>
      </c>
      <c r="F44" s="3" t="s">
        <v>54</v>
      </c>
      <c r="G44" s="6">
        <v>5.6</v>
      </c>
      <c r="H44" s="6">
        <v>6.7</v>
      </c>
      <c r="I44" s="6">
        <v>24</v>
      </c>
      <c r="J44" s="6">
        <v>145</v>
      </c>
    </row>
    <row r="45" spans="1:10" ht="72" hidden="1" x14ac:dyDescent="0.25">
      <c r="A45" s="3" t="s">
        <v>50</v>
      </c>
      <c r="B45" s="3" t="s">
        <v>51</v>
      </c>
      <c r="C45" s="4" t="s">
        <v>52</v>
      </c>
      <c r="D45" s="5" t="s">
        <v>53</v>
      </c>
      <c r="E45" s="5">
        <v>4</v>
      </c>
      <c r="F45" s="3" t="s">
        <v>54</v>
      </c>
      <c r="G45" s="6">
        <v>5.3</v>
      </c>
      <c r="H45" s="6">
        <v>5.6</v>
      </c>
      <c r="I45" s="6">
        <v>46</v>
      </c>
      <c r="J45" s="6">
        <v>31</v>
      </c>
    </row>
    <row r="46" spans="1:10" ht="48" hidden="1" x14ac:dyDescent="0.25">
      <c r="A46" s="3" t="s">
        <v>170</v>
      </c>
      <c r="B46" s="3" t="s">
        <v>171</v>
      </c>
      <c r="C46" s="4" t="s">
        <v>172</v>
      </c>
      <c r="D46" s="5" t="s">
        <v>159</v>
      </c>
      <c r="E46" s="5">
        <v>4</v>
      </c>
      <c r="F46" s="3" t="s">
        <v>54</v>
      </c>
      <c r="G46" s="6">
        <v>5.4</v>
      </c>
      <c r="H46" s="6">
        <v>5.9</v>
      </c>
      <c r="I46" s="6">
        <v>63</v>
      </c>
      <c r="J46" s="6">
        <v>221</v>
      </c>
    </row>
    <row r="47" spans="1:10" ht="48" hidden="1" x14ac:dyDescent="0.25">
      <c r="A47" s="3" t="s">
        <v>173</v>
      </c>
      <c r="B47" s="3" t="s">
        <v>174</v>
      </c>
      <c r="C47" s="4" t="s">
        <v>175</v>
      </c>
      <c r="D47" s="5" t="s">
        <v>159</v>
      </c>
      <c r="E47" s="5">
        <v>4</v>
      </c>
      <c r="F47" s="3" t="s">
        <v>54</v>
      </c>
      <c r="G47" s="6">
        <v>5.6</v>
      </c>
      <c r="H47" s="6">
        <v>8.4</v>
      </c>
      <c r="I47" s="6">
        <v>72</v>
      </c>
      <c r="J47" s="6">
        <v>37</v>
      </c>
    </row>
    <row r="48" spans="1:10" ht="36" hidden="1" x14ac:dyDescent="0.25">
      <c r="A48" s="3" t="s">
        <v>234</v>
      </c>
      <c r="B48" s="3" t="s">
        <v>235</v>
      </c>
      <c r="C48" s="4" t="s">
        <v>236</v>
      </c>
      <c r="D48" s="5" t="s">
        <v>226</v>
      </c>
      <c r="E48" s="5">
        <v>5</v>
      </c>
      <c r="F48" s="3" t="s">
        <v>54</v>
      </c>
      <c r="G48" s="6">
        <v>5.4</v>
      </c>
      <c r="H48" s="6">
        <v>9.1999999999999993</v>
      </c>
      <c r="I48" s="6">
        <v>32</v>
      </c>
      <c r="J48" s="6">
        <v>29</v>
      </c>
    </row>
    <row r="49" spans="1:10" ht="24" hidden="1" x14ac:dyDescent="0.25">
      <c r="A49" s="3" t="s">
        <v>150</v>
      </c>
      <c r="B49" s="3" t="s">
        <v>151</v>
      </c>
      <c r="C49" s="4" t="s">
        <v>152</v>
      </c>
      <c r="D49" s="5" t="s">
        <v>137</v>
      </c>
      <c r="E49" s="5">
        <v>5</v>
      </c>
      <c r="F49" s="3" t="s">
        <v>54</v>
      </c>
      <c r="G49" s="6">
        <v>3.25</v>
      </c>
      <c r="H49" s="6">
        <v>9.1</v>
      </c>
      <c r="I49" s="6">
        <v>38</v>
      </c>
      <c r="J49" s="6">
        <v>82</v>
      </c>
    </row>
    <row r="50" spans="1:10" ht="48" hidden="1" x14ac:dyDescent="0.25">
      <c r="A50" s="3" t="s">
        <v>118</v>
      </c>
      <c r="B50" s="3" t="s">
        <v>119</v>
      </c>
      <c r="C50" s="4" t="s">
        <v>120</v>
      </c>
      <c r="D50" s="5" t="s">
        <v>108</v>
      </c>
      <c r="E50" s="5">
        <v>5</v>
      </c>
      <c r="F50" s="3" t="s">
        <v>54</v>
      </c>
      <c r="G50" s="6">
        <v>3.25</v>
      </c>
      <c r="H50" s="6">
        <v>5.2</v>
      </c>
      <c r="I50" s="6">
        <v>98</v>
      </c>
      <c r="J50" s="6">
        <v>123</v>
      </c>
    </row>
    <row r="51" spans="1:10" ht="24" hidden="1" x14ac:dyDescent="0.25">
      <c r="A51" s="3" t="s">
        <v>55</v>
      </c>
      <c r="B51" s="3" t="s">
        <v>56</v>
      </c>
      <c r="C51" s="4" t="s">
        <v>57</v>
      </c>
      <c r="D51" s="5" t="s">
        <v>53</v>
      </c>
      <c r="E51" s="5">
        <v>6</v>
      </c>
      <c r="F51" s="3" t="s">
        <v>54</v>
      </c>
      <c r="G51" s="6">
        <v>5.0999999999999996</v>
      </c>
      <c r="H51" s="6">
        <v>9.8000000000000007</v>
      </c>
      <c r="I51" s="6">
        <v>20</v>
      </c>
      <c r="J51" s="6">
        <v>29</v>
      </c>
    </row>
    <row r="52" spans="1:10" ht="24" hidden="1" x14ac:dyDescent="0.25">
      <c r="A52" s="3" t="s">
        <v>153</v>
      </c>
      <c r="B52" s="3" t="s">
        <v>154</v>
      </c>
      <c r="C52" s="4" t="s">
        <v>155</v>
      </c>
      <c r="D52" s="5" t="s">
        <v>137</v>
      </c>
      <c r="E52" s="5">
        <v>6</v>
      </c>
      <c r="F52" s="3" t="s">
        <v>54</v>
      </c>
      <c r="G52" s="6">
        <v>3.25</v>
      </c>
      <c r="H52" s="6">
        <v>6.1</v>
      </c>
      <c r="I52" s="6">
        <v>43</v>
      </c>
      <c r="J52" s="6">
        <v>204</v>
      </c>
    </row>
    <row r="53" spans="1:10" ht="48" hidden="1" x14ac:dyDescent="0.25">
      <c r="A53" s="3" t="s">
        <v>128</v>
      </c>
      <c r="B53" s="3" t="s">
        <v>129</v>
      </c>
      <c r="C53" s="4" t="s">
        <v>130</v>
      </c>
      <c r="D53" s="5" t="s">
        <v>124</v>
      </c>
      <c r="E53" s="5">
        <v>3</v>
      </c>
      <c r="F53" s="3" t="s">
        <v>65</v>
      </c>
      <c r="G53" s="6">
        <v>5.6</v>
      </c>
      <c r="H53" s="6">
        <v>7</v>
      </c>
      <c r="I53" s="6">
        <v>59</v>
      </c>
      <c r="J53" s="6">
        <v>91</v>
      </c>
    </row>
    <row r="54" spans="1:10" ht="24" hidden="1" x14ac:dyDescent="0.25">
      <c r="A54" s="3" t="s">
        <v>198</v>
      </c>
      <c r="B54" s="3" t="s">
        <v>199</v>
      </c>
      <c r="C54" s="4" t="s">
        <v>200</v>
      </c>
      <c r="D54" s="5" t="s">
        <v>201</v>
      </c>
      <c r="E54" s="5">
        <v>4</v>
      </c>
      <c r="F54" s="3" t="s">
        <v>65</v>
      </c>
      <c r="G54" s="6">
        <v>3.25</v>
      </c>
      <c r="H54" s="6">
        <v>6.7</v>
      </c>
      <c r="I54" s="6">
        <v>61</v>
      </c>
      <c r="J54" s="6">
        <v>47</v>
      </c>
    </row>
    <row r="55" spans="1:10" ht="24" hidden="1" x14ac:dyDescent="0.25">
      <c r="A55" s="3" t="s">
        <v>202</v>
      </c>
      <c r="B55" s="3" t="s">
        <v>203</v>
      </c>
      <c r="C55" s="4" t="s">
        <v>204</v>
      </c>
      <c r="D55" s="5" t="s">
        <v>201</v>
      </c>
      <c r="E55" s="5">
        <v>4</v>
      </c>
      <c r="F55" s="3" t="s">
        <v>65</v>
      </c>
      <c r="G55" s="6">
        <v>5</v>
      </c>
      <c r="H55" s="6">
        <v>10</v>
      </c>
      <c r="I55" s="6">
        <v>55</v>
      </c>
      <c r="J55" s="6">
        <v>36</v>
      </c>
    </row>
    <row r="56" spans="1:10" hidden="1" x14ac:dyDescent="0.25">
      <c r="A56" s="3" t="s">
        <v>62</v>
      </c>
      <c r="B56" s="3" t="s">
        <v>63</v>
      </c>
      <c r="C56" s="4" t="s">
        <v>64</v>
      </c>
      <c r="D56" s="5" t="s">
        <v>61</v>
      </c>
      <c r="E56" s="5">
        <v>5</v>
      </c>
      <c r="F56" s="3" t="s">
        <v>65</v>
      </c>
      <c r="G56" s="6">
        <v>3.25</v>
      </c>
      <c r="H56" s="6">
        <v>5.4</v>
      </c>
      <c r="I56" s="6">
        <v>10</v>
      </c>
      <c r="J56" s="6">
        <v>46</v>
      </c>
    </row>
    <row r="57" spans="1:10" ht="24" hidden="1" x14ac:dyDescent="0.25">
      <c r="A57" s="3" t="s">
        <v>176</v>
      </c>
      <c r="B57" s="3" t="s">
        <v>177</v>
      </c>
      <c r="C57" s="4" t="s">
        <v>178</v>
      </c>
      <c r="D57" s="5" t="s">
        <v>159</v>
      </c>
      <c r="E57" s="5">
        <v>5</v>
      </c>
      <c r="F57" s="3" t="s">
        <v>65</v>
      </c>
      <c r="G57" s="6">
        <v>5.0999999999999996</v>
      </c>
      <c r="H57" s="6">
        <v>5.2</v>
      </c>
      <c r="I57" s="6">
        <v>3</v>
      </c>
      <c r="J57" s="6">
        <v>168</v>
      </c>
    </row>
    <row r="58" spans="1:10" ht="24" hidden="1" x14ac:dyDescent="0.25">
      <c r="A58" s="3" t="s">
        <v>179</v>
      </c>
      <c r="B58" s="3" t="s">
        <v>180</v>
      </c>
      <c r="C58" s="4" t="s">
        <v>181</v>
      </c>
      <c r="D58" s="5" t="s">
        <v>159</v>
      </c>
      <c r="E58" s="5">
        <v>5</v>
      </c>
      <c r="F58" s="3" t="s">
        <v>65</v>
      </c>
      <c r="G58" s="6">
        <v>5.2</v>
      </c>
      <c r="H58" s="6">
        <v>9.5</v>
      </c>
      <c r="I58" s="6">
        <v>58</v>
      </c>
      <c r="J58" s="6">
        <v>23</v>
      </c>
    </row>
    <row r="59" spans="1:10" ht="36" hidden="1" x14ac:dyDescent="0.25">
      <c r="A59" s="3" t="s">
        <v>205</v>
      </c>
      <c r="B59" s="3" t="s">
        <v>206</v>
      </c>
      <c r="C59" s="4" t="s">
        <v>207</v>
      </c>
      <c r="D59" s="5" t="s">
        <v>208</v>
      </c>
      <c r="E59" s="5">
        <v>5</v>
      </c>
      <c r="F59" s="3" t="s">
        <v>65</v>
      </c>
      <c r="G59" s="6">
        <v>5.2</v>
      </c>
      <c r="H59" s="6">
        <v>9.5</v>
      </c>
      <c r="I59" s="6">
        <v>25</v>
      </c>
      <c r="J59" s="6">
        <v>220</v>
      </c>
    </row>
    <row r="60" spans="1:10" ht="24" hidden="1" x14ac:dyDescent="0.25">
      <c r="A60" s="3" t="s">
        <v>66</v>
      </c>
      <c r="B60" s="3" t="s">
        <v>67</v>
      </c>
      <c r="C60" s="4" t="s">
        <v>68</v>
      </c>
      <c r="D60" s="5" t="s">
        <v>61</v>
      </c>
      <c r="E60" s="5">
        <v>5</v>
      </c>
      <c r="F60" s="3" t="s">
        <v>65</v>
      </c>
      <c r="G60" s="6">
        <v>3.25</v>
      </c>
      <c r="H60" s="6">
        <v>7.7</v>
      </c>
      <c r="I60" s="6">
        <v>67</v>
      </c>
      <c r="J60" s="6">
        <v>203</v>
      </c>
    </row>
    <row r="61" spans="1:10" ht="36" hidden="1" x14ac:dyDescent="0.25">
      <c r="A61" s="3" t="s">
        <v>241</v>
      </c>
      <c r="B61" s="3" t="s">
        <v>59</v>
      </c>
      <c r="C61" s="4" t="s">
        <v>242</v>
      </c>
      <c r="D61" s="5" t="s">
        <v>243</v>
      </c>
      <c r="E61" s="5">
        <v>5</v>
      </c>
      <c r="F61" s="3" t="s">
        <v>65</v>
      </c>
      <c r="G61" s="6">
        <v>3.25</v>
      </c>
      <c r="H61" s="6">
        <v>6.4</v>
      </c>
      <c r="I61" s="6">
        <v>9</v>
      </c>
      <c r="J61" s="6">
        <v>17</v>
      </c>
    </row>
    <row r="62" spans="1:10" ht="36" hidden="1" x14ac:dyDescent="0.25">
      <c r="A62" s="3" t="s">
        <v>244</v>
      </c>
      <c r="B62" s="3" t="s">
        <v>59</v>
      </c>
      <c r="C62" s="4" t="s">
        <v>245</v>
      </c>
      <c r="D62" s="5" t="s">
        <v>243</v>
      </c>
      <c r="E62" s="5">
        <v>5</v>
      </c>
      <c r="F62" s="3" t="s">
        <v>65</v>
      </c>
      <c r="G62" s="6">
        <v>5.6</v>
      </c>
      <c r="H62" s="6">
        <v>7.3</v>
      </c>
      <c r="I62" s="6">
        <v>83</v>
      </c>
      <c r="J62" s="6">
        <v>111</v>
      </c>
    </row>
    <row r="63" spans="1:10" ht="48" hidden="1" x14ac:dyDescent="0.25">
      <c r="A63" s="3" t="s">
        <v>131</v>
      </c>
      <c r="B63" s="3" t="s">
        <v>132</v>
      </c>
      <c r="C63" s="4" t="s">
        <v>133</v>
      </c>
      <c r="D63" s="5" t="s">
        <v>124</v>
      </c>
      <c r="E63" s="5">
        <v>5</v>
      </c>
      <c r="F63" s="3" t="s">
        <v>65</v>
      </c>
      <c r="G63" s="6">
        <v>5.5</v>
      </c>
      <c r="H63" s="6">
        <v>6.2</v>
      </c>
      <c r="I63" s="6">
        <v>0</v>
      </c>
      <c r="J63" s="6">
        <v>145</v>
      </c>
    </row>
    <row r="64" spans="1:10" ht="24" hidden="1" x14ac:dyDescent="0.25">
      <c r="A64" s="3" t="s">
        <v>209</v>
      </c>
      <c r="B64" s="3" t="s">
        <v>210</v>
      </c>
      <c r="C64" s="4" t="s">
        <v>211</v>
      </c>
      <c r="D64" s="5" t="s">
        <v>208</v>
      </c>
      <c r="E64" s="5">
        <v>6</v>
      </c>
      <c r="F64" s="3" t="s">
        <v>65</v>
      </c>
      <c r="G64" s="6">
        <v>5.2</v>
      </c>
      <c r="H64" s="6">
        <v>5.5</v>
      </c>
      <c r="I64" s="6">
        <v>33</v>
      </c>
      <c r="J64" s="6">
        <v>184</v>
      </c>
    </row>
    <row r="65" spans="1:10" ht="36" hidden="1" x14ac:dyDescent="0.25">
      <c r="A65" s="3" t="s">
        <v>99</v>
      </c>
      <c r="B65" s="3" t="s">
        <v>100</v>
      </c>
      <c r="C65" s="4" t="s">
        <v>101</v>
      </c>
      <c r="D65" s="5" t="s">
        <v>90</v>
      </c>
      <c r="E65" s="5">
        <v>6</v>
      </c>
      <c r="F65" s="3" t="s">
        <v>65</v>
      </c>
      <c r="G65" s="6">
        <v>5.6</v>
      </c>
      <c r="H65" s="6">
        <v>7.4</v>
      </c>
      <c r="I65" s="6">
        <v>40</v>
      </c>
      <c r="J65" s="6">
        <v>137</v>
      </c>
    </row>
    <row r="66" spans="1:10" ht="36" hidden="1" x14ac:dyDescent="0.25">
      <c r="A66" s="3" t="s">
        <v>182</v>
      </c>
      <c r="B66" s="3" t="s">
        <v>183</v>
      </c>
      <c r="C66" s="4" t="s">
        <v>184</v>
      </c>
      <c r="D66" s="5" t="s">
        <v>159</v>
      </c>
      <c r="E66" s="5">
        <v>3</v>
      </c>
      <c r="F66" s="3" t="s">
        <v>39</v>
      </c>
      <c r="G66" s="6">
        <v>3.25</v>
      </c>
      <c r="H66" s="6">
        <v>8</v>
      </c>
      <c r="I66" s="6">
        <v>11</v>
      </c>
      <c r="J66" s="6">
        <v>220</v>
      </c>
    </row>
    <row r="67" spans="1:10" hidden="1" x14ac:dyDescent="0.25">
      <c r="A67" s="3" t="s">
        <v>35</v>
      </c>
      <c r="B67" s="3" t="s">
        <v>36</v>
      </c>
      <c r="C67" s="4" t="s">
        <v>37</v>
      </c>
      <c r="D67" s="5" t="s">
        <v>38</v>
      </c>
      <c r="E67" s="5">
        <v>3</v>
      </c>
      <c r="F67" s="3" t="s">
        <v>39</v>
      </c>
      <c r="G67" s="6">
        <v>5.6</v>
      </c>
      <c r="H67" s="6">
        <v>8.1</v>
      </c>
      <c r="I67" s="6">
        <v>5</v>
      </c>
      <c r="J67" s="6">
        <v>204</v>
      </c>
    </row>
    <row r="68" spans="1:10" ht="24" hidden="1" x14ac:dyDescent="0.25">
      <c r="A68" s="3" t="s">
        <v>185</v>
      </c>
      <c r="B68" s="3" t="s">
        <v>186</v>
      </c>
      <c r="C68" s="4" t="s">
        <v>187</v>
      </c>
      <c r="D68" s="5" t="s">
        <v>159</v>
      </c>
      <c r="E68" s="5">
        <v>3</v>
      </c>
      <c r="F68" s="3" t="s">
        <v>39</v>
      </c>
      <c r="G68" s="6">
        <v>5.0999999999999996</v>
      </c>
      <c r="H68" s="6">
        <v>9.8000000000000007</v>
      </c>
      <c r="I68" s="6">
        <v>22</v>
      </c>
      <c r="J68" s="6">
        <v>84</v>
      </c>
    </row>
    <row r="69" spans="1:10" ht="24" hidden="1" x14ac:dyDescent="0.25">
      <c r="A69" s="3" t="s">
        <v>40</v>
      </c>
      <c r="B69" s="3" t="s">
        <v>41</v>
      </c>
      <c r="C69" s="4" t="s">
        <v>42</v>
      </c>
      <c r="D69" s="5" t="s">
        <v>38</v>
      </c>
      <c r="E69" s="5">
        <v>4</v>
      </c>
      <c r="F69" s="3" t="s">
        <v>39</v>
      </c>
      <c r="G69" s="6">
        <v>5.2</v>
      </c>
      <c r="H69" s="6">
        <v>9.5</v>
      </c>
      <c r="I69" s="6">
        <v>58</v>
      </c>
      <c r="J69" s="6">
        <v>217</v>
      </c>
    </row>
    <row r="70" spans="1:10" ht="24" hidden="1" x14ac:dyDescent="0.25">
      <c r="A70" s="3" t="s">
        <v>246</v>
      </c>
      <c r="B70" s="3" t="s">
        <v>247</v>
      </c>
      <c r="C70" s="4" t="s">
        <v>248</v>
      </c>
      <c r="D70" s="5" t="s">
        <v>243</v>
      </c>
      <c r="E70" s="5">
        <v>4</v>
      </c>
      <c r="F70" s="3" t="s">
        <v>39</v>
      </c>
      <c r="G70" s="6">
        <v>3.25</v>
      </c>
      <c r="H70" s="6">
        <v>5.6</v>
      </c>
      <c r="I70" s="6">
        <v>82</v>
      </c>
      <c r="J70" s="6">
        <v>162</v>
      </c>
    </row>
    <row r="71" spans="1:10" hidden="1" x14ac:dyDescent="0.25">
      <c r="A71" s="3" t="s">
        <v>249</v>
      </c>
      <c r="B71" s="3" t="s">
        <v>250</v>
      </c>
      <c r="C71" s="4" t="s">
        <v>251</v>
      </c>
      <c r="D71" s="5" t="s">
        <v>243</v>
      </c>
      <c r="E71" s="5">
        <v>5</v>
      </c>
      <c r="F71" s="3" t="s">
        <v>39</v>
      </c>
      <c r="G71" s="6">
        <v>5.4</v>
      </c>
      <c r="H71" s="6">
        <v>6.2</v>
      </c>
      <c r="I71" s="6">
        <v>8</v>
      </c>
      <c r="J71" s="6">
        <v>53</v>
      </c>
    </row>
    <row r="72" spans="1:10" ht="24" hidden="1" x14ac:dyDescent="0.25">
      <c r="A72" s="3" t="s">
        <v>81</v>
      </c>
      <c r="B72" s="3" t="s">
        <v>82</v>
      </c>
      <c r="C72" s="4" t="s">
        <v>83</v>
      </c>
      <c r="D72" s="5" t="s">
        <v>76</v>
      </c>
      <c r="E72" s="5">
        <v>5</v>
      </c>
      <c r="F72" s="3" t="s">
        <v>39</v>
      </c>
      <c r="G72" s="6">
        <v>3.25</v>
      </c>
      <c r="H72" s="6">
        <v>9</v>
      </c>
      <c r="I72" s="6">
        <v>1</v>
      </c>
      <c r="J72" s="6">
        <v>102</v>
      </c>
    </row>
    <row r="73" spans="1:10" ht="24" hidden="1" x14ac:dyDescent="0.25">
      <c r="A73" s="3" t="s">
        <v>252</v>
      </c>
      <c r="B73" s="3" t="s">
        <v>253</v>
      </c>
      <c r="C73" s="4" t="s">
        <v>254</v>
      </c>
      <c r="D73" s="5" t="s">
        <v>243</v>
      </c>
      <c r="E73" s="5">
        <v>5</v>
      </c>
      <c r="F73" s="3" t="s">
        <v>39</v>
      </c>
      <c r="G73" s="6">
        <v>3.25</v>
      </c>
      <c r="H73" s="6">
        <v>7.1</v>
      </c>
      <c r="I73" s="6">
        <v>50</v>
      </c>
      <c r="J73" s="6">
        <v>111</v>
      </c>
    </row>
    <row r="74" spans="1:10" ht="24" hidden="1" x14ac:dyDescent="0.25">
      <c r="A74" s="3" t="s">
        <v>84</v>
      </c>
      <c r="B74" s="3" t="s">
        <v>85</v>
      </c>
      <c r="C74" s="4" t="s">
        <v>86</v>
      </c>
      <c r="D74" s="5" t="s">
        <v>76</v>
      </c>
      <c r="E74" s="5">
        <v>6</v>
      </c>
      <c r="F74" s="3" t="s">
        <v>39</v>
      </c>
      <c r="G74" s="6">
        <v>5.3</v>
      </c>
      <c r="H74" s="6">
        <v>5.7</v>
      </c>
      <c r="I74" s="6">
        <v>32</v>
      </c>
      <c r="J74" s="6">
        <v>44</v>
      </c>
    </row>
    <row r="75" spans="1:10" hidden="1" x14ac:dyDescent="0.25">
      <c r="A75" s="3" t="s">
        <v>212</v>
      </c>
      <c r="B75" s="3" t="s">
        <v>213</v>
      </c>
      <c r="C75" s="4" t="s">
        <v>104</v>
      </c>
      <c r="D75" s="5" t="s">
        <v>208</v>
      </c>
      <c r="E75" s="5">
        <v>6</v>
      </c>
      <c r="F75" s="3" t="s">
        <v>39</v>
      </c>
      <c r="G75" s="6">
        <v>3.25</v>
      </c>
      <c r="H75" s="6">
        <v>9.6</v>
      </c>
      <c r="I75" s="6">
        <v>16</v>
      </c>
      <c r="J75" s="6">
        <v>95</v>
      </c>
    </row>
    <row r="76" spans="1:10" ht="72" hidden="1" x14ac:dyDescent="0.25">
      <c r="A76" s="3" t="s">
        <v>214</v>
      </c>
      <c r="B76" s="3" t="s">
        <v>215</v>
      </c>
      <c r="C76" s="4" t="s">
        <v>216</v>
      </c>
      <c r="D76" s="5" t="s">
        <v>208</v>
      </c>
      <c r="E76" s="5">
        <v>6</v>
      </c>
      <c r="F76" s="3" t="s">
        <v>39</v>
      </c>
      <c r="G76" s="6">
        <v>3.25</v>
      </c>
      <c r="H76" s="6">
        <v>6.6</v>
      </c>
      <c r="I76" s="6">
        <v>98</v>
      </c>
      <c r="J76" s="6">
        <v>140</v>
      </c>
    </row>
    <row r="77" spans="1:10" hidden="1" x14ac:dyDescent="0.25">
      <c r="A77" s="3"/>
      <c r="B77" s="3"/>
      <c r="C77" s="4"/>
      <c r="D77" s="5"/>
      <c r="E77" s="5"/>
      <c r="F77" s="3"/>
      <c r="G77" s="6"/>
      <c r="H77" s="6"/>
      <c r="I77" s="6"/>
      <c r="J77" s="6"/>
    </row>
    <row r="78" spans="1:10" hidden="1" x14ac:dyDescent="0.25">
      <c r="A78" s="7"/>
    </row>
  </sheetData>
  <autoFilter ref="A1:J78" xr:uid="{A1BB9D11-40FB-4C82-86C7-038CE894E2CE}">
    <filterColumn colId="3">
      <customFilters>
        <customFilter val="*k*"/>
      </customFilters>
    </filterColumn>
    <filterColumn colId="5">
      <customFilters>
        <customFilter val="*brass*"/>
      </customFilters>
    </filterColumn>
  </autoFilter>
  <conditionalFormatting sqref="H2:H1048576">
    <cfRule type="cellIs" dxfId="2" priority="1" operator="greaterThanOrEqual">
      <formula>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821A-A5D3-4221-ADE3-64488CE7FF97}">
  <sheetPr filterMode="1"/>
  <dimension ref="A1:J78"/>
  <sheetViews>
    <sheetView workbookViewId="0">
      <selection sqref="A1:XFD1048576"/>
    </sheetView>
  </sheetViews>
  <sheetFormatPr defaultRowHeight="15" x14ac:dyDescent="0.25"/>
  <cols>
    <col min="1" max="1" width="6.7109375" bestFit="1" customWidth="1"/>
    <col min="2" max="2" width="23.5703125" bestFit="1" customWidth="1"/>
    <col min="4" max="4" width="7.42578125" bestFit="1" customWidth="1"/>
    <col min="5" max="5" width="5.28515625" bestFit="1" customWidth="1"/>
    <col min="6" max="6" width="14.85546875" bestFit="1" customWidth="1"/>
    <col min="7" max="7" width="4.42578125" bestFit="1" customWidth="1"/>
    <col min="8" max="8" width="5.7109375" bestFit="1" customWidth="1"/>
    <col min="9" max="9" width="8" bestFit="1" customWidth="1"/>
    <col min="10" max="10" width="4.7109375" bestFit="1" customWidth="1"/>
  </cols>
  <sheetData>
    <row r="1" spans="1:10" ht="4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255</v>
      </c>
      <c r="J1" s="2" t="s">
        <v>256</v>
      </c>
    </row>
    <row r="2" spans="1:10" ht="24" hidden="1" x14ac:dyDescent="0.25">
      <c r="A2" s="3" t="s">
        <v>87</v>
      </c>
      <c r="B2" s="3" t="s">
        <v>88</v>
      </c>
      <c r="C2" s="4" t="s">
        <v>89</v>
      </c>
      <c r="D2" s="5" t="s">
        <v>90</v>
      </c>
      <c r="E2" s="5">
        <v>4</v>
      </c>
      <c r="F2" s="3" t="s">
        <v>14</v>
      </c>
      <c r="G2" s="6">
        <v>3.25</v>
      </c>
      <c r="H2" s="6">
        <v>9.3000000000000007</v>
      </c>
      <c r="I2" s="6">
        <v>17</v>
      </c>
      <c r="J2" s="6">
        <v>21</v>
      </c>
    </row>
    <row r="3" spans="1:10" ht="24" hidden="1" x14ac:dyDescent="0.25">
      <c r="A3" s="3" t="s">
        <v>91</v>
      </c>
      <c r="B3" s="3" t="s">
        <v>88</v>
      </c>
      <c r="C3" s="4" t="s">
        <v>92</v>
      </c>
      <c r="D3" s="5" t="s">
        <v>90</v>
      </c>
      <c r="E3" s="5">
        <v>4</v>
      </c>
      <c r="F3" s="3" t="s">
        <v>14</v>
      </c>
      <c r="G3" s="6">
        <v>3.25</v>
      </c>
      <c r="H3" s="6">
        <v>5.2</v>
      </c>
      <c r="I3" s="6">
        <v>64</v>
      </c>
      <c r="J3" s="6">
        <v>149</v>
      </c>
    </row>
    <row r="4" spans="1:10" ht="24" hidden="1" x14ac:dyDescent="0.25">
      <c r="A4" s="3" t="s">
        <v>192</v>
      </c>
      <c r="B4" s="3" t="s">
        <v>193</v>
      </c>
      <c r="C4" s="4" t="s">
        <v>194</v>
      </c>
      <c r="D4" s="5" t="s">
        <v>195</v>
      </c>
      <c r="E4" s="5">
        <v>4</v>
      </c>
      <c r="F4" s="3" t="s">
        <v>14</v>
      </c>
      <c r="G4" s="6">
        <v>5.4</v>
      </c>
      <c r="H4" s="6">
        <v>9</v>
      </c>
      <c r="I4" s="6">
        <v>60</v>
      </c>
      <c r="J4" s="6">
        <v>50</v>
      </c>
    </row>
    <row r="5" spans="1:10" ht="48" hidden="1" x14ac:dyDescent="0.25">
      <c r="A5" s="3" t="s">
        <v>196</v>
      </c>
      <c r="B5" s="3" t="s">
        <v>193</v>
      </c>
      <c r="C5" s="4" t="s">
        <v>197</v>
      </c>
      <c r="D5" s="5" t="s">
        <v>195</v>
      </c>
      <c r="E5" s="5">
        <v>4</v>
      </c>
      <c r="F5" s="3" t="s">
        <v>14</v>
      </c>
      <c r="G5" s="6">
        <v>5.4</v>
      </c>
      <c r="H5" s="6">
        <v>9.1999999999999993</v>
      </c>
      <c r="I5" s="6">
        <v>41</v>
      </c>
      <c r="J5" s="6">
        <v>130</v>
      </c>
    </row>
    <row r="6" spans="1:10" ht="24" hidden="1" x14ac:dyDescent="0.25">
      <c r="A6" s="3" t="s">
        <v>134</v>
      </c>
      <c r="B6" s="3" t="s">
        <v>135</v>
      </c>
      <c r="C6" s="4" t="s">
        <v>136</v>
      </c>
      <c r="D6" s="5" t="s">
        <v>137</v>
      </c>
      <c r="E6" s="5">
        <v>4</v>
      </c>
      <c r="F6" s="3" t="s">
        <v>14</v>
      </c>
      <c r="G6" s="6">
        <v>3.25</v>
      </c>
      <c r="H6" s="6">
        <v>5.5</v>
      </c>
      <c r="I6" s="6">
        <v>21</v>
      </c>
      <c r="J6" s="6">
        <v>29</v>
      </c>
    </row>
    <row r="7" spans="1:10" hidden="1" x14ac:dyDescent="0.25">
      <c r="A7" s="3" t="s">
        <v>93</v>
      </c>
      <c r="B7" s="3" t="s">
        <v>94</v>
      </c>
      <c r="C7" s="4" t="s">
        <v>95</v>
      </c>
      <c r="D7" s="5" t="s">
        <v>90</v>
      </c>
      <c r="E7" s="5">
        <v>5</v>
      </c>
      <c r="F7" s="3" t="s">
        <v>14</v>
      </c>
      <c r="G7" s="6">
        <v>3.25</v>
      </c>
      <c r="H7" s="6">
        <v>9.1</v>
      </c>
      <c r="I7" s="6">
        <v>2</v>
      </c>
      <c r="J7" s="6">
        <v>89</v>
      </c>
    </row>
    <row r="8" spans="1:10" ht="60" hidden="1" x14ac:dyDescent="0.25">
      <c r="A8" s="3" t="s">
        <v>10</v>
      </c>
      <c r="B8" s="3" t="s">
        <v>11</v>
      </c>
      <c r="C8" s="4" t="s">
        <v>12</v>
      </c>
      <c r="D8" s="5" t="s">
        <v>13</v>
      </c>
      <c r="E8" s="5">
        <v>5</v>
      </c>
      <c r="F8" s="3" t="s">
        <v>14</v>
      </c>
      <c r="G8" s="6">
        <v>3.25</v>
      </c>
      <c r="H8" s="6">
        <v>6.8</v>
      </c>
      <c r="I8" s="6">
        <v>42</v>
      </c>
      <c r="J8" s="6">
        <v>162</v>
      </c>
    </row>
    <row r="9" spans="1:10" ht="48" hidden="1" x14ac:dyDescent="0.25">
      <c r="A9" s="3" t="s">
        <v>15</v>
      </c>
      <c r="B9" s="3" t="s">
        <v>16</v>
      </c>
      <c r="C9" s="4" t="s">
        <v>17</v>
      </c>
      <c r="D9" s="5" t="s">
        <v>13</v>
      </c>
      <c r="E9" s="5">
        <v>5</v>
      </c>
      <c r="F9" s="3" t="s">
        <v>14</v>
      </c>
      <c r="G9" s="6">
        <v>5.6</v>
      </c>
      <c r="H9" s="6">
        <v>8.5</v>
      </c>
      <c r="I9" s="6">
        <v>53</v>
      </c>
      <c r="J9" s="6">
        <v>53</v>
      </c>
    </row>
    <row r="10" spans="1:10" ht="36" hidden="1" x14ac:dyDescent="0.25">
      <c r="A10" s="3" t="s">
        <v>156</v>
      </c>
      <c r="B10" s="3" t="s">
        <v>157</v>
      </c>
      <c r="C10" s="4" t="s">
        <v>158</v>
      </c>
      <c r="D10" s="5" t="s">
        <v>159</v>
      </c>
      <c r="E10" s="5">
        <v>6</v>
      </c>
      <c r="F10" s="3" t="s">
        <v>14</v>
      </c>
      <c r="G10" s="6">
        <v>5.2</v>
      </c>
      <c r="H10" s="6">
        <v>5.4</v>
      </c>
      <c r="I10" s="6">
        <v>90</v>
      </c>
      <c r="J10" s="6">
        <v>131</v>
      </c>
    </row>
    <row r="11" spans="1:10" ht="24" hidden="1" x14ac:dyDescent="0.25">
      <c r="A11" s="3" t="s">
        <v>188</v>
      </c>
      <c r="B11" s="3" t="s">
        <v>189</v>
      </c>
      <c r="C11" s="4" t="s">
        <v>190</v>
      </c>
      <c r="D11" s="5" t="s">
        <v>191</v>
      </c>
      <c r="E11" s="5">
        <v>6</v>
      </c>
      <c r="F11" s="3" t="s">
        <v>14</v>
      </c>
      <c r="G11" s="6">
        <v>3.25</v>
      </c>
      <c r="H11" s="6">
        <v>6.4</v>
      </c>
      <c r="I11" s="6">
        <v>61</v>
      </c>
      <c r="J11" s="6">
        <v>63</v>
      </c>
    </row>
    <row r="12" spans="1:10" ht="24" hidden="1" x14ac:dyDescent="0.25">
      <c r="A12" s="3" t="s">
        <v>18</v>
      </c>
      <c r="B12" s="3" t="s">
        <v>19</v>
      </c>
      <c r="C12" s="4" t="s">
        <v>20</v>
      </c>
      <c r="D12" s="5" t="s">
        <v>13</v>
      </c>
      <c r="E12" s="5">
        <v>6</v>
      </c>
      <c r="F12" s="3" t="s">
        <v>14</v>
      </c>
      <c r="G12" s="6">
        <v>5.4</v>
      </c>
      <c r="H12" s="6">
        <v>9.1</v>
      </c>
      <c r="I12" s="6">
        <v>99</v>
      </c>
      <c r="J12" s="6">
        <v>72</v>
      </c>
    </row>
    <row r="13" spans="1:10" hidden="1" x14ac:dyDescent="0.25">
      <c r="A13" s="3" t="s">
        <v>21</v>
      </c>
      <c r="B13" s="3" t="s">
        <v>22</v>
      </c>
      <c r="C13" s="4" t="s">
        <v>23</v>
      </c>
      <c r="D13" s="5" t="s">
        <v>13</v>
      </c>
      <c r="E13" s="5">
        <v>5</v>
      </c>
      <c r="F13" s="3" t="s">
        <v>24</v>
      </c>
      <c r="G13" s="6">
        <v>3.25</v>
      </c>
      <c r="H13" s="6">
        <v>9.6999999999999993</v>
      </c>
      <c r="I13" s="6">
        <v>64</v>
      </c>
      <c r="J13" s="6">
        <v>137</v>
      </c>
    </row>
    <row r="14" spans="1:10" ht="24" hidden="1" x14ac:dyDescent="0.25">
      <c r="A14" s="3" t="s">
        <v>96</v>
      </c>
      <c r="B14" s="3" t="s">
        <v>97</v>
      </c>
      <c r="C14" s="4" t="s">
        <v>98</v>
      </c>
      <c r="D14" s="5" t="s">
        <v>90</v>
      </c>
      <c r="E14" s="5">
        <v>5</v>
      </c>
      <c r="F14" s="3" t="s">
        <v>24</v>
      </c>
      <c r="G14" s="6">
        <v>3.25</v>
      </c>
      <c r="H14" s="6">
        <v>6.3</v>
      </c>
      <c r="I14" s="6">
        <v>64</v>
      </c>
      <c r="J14" s="6">
        <v>18</v>
      </c>
    </row>
    <row r="15" spans="1:10" ht="48" hidden="1" x14ac:dyDescent="0.25">
      <c r="A15" s="3" t="s">
        <v>138</v>
      </c>
      <c r="B15" s="3" t="s">
        <v>139</v>
      </c>
      <c r="C15" s="4" t="s">
        <v>140</v>
      </c>
      <c r="D15" s="5" t="s">
        <v>137</v>
      </c>
      <c r="E15" s="5">
        <v>5</v>
      </c>
      <c r="F15" s="3" t="s">
        <v>24</v>
      </c>
      <c r="G15" s="6">
        <v>5.5</v>
      </c>
      <c r="H15" s="6">
        <v>6.6</v>
      </c>
      <c r="I15" s="6">
        <v>54</v>
      </c>
      <c r="J15" s="6">
        <v>185</v>
      </c>
    </row>
    <row r="16" spans="1:10" ht="24" hidden="1" x14ac:dyDescent="0.25">
      <c r="A16" s="3" t="s">
        <v>58</v>
      </c>
      <c r="B16" s="3" t="s">
        <v>59</v>
      </c>
      <c r="C16" s="4" t="s">
        <v>60</v>
      </c>
      <c r="D16" s="5" t="s">
        <v>61</v>
      </c>
      <c r="E16" s="5">
        <v>5</v>
      </c>
      <c r="F16" s="3" t="s">
        <v>24</v>
      </c>
      <c r="G16" s="6">
        <v>3.25</v>
      </c>
      <c r="H16" s="6">
        <v>9.5</v>
      </c>
      <c r="I16" s="6">
        <v>73</v>
      </c>
      <c r="J16" s="6">
        <v>55</v>
      </c>
    </row>
    <row r="17" spans="1:10" ht="24" hidden="1" x14ac:dyDescent="0.25">
      <c r="A17" s="3" t="s">
        <v>141</v>
      </c>
      <c r="B17" s="3" t="s">
        <v>142</v>
      </c>
      <c r="C17" s="4" t="s">
        <v>143</v>
      </c>
      <c r="D17" s="5" t="s">
        <v>137</v>
      </c>
      <c r="E17" s="5">
        <v>6</v>
      </c>
      <c r="F17" s="3" t="s">
        <v>24</v>
      </c>
      <c r="G17" s="6">
        <v>3.25</v>
      </c>
      <c r="H17" s="6">
        <v>6.3</v>
      </c>
      <c r="I17" s="6">
        <v>31</v>
      </c>
      <c r="J17" s="6">
        <v>62</v>
      </c>
    </row>
    <row r="18" spans="1:10" hidden="1" x14ac:dyDescent="0.25">
      <c r="A18" s="3" t="s">
        <v>69</v>
      </c>
      <c r="B18" s="3" t="s">
        <v>70</v>
      </c>
      <c r="C18" s="4" t="s">
        <v>71</v>
      </c>
      <c r="D18" s="5" t="s">
        <v>72</v>
      </c>
      <c r="E18" s="5">
        <v>6</v>
      </c>
      <c r="F18" s="3" t="s">
        <v>24</v>
      </c>
      <c r="G18" s="6">
        <v>5.3</v>
      </c>
      <c r="H18" s="6">
        <v>5.7</v>
      </c>
      <c r="I18" s="6">
        <v>2</v>
      </c>
      <c r="J18" s="6">
        <v>73</v>
      </c>
    </row>
    <row r="19" spans="1:10" ht="36" hidden="1" x14ac:dyDescent="0.25">
      <c r="A19" s="3" t="s">
        <v>25</v>
      </c>
      <c r="B19" s="3" t="s">
        <v>26</v>
      </c>
      <c r="C19" s="4" t="s">
        <v>27</v>
      </c>
      <c r="D19" s="5" t="s">
        <v>13</v>
      </c>
      <c r="E19" s="5">
        <v>6</v>
      </c>
      <c r="F19" s="3" t="s">
        <v>24</v>
      </c>
      <c r="G19" s="6">
        <v>5.6</v>
      </c>
      <c r="H19" s="6">
        <v>8.1</v>
      </c>
      <c r="I19" s="6">
        <v>75</v>
      </c>
      <c r="J19" s="6">
        <v>123</v>
      </c>
    </row>
    <row r="20" spans="1:10" hidden="1" x14ac:dyDescent="0.25">
      <c r="A20" s="3" t="s">
        <v>160</v>
      </c>
      <c r="B20" s="3" t="s">
        <v>157</v>
      </c>
      <c r="C20" s="4" t="s">
        <v>161</v>
      </c>
      <c r="D20" s="5" t="s">
        <v>159</v>
      </c>
      <c r="E20" s="5">
        <v>2</v>
      </c>
      <c r="F20" s="3" t="s">
        <v>77</v>
      </c>
      <c r="G20" s="6">
        <v>3.25</v>
      </c>
      <c r="H20" s="6">
        <v>8.6</v>
      </c>
      <c r="I20" s="6">
        <v>1</v>
      </c>
      <c r="J20" s="6">
        <v>220</v>
      </c>
    </row>
    <row r="21" spans="1:10" ht="24" hidden="1" x14ac:dyDescent="0.25">
      <c r="A21" s="3" t="s">
        <v>162</v>
      </c>
      <c r="B21" s="3" t="s">
        <v>157</v>
      </c>
      <c r="C21" s="4" t="s">
        <v>163</v>
      </c>
      <c r="D21" s="5" t="s">
        <v>159</v>
      </c>
      <c r="E21" s="5">
        <v>2</v>
      </c>
      <c r="F21" s="3" t="s">
        <v>77</v>
      </c>
      <c r="G21" s="6">
        <v>3.25</v>
      </c>
      <c r="H21" s="6">
        <v>8.6</v>
      </c>
      <c r="I21" s="6">
        <v>26</v>
      </c>
      <c r="J21" s="6">
        <v>184</v>
      </c>
    </row>
    <row r="22" spans="1:10" ht="60" hidden="1" x14ac:dyDescent="0.25">
      <c r="A22" s="3" t="s">
        <v>121</v>
      </c>
      <c r="B22" s="3" t="s">
        <v>122</v>
      </c>
      <c r="C22" s="4" t="s">
        <v>123</v>
      </c>
      <c r="D22" s="5" t="s">
        <v>124</v>
      </c>
      <c r="E22" s="5">
        <v>4</v>
      </c>
      <c r="F22" s="3" t="s">
        <v>77</v>
      </c>
      <c r="G22" s="6">
        <v>3.25</v>
      </c>
      <c r="H22" s="6">
        <v>9.4</v>
      </c>
      <c r="I22" s="6">
        <v>7</v>
      </c>
      <c r="J22" s="6">
        <v>47</v>
      </c>
    </row>
    <row r="23" spans="1:10" ht="24" hidden="1" x14ac:dyDescent="0.25">
      <c r="A23" s="3" t="s">
        <v>217</v>
      </c>
      <c r="B23" s="3" t="s">
        <v>218</v>
      </c>
      <c r="C23" s="4" t="s">
        <v>219</v>
      </c>
      <c r="D23" s="5" t="s">
        <v>220</v>
      </c>
      <c r="E23" s="5">
        <v>4</v>
      </c>
      <c r="F23" s="3" t="s">
        <v>77</v>
      </c>
      <c r="G23" s="6">
        <v>3.25</v>
      </c>
      <c r="H23" s="6">
        <v>7.2</v>
      </c>
      <c r="I23" s="6">
        <v>42</v>
      </c>
      <c r="J23" s="6">
        <v>17</v>
      </c>
    </row>
    <row r="24" spans="1:10" ht="24" hidden="1" x14ac:dyDescent="0.25">
      <c r="A24" s="3" t="s">
        <v>73</v>
      </c>
      <c r="B24" s="3" t="s">
        <v>74</v>
      </c>
      <c r="C24" s="4" t="s">
        <v>75</v>
      </c>
      <c r="D24" s="5" t="s">
        <v>76</v>
      </c>
      <c r="E24" s="5">
        <v>4</v>
      </c>
      <c r="F24" s="3" t="s">
        <v>77</v>
      </c>
      <c r="G24" s="6">
        <v>5.6</v>
      </c>
      <c r="H24" s="6">
        <v>7.8</v>
      </c>
      <c r="I24" s="6">
        <v>30</v>
      </c>
      <c r="J24" s="6">
        <v>130</v>
      </c>
    </row>
    <row r="25" spans="1:10" ht="24" hidden="1" x14ac:dyDescent="0.25">
      <c r="A25" s="3" t="s">
        <v>78</v>
      </c>
      <c r="B25" s="3" t="s">
        <v>79</v>
      </c>
      <c r="C25" s="4" t="s">
        <v>80</v>
      </c>
      <c r="D25" s="5" t="s">
        <v>76</v>
      </c>
      <c r="E25" s="5">
        <v>5</v>
      </c>
      <c r="F25" s="3" t="s">
        <v>77</v>
      </c>
      <c r="G25" s="6">
        <v>3.25</v>
      </c>
      <c r="H25" s="6">
        <v>5.5</v>
      </c>
      <c r="I25" s="6">
        <v>86</v>
      </c>
      <c r="J25" s="6">
        <v>63</v>
      </c>
    </row>
    <row r="26" spans="1:10" ht="24" hidden="1" x14ac:dyDescent="0.25">
      <c r="A26" s="3" t="s">
        <v>125</v>
      </c>
      <c r="B26" s="3" t="s">
        <v>126</v>
      </c>
      <c r="C26" s="4" t="s">
        <v>127</v>
      </c>
      <c r="D26" s="5" t="s">
        <v>124</v>
      </c>
      <c r="E26" s="5">
        <v>5</v>
      </c>
      <c r="F26" s="3" t="s">
        <v>77</v>
      </c>
      <c r="G26" s="6">
        <v>3.25</v>
      </c>
      <c r="H26" s="6">
        <v>8.6</v>
      </c>
      <c r="I26" s="6">
        <v>36</v>
      </c>
      <c r="J26" s="6">
        <v>36</v>
      </c>
    </row>
    <row r="27" spans="1:10" ht="24" hidden="1" x14ac:dyDescent="0.25">
      <c r="A27" s="3" t="s">
        <v>221</v>
      </c>
      <c r="B27" s="3" t="s">
        <v>110</v>
      </c>
      <c r="C27" s="4" t="s">
        <v>222</v>
      </c>
      <c r="D27" s="5" t="s">
        <v>220</v>
      </c>
      <c r="E27" s="5">
        <v>5</v>
      </c>
      <c r="F27" s="3" t="s">
        <v>77</v>
      </c>
      <c r="G27" s="6">
        <v>3.25</v>
      </c>
      <c r="H27" s="6">
        <v>6.6</v>
      </c>
      <c r="I27" s="6">
        <v>98</v>
      </c>
      <c r="J27" s="6">
        <v>111</v>
      </c>
    </row>
    <row r="28" spans="1:10" ht="36" hidden="1" x14ac:dyDescent="0.25">
      <c r="A28" s="3" t="s">
        <v>105</v>
      </c>
      <c r="B28" s="3" t="s">
        <v>106</v>
      </c>
      <c r="C28" s="4" t="s">
        <v>107</v>
      </c>
      <c r="D28" s="5" t="s">
        <v>108</v>
      </c>
      <c r="E28" s="5">
        <v>5</v>
      </c>
      <c r="F28" s="3" t="s">
        <v>77</v>
      </c>
      <c r="G28" s="6">
        <v>3.25</v>
      </c>
      <c r="H28" s="6">
        <v>6.8</v>
      </c>
      <c r="I28" s="6">
        <v>91</v>
      </c>
      <c r="J28" s="6">
        <v>72</v>
      </c>
    </row>
    <row r="29" spans="1:10" ht="72" hidden="1" x14ac:dyDescent="0.25">
      <c r="A29" s="3" t="s">
        <v>237</v>
      </c>
      <c r="B29" s="3" t="s">
        <v>238</v>
      </c>
      <c r="C29" s="4" t="s">
        <v>239</v>
      </c>
      <c r="D29" s="5" t="s">
        <v>240</v>
      </c>
      <c r="E29" s="5">
        <v>6</v>
      </c>
      <c r="F29" s="3" t="s">
        <v>77</v>
      </c>
      <c r="G29" s="6">
        <v>5.2</v>
      </c>
      <c r="H29" s="6">
        <v>9.4</v>
      </c>
      <c r="I29" s="6">
        <v>70</v>
      </c>
      <c r="J29" s="6">
        <v>68</v>
      </c>
    </row>
    <row r="30" spans="1:10" ht="48" hidden="1" x14ac:dyDescent="0.25">
      <c r="A30" s="3" t="s">
        <v>109</v>
      </c>
      <c r="B30" s="3" t="s">
        <v>110</v>
      </c>
      <c r="C30" s="4" t="s">
        <v>111</v>
      </c>
      <c r="D30" s="5" t="s">
        <v>108</v>
      </c>
      <c r="E30" s="5">
        <v>7</v>
      </c>
      <c r="F30" s="3" t="s">
        <v>77</v>
      </c>
      <c r="G30" s="6">
        <v>5.6</v>
      </c>
      <c r="H30" s="6">
        <v>6.7</v>
      </c>
      <c r="I30" s="6">
        <v>74</v>
      </c>
      <c r="J30" s="6">
        <v>23</v>
      </c>
    </row>
    <row r="31" spans="1:10" ht="24" hidden="1" x14ac:dyDescent="0.25">
      <c r="A31" s="3" t="s">
        <v>144</v>
      </c>
      <c r="B31" s="3" t="s">
        <v>145</v>
      </c>
      <c r="C31" s="4" t="s">
        <v>146</v>
      </c>
      <c r="D31" s="5" t="s">
        <v>137</v>
      </c>
      <c r="E31" s="5">
        <v>3</v>
      </c>
      <c r="F31" s="3" t="s">
        <v>31</v>
      </c>
      <c r="G31" s="6">
        <v>5.0999999999999996</v>
      </c>
      <c r="H31" s="6">
        <v>9.9</v>
      </c>
      <c r="I31" s="6">
        <v>85</v>
      </c>
      <c r="J31" s="6">
        <v>94</v>
      </c>
    </row>
    <row r="32" spans="1:10" ht="36" hidden="1" x14ac:dyDescent="0.25">
      <c r="A32" s="3" t="s">
        <v>147</v>
      </c>
      <c r="B32" s="3" t="s">
        <v>148</v>
      </c>
      <c r="C32" s="4" t="s">
        <v>149</v>
      </c>
      <c r="D32" s="5" t="s">
        <v>137</v>
      </c>
      <c r="E32" s="5">
        <v>3</v>
      </c>
      <c r="F32" s="3" t="s">
        <v>31</v>
      </c>
      <c r="G32" s="6">
        <v>3.25</v>
      </c>
      <c r="H32" s="6">
        <v>7.7</v>
      </c>
      <c r="I32" s="6">
        <v>70</v>
      </c>
      <c r="J32" s="6">
        <v>220</v>
      </c>
    </row>
    <row r="33" spans="1:10" ht="48" hidden="1" x14ac:dyDescent="0.25">
      <c r="A33" s="3" t="s">
        <v>28</v>
      </c>
      <c r="B33" s="3" t="s">
        <v>29</v>
      </c>
      <c r="C33" s="4" t="s">
        <v>30</v>
      </c>
      <c r="D33" s="5" t="s">
        <v>13</v>
      </c>
      <c r="E33" s="5">
        <v>4</v>
      </c>
      <c r="F33" s="3" t="s">
        <v>31</v>
      </c>
      <c r="G33" s="6">
        <v>5.5</v>
      </c>
      <c r="H33" s="6">
        <v>6.5</v>
      </c>
      <c r="I33" s="6">
        <v>13</v>
      </c>
      <c r="J33" s="6">
        <v>204</v>
      </c>
    </row>
    <row r="34" spans="1:10" ht="36" hidden="1" x14ac:dyDescent="0.25">
      <c r="A34" s="3" t="s">
        <v>112</v>
      </c>
      <c r="B34" s="3" t="s">
        <v>113</v>
      </c>
      <c r="C34" s="4" t="s">
        <v>114</v>
      </c>
      <c r="D34" s="5" t="s">
        <v>108</v>
      </c>
      <c r="E34" s="5">
        <v>4</v>
      </c>
      <c r="F34" s="3" t="s">
        <v>31</v>
      </c>
      <c r="G34" s="6">
        <v>3.25</v>
      </c>
      <c r="H34" s="6">
        <v>8.1</v>
      </c>
      <c r="I34" s="6">
        <v>13</v>
      </c>
      <c r="J34" s="6">
        <v>65</v>
      </c>
    </row>
    <row r="35" spans="1:10" hidden="1" x14ac:dyDescent="0.25">
      <c r="A35" s="3" t="s">
        <v>115</v>
      </c>
      <c r="B35" s="3" t="s">
        <v>116</v>
      </c>
      <c r="C35" s="4" t="s">
        <v>117</v>
      </c>
      <c r="D35" s="5" t="s">
        <v>108</v>
      </c>
      <c r="E35" s="5">
        <v>4</v>
      </c>
      <c r="F35" s="3" t="s">
        <v>31</v>
      </c>
      <c r="G35" s="6">
        <v>5.0999999999999996</v>
      </c>
      <c r="H35" s="6">
        <v>5.2</v>
      </c>
      <c r="I35" s="6">
        <v>94</v>
      </c>
      <c r="J35" s="6">
        <v>58</v>
      </c>
    </row>
    <row r="36" spans="1:10" hidden="1" x14ac:dyDescent="0.25">
      <c r="A36" s="3" t="s">
        <v>43</v>
      </c>
      <c r="B36" s="3" t="s">
        <v>44</v>
      </c>
      <c r="C36" s="4" t="s">
        <v>45</v>
      </c>
      <c r="D36" s="5" t="s">
        <v>46</v>
      </c>
      <c r="E36" s="5">
        <v>4</v>
      </c>
      <c r="F36" s="3" t="s">
        <v>31</v>
      </c>
      <c r="G36" s="6">
        <v>3.25</v>
      </c>
      <c r="H36" s="6">
        <v>6.1</v>
      </c>
      <c r="I36" s="6">
        <v>37</v>
      </c>
      <c r="J36" s="6">
        <v>14</v>
      </c>
    </row>
    <row r="37" spans="1:10" hidden="1" x14ac:dyDescent="0.25">
      <c r="A37" s="3" t="s">
        <v>32</v>
      </c>
      <c r="B37" s="3" t="s">
        <v>33</v>
      </c>
      <c r="C37" s="4" t="s">
        <v>34</v>
      </c>
      <c r="D37" s="5" t="s">
        <v>13</v>
      </c>
      <c r="E37" s="5">
        <v>5</v>
      </c>
      <c r="F37" s="3" t="s">
        <v>31</v>
      </c>
      <c r="G37" s="6">
        <v>3.25</v>
      </c>
      <c r="H37" s="6">
        <v>5.4</v>
      </c>
      <c r="I37" s="6">
        <v>55</v>
      </c>
      <c r="J37" s="6">
        <v>166</v>
      </c>
    </row>
    <row r="38" spans="1:10" ht="120" hidden="1" x14ac:dyDescent="0.25">
      <c r="A38" s="3" t="s">
        <v>164</v>
      </c>
      <c r="B38" s="3" t="s">
        <v>165</v>
      </c>
      <c r="C38" s="4" t="s">
        <v>166</v>
      </c>
      <c r="D38" s="5" t="s">
        <v>159</v>
      </c>
      <c r="E38" s="5">
        <v>5</v>
      </c>
      <c r="F38" s="3" t="s">
        <v>31</v>
      </c>
      <c r="G38" s="6">
        <v>3.25</v>
      </c>
      <c r="H38" s="6">
        <v>5.2</v>
      </c>
      <c r="I38" s="6">
        <v>91</v>
      </c>
      <c r="J38" s="6">
        <v>156</v>
      </c>
    </row>
    <row r="39" spans="1:10" ht="24" hidden="1" x14ac:dyDescent="0.25">
      <c r="A39" s="3" t="s">
        <v>167</v>
      </c>
      <c r="B39" s="3" t="s">
        <v>168</v>
      </c>
      <c r="C39" s="4" t="s">
        <v>169</v>
      </c>
      <c r="D39" s="5" t="s">
        <v>159</v>
      </c>
      <c r="E39" s="5">
        <v>5</v>
      </c>
      <c r="F39" s="3" t="s">
        <v>31</v>
      </c>
      <c r="G39" s="6">
        <v>3.25</v>
      </c>
      <c r="H39" s="6">
        <v>7.8</v>
      </c>
      <c r="I39" s="6">
        <v>96</v>
      </c>
      <c r="J39" s="6">
        <v>66</v>
      </c>
    </row>
    <row r="40" spans="1:10" hidden="1" x14ac:dyDescent="0.25">
      <c r="A40" s="3" t="s">
        <v>47</v>
      </c>
      <c r="B40" s="3" t="s">
        <v>48</v>
      </c>
      <c r="C40" s="4" t="s">
        <v>49</v>
      </c>
      <c r="D40" s="5" t="s">
        <v>46</v>
      </c>
      <c r="E40" s="5">
        <v>5</v>
      </c>
      <c r="F40" s="3" t="s">
        <v>31</v>
      </c>
      <c r="G40" s="6">
        <v>3.25</v>
      </c>
      <c r="H40" s="6">
        <v>9.6999999999999993</v>
      </c>
      <c r="I40" s="6">
        <v>91</v>
      </c>
      <c r="J40" s="6">
        <v>81</v>
      </c>
    </row>
    <row r="41" spans="1:10" ht="24" hidden="1" x14ac:dyDescent="0.25">
      <c r="A41" s="3" t="s">
        <v>223</v>
      </c>
      <c r="B41" s="3" t="s">
        <v>224</v>
      </c>
      <c r="C41" s="4" t="s">
        <v>225</v>
      </c>
      <c r="D41" s="5" t="s">
        <v>226</v>
      </c>
      <c r="E41" s="5">
        <v>4</v>
      </c>
      <c r="F41" s="3" t="s">
        <v>227</v>
      </c>
      <c r="G41" s="6">
        <v>3.25</v>
      </c>
      <c r="H41" s="6">
        <v>7.3</v>
      </c>
      <c r="I41" s="6">
        <v>30</v>
      </c>
      <c r="J41" s="6">
        <v>66</v>
      </c>
    </row>
    <row r="42" spans="1:10" ht="48" hidden="1" x14ac:dyDescent="0.25">
      <c r="A42" s="3" t="s">
        <v>228</v>
      </c>
      <c r="B42" s="3" t="s">
        <v>229</v>
      </c>
      <c r="C42" s="4" t="s">
        <v>230</v>
      </c>
      <c r="D42" s="5" t="s">
        <v>226</v>
      </c>
      <c r="E42" s="5">
        <v>5</v>
      </c>
      <c r="F42" s="3" t="s">
        <v>227</v>
      </c>
      <c r="G42" s="6">
        <v>5.5</v>
      </c>
      <c r="H42" s="6">
        <v>8.5</v>
      </c>
      <c r="I42" s="6">
        <v>15</v>
      </c>
      <c r="J42" s="6">
        <v>192</v>
      </c>
    </row>
    <row r="43" spans="1:10" hidden="1" x14ac:dyDescent="0.25">
      <c r="A43" s="3" t="s">
        <v>102</v>
      </c>
      <c r="B43" s="3" t="s">
        <v>103</v>
      </c>
      <c r="C43" s="4" t="s">
        <v>104</v>
      </c>
      <c r="D43" s="5" t="s">
        <v>90</v>
      </c>
      <c r="E43" s="5">
        <v>7</v>
      </c>
      <c r="F43" s="3" t="s">
        <v>65</v>
      </c>
      <c r="G43" s="6">
        <v>5.4</v>
      </c>
      <c r="H43" s="6">
        <v>6</v>
      </c>
      <c r="I43" s="6">
        <v>13</v>
      </c>
      <c r="J43" s="6">
        <v>123</v>
      </c>
    </row>
    <row r="44" spans="1:10" ht="48" hidden="1" x14ac:dyDescent="0.25">
      <c r="A44" s="3" t="s">
        <v>231</v>
      </c>
      <c r="B44" s="3" t="s">
        <v>232</v>
      </c>
      <c r="C44" s="4" t="s">
        <v>233</v>
      </c>
      <c r="D44" s="5" t="s">
        <v>226</v>
      </c>
      <c r="E44" s="5">
        <v>3</v>
      </c>
      <c r="F44" s="3" t="s">
        <v>54</v>
      </c>
      <c r="G44" s="6">
        <v>5.6</v>
      </c>
      <c r="H44" s="6">
        <v>6.7</v>
      </c>
      <c r="I44" s="6">
        <v>24</v>
      </c>
      <c r="J44" s="6">
        <v>145</v>
      </c>
    </row>
    <row r="45" spans="1:10" ht="72" hidden="1" x14ac:dyDescent="0.25">
      <c r="A45" s="3" t="s">
        <v>50</v>
      </c>
      <c r="B45" s="3" t="s">
        <v>51</v>
      </c>
      <c r="C45" s="4" t="s">
        <v>52</v>
      </c>
      <c r="D45" s="5" t="s">
        <v>53</v>
      </c>
      <c r="E45" s="5">
        <v>4</v>
      </c>
      <c r="F45" s="3" t="s">
        <v>54</v>
      </c>
      <c r="G45" s="6">
        <v>5.3</v>
      </c>
      <c r="H45" s="6">
        <v>5.6</v>
      </c>
      <c r="I45" s="6">
        <v>46</v>
      </c>
      <c r="J45" s="6">
        <v>31</v>
      </c>
    </row>
    <row r="46" spans="1:10" ht="48" hidden="1" x14ac:dyDescent="0.25">
      <c r="A46" s="3" t="s">
        <v>170</v>
      </c>
      <c r="B46" s="3" t="s">
        <v>171</v>
      </c>
      <c r="C46" s="4" t="s">
        <v>172</v>
      </c>
      <c r="D46" s="5" t="s">
        <v>159</v>
      </c>
      <c r="E46" s="5">
        <v>4</v>
      </c>
      <c r="F46" s="3" t="s">
        <v>54</v>
      </c>
      <c r="G46" s="6">
        <v>5.4</v>
      </c>
      <c r="H46" s="6">
        <v>5.9</v>
      </c>
      <c r="I46" s="6">
        <v>63</v>
      </c>
      <c r="J46" s="6">
        <v>221</v>
      </c>
    </row>
    <row r="47" spans="1:10" ht="48" hidden="1" x14ac:dyDescent="0.25">
      <c r="A47" s="3" t="s">
        <v>173</v>
      </c>
      <c r="B47" s="3" t="s">
        <v>174</v>
      </c>
      <c r="C47" s="4" t="s">
        <v>175</v>
      </c>
      <c r="D47" s="5" t="s">
        <v>159</v>
      </c>
      <c r="E47" s="5">
        <v>4</v>
      </c>
      <c r="F47" s="3" t="s">
        <v>54</v>
      </c>
      <c r="G47" s="6">
        <v>5.6</v>
      </c>
      <c r="H47" s="6">
        <v>8.4</v>
      </c>
      <c r="I47" s="6">
        <v>72</v>
      </c>
      <c r="J47" s="6">
        <v>37</v>
      </c>
    </row>
    <row r="48" spans="1:10" ht="36" hidden="1" x14ac:dyDescent="0.25">
      <c r="A48" s="3" t="s">
        <v>234</v>
      </c>
      <c r="B48" s="3" t="s">
        <v>235</v>
      </c>
      <c r="C48" s="4" t="s">
        <v>236</v>
      </c>
      <c r="D48" s="5" t="s">
        <v>226</v>
      </c>
      <c r="E48" s="5">
        <v>5</v>
      </c>
      <c r="F48" s="3" t="s">
        <v>54</v>
      </c>
      <c r="G48" s="6">
        <v>5.4</v>
      </c>
      <c r="H48" s="6">
        <v>9.1999999999999993</v>
      </c>
      <c r="I48" s="6">
        <v>32</v>
      </c>
      <c r="J48" s="6">
        <v>29</v>
      </c>
    </row>
    <row r="49" spans="1:10" ht="24" hidden="1" x14ac:dyDescent="0.25">
      <c r="A49" s="3" t="s">
        <v>150</v>
      </c>
      <c r="B49" s="3" t="s">
        <v>151</v>
      </c>
      <c r="C49" s="4" t="s">
        <v>152</v>
      </c>
      <c r="D49" s="5" t="s">
        <v>137</v>
      </c>
      <c r="E49" s="5">
        <v>5</v>
      </c>
      <c r="F49" s="3" t="s">
        <v>54</v>
      </c>
      <c r="G49" s="6">
        <v>3.25</v>
      </c>
      <c r="H49" s="6">
        <v>9.1</v>
      </c>
      <c r="I49" s="6">
        <v>38</v>
      </c>
      <c r="J49" s="6">
        <v>82</v>
      </c>
    </row>
    <row r="50" spans="1:10" ht="48" hidden="1" x14ac:dyDescent="0.25">
      <c r="A50" s="3" t="s">
        <v>118</v>
      </c>
      <c r="B50" s="3" t="s">
        <v>119</v>
      </c>
      <c r="C50" s="4" t="s">
        <v>120</v>
      </c>
      <c r="D50" s="5" t="s">
        <v>108</v>
      </c>
      <c r="E50" s="5">
        <v>5</v>
      </c>
      <c r="F50" s="3" t="s">
        <v>54</v>
      </c>
      <c r="G50" s="6">
        <v>3.25</v>
      </c>
      <c r="H50" s="6">
        <v>5.2</v>
      </c>
      <c r="I50" s="6">
        <v>98</v>
      </c>
      <c r="J50" s="6">
        <v>123</v>
      </c>
    </row>
    <row r="51" spans="1:10" ht="24" hidden="1" x14ac:dyDescent="0.25">
      <c r="A51" s="3" t="s">
        <v>55</v>
      </c>
      <c r="B51" s="3" t="s">
        <v>56</v>
      </c>
      <c r="C51" s="4" t="s">
        <v>57</v>
      </c>
      <c r="D51" s="5" t="s">
        <v>53</v>
      </c>
      <c r="E51" s="5">
        <v>6</v>
      </c>
      <c r="F51" s="3" t="s">
        <v>54</v>
      </c>
      <c r="G51" s="6">
        <v>5.0999999999999996</v>
      </c>
      <c r="H51" s="6">
        <v>9.8000000000000007</v>
      </c>
      <c r="I51" s="6">
        <v>20</v>
      </c>
      <c r="J51" s="6">
        <v>29</v>
      </c>
    </row>
    <row r="52" spans="1:10" ht="24" hidden="1" x14ac:dyDescent="0.25">
      <c r="A52" s="3" t="s">
        <v>153</v>
      </c>
      <c r="B52" s="3" t="s">
        <v>154</v>
      </c>
      <c r="C52" s="4" t="s">
        <v>155</v>
      </c>
      <c r="D52" s="5" t="s">
        <v>137</v>
      </c>
      <c r="E52" s="5">
        <v>6</v>
      </c>
      <c r="F52" s="3" t="s">
        <v>54</v>
      </c>
      <c r="G52" s="6">
        <v>3.25</v>
      </c>
      <c r="H52" s="6">
        <v>6.1</v>
      </c>
      <c r="I52" s="6">
        <v>43</v>
      </c>
      <c r="J52" s="6">
        <v>204</v>
      </c>
    </row>
    <row r="53" spans="1:10" ht="48" hidden="1" x14ac:dyDescent="0.25">
      <c r="A53" s="3" t="s">
        <v>128</v>
      </c>
      <c r="B53" s="3" t="s">
        <v>129</v>
      </c>
      <c r="C53" s="4" t="s">
        <v>130</v>
      </c>
      <c r="D53" s="5" t="s">
        <v>124</v>
      </c>
      <c r="E53" s="5">
        <v>3</v>
      </c>
      <c r="F53" s="3" t="s">
        <v>65</v>
      </c>
      <c r="G53" s="6">
        <v>5.6</v>
      </c>
      <c r="H53" s="6">
        <v>7</v>
      </c>
      <c r="I53" s="6">
        <v>59</v>
      </c>
      <c r="J53" s="6">
        <v>91</v>
      </c>
    </row>
    <row r="54" spans="1:10" ht="24" hidden="1" x14ac:dyDescent="0.25">
      <c r="A54" s="3" t="s">
        <v>198</v>
      </c>
      <c r="B54" s="3" t="s">
        <v>199</v>
      </c>
      <c r="C54" s="4" t="s">
        <v>200</v>
      </c>
      <c r="D54" s="5" t="s">
        <v>201</v>
      </c>
      <c r="E54" s="5">
        <v>4</v>
      </c>
      <c r="F54" s="3" t="s">
        <v>65</v>
      </c>
      <c r="G54" s="6">
        <v>3.25</v>
      </c>
      <c r="H54" s="6">
        <v>6.7</v>
      </c>
      <c r="I54" s="6">
        <v>61</v>
      </c>
      <c r="J54" s="6">
        <v>47</v>
      </c>
    </row>
    <row r="55" spans="1:10" ht="24" hidden="1" x14ac:dyDescent="0.25">
      <c r="A55" s="3" t="s">
        <v>202</v>
      </c>
      <c r="B55" s="3" t="s">
        <v>203</v>
      </c>
      <c r="C55" s="4" t="s">
        <v>204</v>
      </c>
      <c r="D55" s="5" t="s">
        <v>201</v>
      </c>
      <c r="E55" s="5">
        <v>4</v>
      </c>
      <c r="F55" s="3" t="s">
        <v>65</v>
      </c>
      <c r="G55" s="6">
        <v>5</v>
      </c>
      <c r="H55" s="6">
        <v>10</v>
      </c>
      <c r="I55" s="6">
        <v>55</v>
      </c>
      <c r="J55" s="6">
        <v>36</v>
      </c>
    </row>
    <row r="56" spans="1:10" hidden="1" x14ac:dyDescent="0.25">
      <c r="A56" s="3" t="s">
        <v>62</v>
      </c>
      <c r="B56" s="3" t="s">
        <v>63</v>
      </c>
      <c r="C56" s="4" t="s">
        <v>64</v>
      </c>
      <c r="D56" s="5" t="s">
        <v>61</v>
      </c>
      <c r="E56" s="5">
        <v>5</v>
      </c>
      <c r="F56" s="3" t="s">
        <v>65</v>
      </c>
      <c r="G56" s="6">
        <v>3.25</v>
      </c>
      <c r="H56" s="6">
        <v>5.4</v>
      </c>
      <c r="I56" s="6">
        <v>10</v>
      </c>
      <c r="J56" s="6">
        <v>46</v>
      </c>
    </row>
    <row r="57" spans="1:10" ht="24" hidden="1" x14ac:dyDescent="0.25">
      <c r="A57" s="3" t="s">
        <v>176</v>
      </c>
      <c r="B57" s="3" t="s">
        <v>177</v>
      </c>
      <c r="C57" s="4" t="s">
        <v>178</v>
      </c>
      <c r="D57" s="5" t="s">
        <v>159</v>
      </c>
      <c r="E57" s="5">
        <v>5</v>
      </c>
      <c r="F57" s="3" t="s">
        <v>65</v>
      </c>
      <c r="G57" s="6">
        <v>5.0999999999999996</v>
      </c>
      <c r="H57" s="6">
        <v>5.2</v>
      </c>
      <c r="I57" s="6">
        <v>3</v>
      </c>
      <c r="J57" s="6">
        <v>168</v>
      </c>
    </row>
    <row r="58" spans="1:10" ht="24" hidden="1" x14ac:dyDescent="0.25">
      <c r="A58" s="3" t="s">
        <v>179</v>
      </c>
      <c r="B58" s="3" t="s">
        <v>180</v>
      </c>
      <c r="C58" s="4" t="s">
        <v>181</v>
      </c>
      <c r="D58" s="5" t="s">
        <v>159</v>
      </c>
      <c r="E58" s="5">
        <v>5</v>
      </c>
      <c r="F58" s="3" t="s">
        <v>65</v>
      </c>
      <c r="G58" s="6">
        <v>5.2</v>
      </c>
      <c r="H58" s="6">
        <v>9.5</v>
      </c>
      <c r="I58" s="6">
        <v>58</v>
      </c>
      <c r="J58" s="6">
        <v>23</v>
      </c>
    </row>
    <row r="59" spans="1:10" ht="36" hidden="1" x14ac:dyDescent="0.25">
      <c r="A59" s="3" t="s">
        <v>205</v>
      </c>
      <c r="B59" s="3" t="s">
        <v>206</v>
      </c>
      <c r="C59" s="4" t="s">
        <v>207</v>
      </c>
      <c r="D59" s="5" t="s">
        <v>208</v>
      </c>
      <c r="E59" s="5">
        <v>5</v>
      </c>
      <c r="F59" s="3" t="s">
        <v>65</v>
      </c>
      <c r="G59" s="6">
        <v>5.2</v>
      </c>
      <c r="H59" s="6">
        <v>9.5</v>
      </c>
      <c r="I59" s="6">
        <v>25</v>
      </c>
      <c r="J59" s="6">
        <v>220</v>
      </c>
    </row>
    <row r="60" spans="1:10" ht="24" hidden="1" x14ac:dyDescent="0.25">
      <c r="A60" s="3" t="s">
        <v>66</v>
      </c>
      <c r="B60" s="3" t="s">
        <v>67</v>
      </c>
      <c r="C60" s="4" t="s">
        <v>68</v>
      </c>
      <c r="D60" s="5" t="s">
        <v>61</v>
      </c>
      <c r="E60" s="5">
        <v>5</v>
      </c>
      <c r="F60" s="3" t="s">
        <v>65</v>
      </c>
      <c r="G60" s="6">
        <v>3.25</v>
      </c>
      <c r="H60" s="6">
        <v>7.7</v>
      </c>
      <c r="I60" s="6">
        <v>67</v>
      </c>
      <c r="J60" s="6">
        <v>203</v>
      </c>
    </row>
    <row r="61" spans="1:10" ht="36" hidden="1" x14ac:dyDescent="0.25">
      <c r="A61" s="3" t="s">
        <v>241</v>
      </c>
      <c r="B61" s="3" t="s">
        <v>59</v>
      </c>
      <c r="C61" s="4" t="s">
        <v>242</v>
      </c>
      <c r="D61" s="5" t="s">
        <v>243</v>
      </c>
      <c r="E61" s="5">
        <v>5</v>
      </c>
      <c r="F61" s="3" t="s">
        <v>65</v>
      </c>
      <c r="G61" s="6">
        <v>3.25</v>
      </c>
      <c r="H61" s="6">
        <v>6.4</v>
      </c>
      <c r="I61" s="6">
        <v>9</v>
      </c>
      <c r="J61" s="6">
        <v>17</v>
      </c>
    </row>
    <row r="62" spans="1:10" ht="36" hidden="1" x14ac:dyDescent="0.25">
      <c r="A62" s="3" t="s">
        <v>244</v>
      </c>
      <c r="B62" s="3" t="s">
        <v>59</v>
      </c>
      <c r="C62" s="4" t="s">
        <v>245</v>
      </c>
      <c r="D62" s="5" t="s">
        <v>243</v>
      </c>
      <c r="E62" s="5">
        <v>5</v>
      </c>
      <c r="F62" s="3" t="s">
        <v>65</v>
      </c>
      <c r="G62" s="6">
        <v>5.6</v>
      </c>
      <c r="H62" s="6">
        <v>7.3</v>
      </c>
      <c r="I62" s="6">
        <v>83</v>
      </c>
      <c r="J62" s="6">
        <v>111</v>
      </c>
    </row>
    <row r="63" spans="1:10" ht="48" hidden="1" x14ac:dyDescent="0.25">
      <c r="A63" s="3" t="s">
        <v>131</v>
      </c>
      <c r="B63" s="3" t="s">
        <v>132</v>
      </c>
      <c r="C63" s="4" t="s">
        <v>133</v>
      </c>
      <c r="D63" s="5" t="s">
        <v>124</v>
      </c>
      <c r="E63" s="5">
        <v>5</v>
      </c>
      <c r="F63" s="3" t="s">
        <v>65</v>
      </c>
      <c r="G63" s="6">
        <v>5.5</v>
      </c>
      <c r="H63" s="6">
        <v>6.2</v>
      </c>
      <c r="I63" s="6">
        <v>0</v>
      </c>
      <c r="J63" s="6">
        <v>145</v>
      </c>
    </row>
    <row r="64" spans="1:10" ht="24" hidden="1" x14ac:dyDescent="0.25">
      <c r="A64" s="3" t="s">
        <v>209</v>
      </c>
      <c r="B64" s="3" t="s">
        <v>210</v>
      </c>
      <c r="C64" s="4" t="s">
        <v>211</v>
      </c>
      <c r="D64" s="5" t="s">
        <v>208</v>
      </c>
      <c r="E64" s="5">
        <v>6</v>
      </c>
      <c r="F64" s="3" t="s">
        <v>65</v>
      </c>
      <c r="G64" s="6">
        <v>5.2</v>
      </c>
      <c r="H64" s="6">
        <v>5.5</v>
      </c>
      <c r="I64" s="6">
        <v>33</v>
      </c>
      <c r="J64" s="6">
        <v>184</v>
      </c>
    </row>
    <row r="65" spans="1:10" ht="36" hidden="1" x14ac:dyDescent="0.25">
      <c r="A65" s="3" t="s">
        <v>99</v>
      </c>
      <c r="B65" s="3" t="s">
        <v>100</v>
      </c>
      <c r="C65" s="4" t="s">
        <v>101</v>
      </c>
      <c r="D65" s="5" t="s">
        <v>90</v>
      </c>
      <c r="E65" s="5">
        <v>6</v>
      </c>
      <c r="F65" s="3" t="s">
        <v>65</v>
      </c>
      <c r="G65" s="6">
        <v>5.6</v>
      </c>
      <c r="H65" s="6">
        <v>7.4</v>
      </c>
      <c r="I65" s="6">
        <v>40</v>
      </c>
      <c r="J65" s="6">
        <v>137</v>
      </c>
    </row>
    <row r="66" spans="1:10" ht="36" x14ac:dyDescent="0.25">
      <c r="A66" s="3" t="s">
        <v>182</v>
      </c>
      <c r="B66" s="3" t="s">
        <v>183</v>
      </c>
      <c r="C66" s="4" t="s">
        <v>184</v>
      </c>
      <c r="D66" s="5" t="s">
        <v>159</v>
      </c>
      <c r="E66" s="5">
        <v>3</v>
      </c>
      <c r="F66" s="3" t="s">
        <v>39</v>
      </c>
      <c r="G66" s="6">
        <v>3.25</v>
      </c>
      <c r="H66" s="6">
        <v>8</v>
      </c>
      <c r="I66" s="6">
        <v>11</v>
      </c>
      <c r="J66" s="6">
        <v>220</v>
      </c>
    </row>
    <row r="67" spans="1:10" x14ac:dyDescent="0.25">
      <c r="A67" s="3" t="s">
        <v>35</v>
      </c>
      <c r="B67" s="3" t="s">
        <v>36</v>
      </c>
      <c r="C67" s="4" t="s">
        <v>37</v>
      </c>
      <c r="D67" s="5" t="s">
        <v>38</v>
      </c>
      <c r="E67" s="5">
        <v>3</v>
      </c>
      <c r="F67" s="3" t="s">
        <v>39</v>
      </c>
      <c r="G67" s="6">
        <v>5.6</v>
      </c>
      <c r="H67" s="6">
        <v>8.1</v>
      </c>
      <c r="I67" s="6">
        <v>5</v>
      </c>
      <c r="J67" s="6">
        <v>204</v>
      </c>
    </row>
    <row r="68" spans="1:10" ht="24" x14ac:dyDescent="0.25">
      <c r="A68" s="3" t="s">
        <v>185</v>
      </c>
      <c r="B68" s="3" t="s">
        <v>186</v>
      </c>
      <c r="C68" s="4" t="s">
        <v>187</v>
      </c>
      <c r="D68" s="5" t="s">
        <v>159</v>
      </c>
      <c r="E68" s="5">
        <v>3</v>
      </c>
      <c r="F68" s="3" t="s">
        <v>39</v>
      </c>
      <c r="G68" s="6">
        <v>5.0999999999999996</v>
      </c>
      <c r="H68" s="6">
        <v>9.8000000000000007</v>
      </c>
      <c r="I68" s="6">
        <v>22</v>
      </c>
      <c r="J68" s="6">
        <v>84</v>
      </c>
    </row>
    <row r="69" spans="1:10" ht="24" x14ac:dyDescent="0.25">
      <c r="A69" s="3" t="s">
        <v>40</v>
      </c>
      <c r="B69" s="3" t="s">
        <v>41</v>
      </c>
      <c r="C69" s="4" t="s">
        <v>42</v>
      </c>
      <c r="D69" s="5" t="s">
        <v>38</v>
      </c>
      <c r="E69" s="5">
        <v>4</v>
      </c>
      <c r="F69" s="3" t="s">
        <v>39</v>
      </c>
      <c r="G69" s="6">
        <v>5.2</v>
      </c>
      <c r="H69" s="6">
        <v>9.5</v>
      </c>
      <c r="I69" s="6">
        <v>58</v>
      </c>
      <c r="J69" s="6">
        <v>217</v>
      </c>
    </row>
    <row r="70" spans="1:10" ht="24" x14ac:dyDescent="0.25">
      <c r="A70" s="3" t="s">
        <v>246</v>
      </c>
      <c r="B70" s="3" t="s">
        <v>247</v>
      </c>
      <c r="C70" s="4" t="s">
        <v>248</v>
      </c>
      <c r="D70" s="5" t="s">
        <v>243</v>
      </c>
      <c r="E70" s="5">
        <v>4</v>
      </c>
      <c r="F70" s="3" t="s">
        <v>39</v>
      </c>
      <c r="G70" s="6">
        <v>3.25</v>
      </c>
      <c r="H70" s="6">
        <v>5.6</v>
      </c>
      <c r="I70" s="6">
        <v>82</v>
      </c>
      <c r="J70" s="6">
        <v>162</v>
      </c>
    </row>
    <row r="71" spans="1:10" x14ac:dyDescent="0.25">
      <c r="A71" s="3" t="s">
        <v>249</v>
      </c>
      <c r="B71" s="3" t="s">
        <v>250</v>
      </c>
      <c r="C71" s="4" t="s">
        <v>251</v>
      </c>
      <c r="D71" s="5" t="s">
        <v>243</v>
      </c>
      <c r="E71" s="5">
        <v>5</v>
      </c>
      <c r="F71" s="3" t="s">
        <v>39</v>
      </c>
      <c r="G71" s="6">
        <v>5.4</v>
      </c>
      <c r="H71" s="6">
        <v>6.2</v>
      </c>
      <c r="I71" s="6">
        <v>8</v>
      </c>
      <c r="J71" s="6">
        <v>53</v>
      </c>
    </row>
    <row r="72" spans="1:10" ht="24" x14ac:dyDescent="0.25">
      <c r="A72" s="3" t="s">
        <v>81</v>
      </c>
      <c r="B72" s="3" t="s">
        <v>82</v>
      </c>
      <c r="C72" s="4" t="s">
        <v>83</v>
      </c>
      <c r="D72" s="5" t="s">
        <v>76</v>
      </c>
      <c r="E72" s="5">
        <v>5</v>
      </c>
      <c r="F72" s="3" t="s">
        <v>39</v>
      </c>
      <c r="G72" s="6">
        <v>3.25</v>
      </c>
      <c r="H72" s="6">
        <v>9</v>
      </c>
      <c r="I72" s="6">
        <v>1</v>
      </c>
      <c r="J72" s="6">
        <v>102</v>
      </c>
    </row>
    <row r="73" spans="1:10" ht="24" x14ac:dyDescent="0.25">
      <c r="A73" s="3" t="s">
        <v>252</v>
      </c>
      <c r="B73" s="3" t="s">
        <v>253</v>
      </c>
      <c r="C73" s="4" t="s">
        <v>254</v>
      </c>
      <c r="D73" s="5" t="s">
        <v>243</v>
      </c>
      <c r="E73" s="5">
        <v>5</v>
      </c>
      <c r="F73" s="3" t="s">
        <v>39</v>
      </c>
      <c r="G73" s="6">
        <v>3.25</v>
      </c>
      <c r="H73" s="6">
        <v>7.1</v>
      </c>
      <c r="I73" s="6">
        <v>50</v>
      </c>
      <c r="J73" s="6">
        <v>111</v>
      </c>
    </row>
    <row r="74" spans="1:10" ht="24" x14ac:dyDescent="0.25">
      <c r="A74" s="3" t="s">
        <v>84</v>
      </c>
      <c r="B74" s="3" t="s">
        <v>85</v>
      </c>
      <c r="C74" s="4" t="s">
        <v>86</v>
      </c>
      <c r="D74" s="5" t="s">
        <v>76</v>
      </c>
      <c r="E74" s="5">
        <v>6</v>
      </c>
      <c r="F74" s="3" t="s">
        <v>39</v>
      </c>
      <c r="G74" s="6">
        <v>5.3</v>
      </c>
      <c r="H74" s="6">
        <v>5.7</v>
      </c>
      <c r="I74" s="6">
        <v>32</v>
      </c>
      <c r="J74" s="6">
        <v>44</v>
      </c>
    </row>
    <row r="75" spans="1:10" x14ac:dyDescent="0.25">
      <c r="A75" s="3" t="s">
        <v>212</v>
      </c>
      <c r="B75" s="3" t="s">
        <v>213</v>
      </c>
      <c r="C75" s="4" t="s">
        <v>104</v>
      </c>
      <c r="D75" s="5" t="s">
        <v>208</v>
      </c>
      <c r="E75" s="5">
        <v>6</v>
      </c>
      <c r="F75" s="3" t="s">
        <v>39</v>
      </c>
      <c r="G75" s="6">
        <v>3.25</v>
      </c>
      <c r="H75" s="6">
        <v>9.6</v>
      </c>
      <c r="I75" s="6">
        <v>16</v>
      </c>
      <c r="J75" s="6">
        <v>95</v>
      </c>
    </row>
    <row r="76" spans="1:10" ht="72" x14ac:dyDescent="0.25">
      <c r="A76" s="3" t="s">
        <v>214</v>
      </c>
      <c r="B76" s="3" t="s">
        <v>215</v>
      </c>
      <c r="C76" s="4" t="s">
        <v>216</v>
      </c>
      <c r="D76" s="5" t="s">
        <v>208</v>
      </c>
      <c r="E76" s="5">
        <v>6</v>
      </c>
      <c r="F76" s="3" t="s">
        <v>39</v>
      </c>
      <c r="G76" s="6">
        <v>3.25</v>
      </c>
      <c r="H76" s="6">
        <v>6.6</v>
      </c>
      <c r="I76" s="6">
        <v>98</v>
      </c>
      <c r="J76" s="6">
        <v>140</v>
      </c>
    </row>
    <row r="77" spans="1:10" hidden="1" x14ac:dyDescent="0.25">
      <c r="A77" s="3"/>
      <c r="B77" s="3"/>
      <c r="C77" s="4"/>
      <c r="D77" s="5"/>
      <c r="E77" s="5"/>
      <c r="F77" s="3"/>
      <c r="G77" s="6"/>
      <c r="H77" s="6"/>
      <c r="I77" s="6"/>
      <c r="J77" s="6"/>
    </row>
    <row r="78" spans="1:10" hidden="1" x14ac:dyDescent="0.25">
      <c r="A78" s="7"/>
    </row>
  </sheetData>
  <autoFilter ref="A1:J78" xr:uid="{A322821A-A5D3-4221-ADE3-64488CE7FF97}">
    <filterColumn colId="4">
      <customFilters>
        <customFilter operator="greaterThanOrEqual" val="3"/>
      </customFilters>
    </filterColumn>
    <filterColumn colId="5">
      <customFilters>
        <customFilter val="*tuba*"/>
      </customFilters>
    </filterColumn>
  </autoFilter>
  <conditionalFormatting sqref="H2:H1048576">
    <cfRule type="cellIs" dxfId="1" priority="1" operator="greaterThanOrEqual">
      <formula>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F35E-64E6-40E8-8985-A15CEDADE25F}">
  <sheetPr filterMode="1"/>
  <dimension ref="A1:K78"/>
  <sheetViews>
    <sheetView workbookViewId="0">
      <selection activeCell="N44" sqref="N44"/>
    </sheetView>
  </sheetViews>
  <sheetFormatPr defaultRowHeight="15" x14ac:dyDescent="0.25"/>
  <cols>
    <col min="1" max="1" width="6.7109375" bestFit="1" customWidth="1"/>
    <col min="2" max="2" width="23.5703125" bestFit="1" customWidth="1"/>
    <col min="4" max="4" width="7.42578125" bestFit="1" customWidth="1"/>
    <col min="5" max="5" width="5.28515625" bestFit="1" customWidth="1"/>
    <col min="6" max="6" width="14.85546875" bestFit="1" customWidth="1"/>
    <col min="7" max="7" width="4.42578125" bestFit="1" customWidth="1"/>
    <col min="8" max="8" width="5.7109375" bestFit="1" customWidth="1"/>
    <col min="9" max="9" width="8" bestFit="1" customWidth="1"/>
    <col min="10" max="10" width="4.7109375" bestFit="1" customWidth="1"/>
  </cols>
  <sheetData>
    <row r="1" spans="1:11" ht="4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255</v>
      </c>
      <c r="J1" s="2" t="s">
        <v>256</v>
      </c>
    </row>
    <row r="2" spans="1:11" ht="24" hidden="1" x14ac:dyDescent="0.25">
      <c r="A2" s="3" t="s">
        <v>87</v>
      </c>
      <c r="B2" s="3" t="s">
        <v>88</v>
      </c>
      <c r="C2" s="4" t="s">
        <v>89</v>
      </c>
      <c r="D2" s="5" t="s">
        <v>90</v>
      </c>
      <c r="E2" s="5">
        <v>4</v>
      </c>
      <c r="F2" s="3" t="s">
        <v>14</v>
      </c>
      <c r="G2" s="6">
        <v>3.25</v>
      </c>
      <c r="H2" s="6">
        <v>9.3000000000000007</v>
      </c>
      <c r="I2" s="6">
        <v>17</v>
      </c>
      <c r="J2" s="6">
        <v>21</v>
      </c>
    </row>
    <row r="3" spans="1:11" ht="24" hidden="1" x14ac:dyDescent="0.25">
      <c r="A3" s="3" t="s">
        <v>91</v>
      </c>
      <c r="B3" s="3" t="s">
        <v>88</v>
      </c>
      <c r="C3" s="4" t="s">
        <v>92</v>
      </c>
      <c r="D3" s="5" t="s">
        <v>90</v>
      </c>
      <c r="E3" s="5">
        <v>4</v>
      </c>
      <c r="F3" s="3" t="s">
        <v>14</v>
      </c>
      <c r="G3" s="6">
        <v>3.25</v>
      </c>
      <c r="H3" s="6">
        <v>5.2</v>
      </c>
      <c r="I3" s="6">
        <v>64</v>
      </c>
      <c r="J3" s="6">
        <v>149</v>
      </c>
    </row>
    <row r="4" spans="1:11" ht="24" hidden="1" x14ac:dyDescent="0.25">
      <c r="A4" s="3" t="s">
        <v>192</v>
      </c>
      <c r="B4" s="3" t="s">
        <v>193</v>
      </c>
      <c r="C4" s="4" t="s">
        <v>194</v>
      </c>
      <c r="D4" s="5" t="s">
        <v>195</v>
      </c>
      <c r="E4" s="5">
        <v>4</v>
      </c>
      <c r="F4" s="3" t="s">
        <v>14</v>
      </c>
      <c r="G4" s="6">
        <v>5.4</v>
      </c>
      <c r="H4" s="6">
        <v>9</v>
      </c>
      <c r="I4" s="6">
        <v>60</v>
      </c>
      <c r="J4" s="6">
        <v>50</v>
      </c>
    </row>
    <row r="5" spans="1:11" ht="48" hidden="1" x14ac:dyDescent="0.25">
      <c r="A5" s="3" t="s">
        <v>196</v>
      </c>
      <c r="B5" s="3" t="s">
        <v>193</v>
      </c>
      <c r="C5" s="4" t="s">
        <v>197</v>
      </c>
      <c r="D5" s="5" t="s">
        <v>195</v>
      </c>
      <c r="E5" s="5">
        <v>4</v>
      </c>
      <c r="F5" s="3" t="s">
        <v>14</v>
      </c>
      <c r="G5" s="6">
        <v>5.4</v>
      </c>
      <c r="H5" s="6">
        <v>9.1999999999999993</v>
      </c>
      <c r="I5" s="6">
        <v>41</v>
      </c>
      <c r="J5" s="6">
        <v>130</v>
      </c>
    </row>
    <row r="6" spans="1:11" ht="24" hidden="1" x14ac:dyDescent="0.25">
      <c r="A6" s="3" t="s">
        <v>134</v>
      </c>
      <c r="B6" s="3" t="s">
        <v>135</v>
      </c>
      <c r="C6" s="4" t="s">
        <v>136</v>
      </c>
      <c r="D6" s="5" t="s">
        <v>137</v>
      </c>
      <c r="E6" s="5">
        <v>4</v>
      </c>
      <c r="F6" s="3" t="s">
        <v>14</v>
      </c>
      <c r="G6" s="6">
        <v>3.25</v>
      </c>
      <c r="H6" s="6">
        <v>5.5</v>
      </c>
      <c r="I6" s="6">
        <v>21</v>
      </c>
      <c r="J6" s="6">
        <v>29</v>
      </c>
    </row>
    <row r="7" spans="1:11" hidden="1" x14ac:dyDescent="0.25">
      <c r="A7" s="3" t="s">
        <v>93</v>
      </c>
      <c r="B7" s="3" t="s">
        <v>94</v>
      </c>
      <c r="C7" s="4" t="s">
        <v>95</v>
      </c>
      <c r="D7" s="5" t="s">
        <v>90</v>
      </c>
      <c r="E7" s="5">
        <v>5</v>
      </c>
      <c r="F7" s="3" t="s">
        <v>14</v>
      </c>
      <c r="G7" s="6">
        <v>3.25</v>
      </c>
      <c r="H7" s="6">
        <v>9.1</v>
      </c>
      <c r="I7" s="6">
        <v>2</v>
      </c>
      <c r="J7" s="6">
        <v>89</v>
      </c>
    </row>
    <row r="8" spans="1:11" ht="60" hidden="1" x14ac:dyDescent="0.25">
      <c r="A8" s="3" t="s">
        <v>10</v>
      </c>
      <c r="B8" s="3" t="s">
        <v>11</v>
      </c>
      <c r="C8" s="4" t="s">
        <v>12</v>
      </c>
      <c r="D8" s="5" t="s">
        <v>13</v>
      </c>
      <c r="E8" s="5">
        <v>5</v>
      </c>
      <c r="F8" s="3" t="s">
        <v>14</v>
      </c>
      <c r="G8" s="6">
        <v>3.25</v>
      </c>
      <c r="H8" s="6">
        <v>6.8</v>
      </c>
      <c r="I8" s="6">
        <v>42</v>
      </c>
      <c r="J8" s="6">
        <v>162</v>
      </c>
    </row>
    <row r="9" spans="1:11" ht="48" hidden="1" x14ac:dyDescent="0.25">
      <c r="A9" s="3" t="s">
        <v>15</v>
      </c>
      <c r="B9" s="3" t="s">
        <v>16</v>
      </c>
      <c r="C9" s="4" t="s">
        <v>17</v>
      </c>
      <c r="D9" s="5" t="s">
        <v>13</v>
      </c>
      <c r="E9" s="5">
        <v>5</v>
      </c>
      <c r="F9" s="3" t="s">
        <v>14</v>
      </c>
      <c r="G9" s="6">
        <v>5.6</v>
      </c>
      <c r="H9" s="6">
        <v>8.5</v>
      </c>
      <c r="I9" s="6">
        <v>53</v>
      </c>
      <c r="J9" s="6">
        <v>53</v>
      </c>
    </row>
    <row r="10" spans="1:11" ht="36" hidden="1" x14ac:dyDescent="0.25">
      <c r="A10" s="3" t="s">
        <v>156</v>
      </c>
      <c r="B10" s="3" t="s">
        <v>157</v>
      </c>
      <c r="C10" s="4" t="s">
        <v>158</v>
      </c>
      <c r="D10" s="5" t="s">
        <v>159</v>
      </c>
      <c r="E10" s="5">
        <v>6</v>
      </c>
      <c r="F10" s="3" t="s">
        <v>14</v>
      </c>
      <c r="G10" s="6">
        <v>5.2</v>
      </c>
      <c r="H10" s="6">
        <v>5.4</v>
      </c>
      <c r="I10" s="6">
        <v>90</v>
      </c>
      <c r="J10" s="6">
        <v>131</v>
      </c>
    </row>
    <row r="11" spans="1:11" ht="24" hidden="1" x14ac:dyDescent="0.25">
      <c r="A11" s="3" t="s">
        <v>188</v>
      </c>
      <c r="B11" s="3" t="s">
        <v>189</v>
      </c>
      <c r="C11" s="4" t="s">
        <v>190</v>
      </c>
      <c r="D11" s="5" t="s">
        <v>191</v>
      </c>
      <c r="E11" s="5">
        <v>6</v>
      </c>
      <c r="F11" s="3" t="s">
        <v>14</v>
      </c>
      <c r="G11" s="6">
        <v>3.25</v>
      </c>
      <c r="H11" s="6">
        <v>6.4</v>
      </c>
      <c r="I11" s="6">
        <v>61</v>
      </c>
      <c r="J11" s="6">
        <v>63</v>
      </c>
    </row>
    <row r="12" spans="1:11" ht="24" hidden="1" x14ac:dyDescent="0.25">
      <c r="A12" s="3" t="s">
        <v>18</v>
      </c>
      <c r="B12" s="3" t="s">
        <v>19</v>
      </c>
      <c r="C12" s="4" t="s">
        <v>20</v>
      </c>
      <c r="D12" s="5" t="s">
        <v>13</v>
      </c>
      <c r="E12" s="5">
        <v>6</v>
      </c>
      <c r="F12" s="3" t="s">
        <v>14</v>
      </c>
      <c r="G12" s="6">
        <v>5.4</v>
      </c>
      <c r="H12" s="6">
        <v>9.1</v>
      </c>
      <c r="I12" s="6">
        <v>99</v>
      </c>
      <c r="J12" s="6">
        <v>72</v>
      </c>
    </row>
    <row r="13" spans="1:11" hidden="1" x14ac:dyDescent="0.25">
      <c r="A13" s="3" t="s">
        <v>21</v>
      </c>
      <c r="B13" s="3" t="s">
        <v>22</v>
      </c>
      <c r="C13" s="4" t="s">
        <v>23</v>
      </c>
      <c r="D13" s="5" t="s">
        <v>13</v>
      </c>
      <c r="E13" s="5">
        <v>5</v>
      </c>
      <c r="F13" s="3" t="s">
        <v>24</v>
      </c>
      <c r="G13" s="6">
        <v>3.25</v>
      </c>
      <c r="H13" s="6">
        <v>9.6999999999999993</v>
      </c>
      <c r="I13" s="6">
        <v>64</v>
      </c>
      <c r="J13" s="6">
        <v>137</v>
      </c>
    </row>
    <row r="14" spans="1:11" ht="24" hidden="1" x14ac:dyDescent="0.25">
      <c r="A14" s="3" t="s">
        <v>96</v>
      </c>
      <c r="B14" s="3" t="s">
        <v>97</v>
      </c>
      <c r="C14" s="4" t="s">
        <v>98</v>
      </c>
      <c r="D14" s="5" t="s">
        <v>90</v>
      </c>
      <c r="E14" s="5">
        <v>5</v>
      </c>
      <c r="F14" s="3" t="s">
        <v>24</v>
      </c>
      <c r="G14" s="6">
        <v>3.25</v>
      </c>
      <c r="H14" s="6">
        <v>6.3</v>
      </c>
      <c r="I14" s="6">
        <v>64</v>
      </c>
      <c r="J14" s="6">
        <v>18</v>
      </c>
    </row>
    <row r="15" spans="1:11" ht="48" hidden="1" x14ac:dyDescent="0.25">
      <c r="A15" s="3" t="s">
        <v>138</v>
      </c>
      <c r="B15" s="3" t="s">
        <v>139</v>
      </c>
      <c r="C15" s="4" t="s">
        <v>140</v>
      </c>
      <c r="D15" s="5" t="s">
        <v>137</v>
      </c>
      <c r="E15" s="5">
        <v>5</v>
      </c>
      <c r="F15" s="3" t="s">
        <v>24</v>
      </c>
      <c r="G15" s="6">
        <v>5.5</v>
      </c>
      <c r="H15" s="6">
        <v>6.6</v>
      </c>
      <c r="I15" s="6">
        <v>54</v>
      </c>
      <c r="J15" s="6">
        <v>185</v>
      </c>
    </row>
    <row r="16" spans="1:11" ht="24" hidden="1" x14ac:dyDescent="0.25">
      <c r="A16" s="3" t="s">
        <v>58</v>
      </c>
      <c r="B16" s="3" t="s">
        <v>59</v>
      </c>
      <c r="C16" s="4" t="s">
        <v>60</v>
      </c>
      <c r="D16" s="5" t="s">
        <v>61</v>
      </c>
      <c r="E16" s="5">
        <v>5</v>
      </c>
      <c r="F16" s="3" t="s">
        <v>24</v>
      </c>
      <c r="G16" s="6">
        <v>3.25</v>
      </c>
      <c r="H16" s="6">
        <v>9.5</v>
      </c>
      <c r="I16" s="6">
        <v>73</v>
      </c>
      <c r="J16" s="6">
        <v>55</v>
      </c>
    </row>
    <row r="17" spans="1:10" ht="24" hidden="1" x14ac:dyDescent="0.25">
      <c r="A17" s="3" t="s">
        <v>141</v>
      </c>
      <c r="B17" s="3" t="s">
        <v>142</v>
      </c>
      <c r="C17" s="4" t="s">
        <v>143</v>
      </c>
      <c r="D17" s="5" t="s">
        <v>137</v>
      </c>
      <c r="E17" s="5">
        <v>6</v>
      </c>
      <c r="F17" s="3" t="s">
        <v>24</v>
      </c>
      <c r="G17" s="6">
        <v>3.25</v>
      </c>
      <c r="H17" s="6">
        <v>6.3</v>
      </c>
      <c r="I17" s="6">
        <v>31</v>
      </c>
      <c r="J17" s="6">
        <v>62</v>
      </c>
    </row>
    <row r="18" spans="1:10" hidden="1" x14ac:dyDescent="0.25">
      <c r="A18" s="3" t="s">
        <v>69</v>
      </c>
      <c r="B18" s="3" t="s">
        <v>70</v>
      </c>
      <c r="C18" s="4" t="s">
        <v>71</v>
      </c>
      <c r="D18" s="5" t="s">
        <v>72</v>
      </c>
      <c r="E18" s="5">
        <v>6</v>
      </c>
      <c r="F18" s="3" t="s">
        <v>24</v>
      </c>
      <c r="G18" s="6">
        <v>5.3</v>
      </c>
      <c r="H18" s="6">
        <v>5.7</v>
      </c>
      <c r="I18" s="6">
        <v>2</v>
      </c>
      <c r="J18" s="6">
        <v>73</v>
      </c>
    </row>
    <row r="19" spans="1:10" ht="36" hidden="1" x14ac:dyDescent="0.25">
      <c r="A19" s="3" t="s">
        <v>25</v>
      </c>
      <c r="B19" s="3" t="s">
        <v>26</v>
      </c>
      <c r="C19" s="4" t="s">
        <v>27</v>
      </c>
      <c r="D19" s="5" t="s">
        <v>13</v>
      </c>
      <c r="E19" s="5">
        <v>6</v>
      </c>
      <c r="F19" s="3" t="s">
        <v>24</v>
      </c>
      <c r="G19" s="6">
        <v>5.6</v>
      </c>
      <c r="H19" s="6">
        <v>8.1</v>
      </c>
      <c r="I19" s="6">
        <v>75</v>
      </c>
      <c r="J19" s="6">
        <v>123</v>
      </c>
    </row>
    <row r="20" spans="1:10" x14ac:dyDescent="0.25">
      <c r="A20" s="3" t="s">
        <v>160</v>
      </c>
      <c r="B20" s="3" t="s">
        <v>157</v>
      </c>
      <c r="C20" s="4" t="s">
        <v>161</v>
      </c>
      <c r="D20" s="5" t="s">
        <v>159</v>
      </c>
      <c r="E20" s="5">
        <v>2</v>
      </c>
      <c r="F20" s="3" t="s">
        <v>77</v>
      </c>
      <c r="G20" s="6">
        <v>3.25</v>
      </c>
      <c r="H20" s="6">
        <v>8.6</v>
      </c>
      <c r="I20" s="6">
        <v>1</v>
      </c>
      <c r="J20" s="6">
        <v>220</v>
      </c>
    </row>
    <row r="21" spans="1:10" ht="24" x14ac:dyDescent="0.25">
      <c r="A21" s="3" t="s">
        <v>162</v>
      </c>
      <c r="B21" s="3" t="s">
        <v>157</v>
      </c>
      <c r="C21" s="4" t="s">
        <v>163</v>
      </c>
      <c r="D21" s="5" t="s">
        <v>159</v>
      </c>
      <c r="E21" s="5">
        <v>2</v>
      </c>
      <c r="F21" s="3" t="s">
        <v>77</v>
      </c>
      <c r="G21" s="6">
        <v>3.25</v>
      </c>
      <c r="H21" s="6">
        <v>8.6</v>
      </c>
      <c r="I21" s="6">
        <v>26</v>
      </c>
      <c r="J21" s="6">
        <v>184</v>
      </c>
    </row>
    <row r="22" spans="1:10" ht="60" hidden="1" x14ac:dyDescent="0.25">
      <c r="A22" s="3" t="s">
        <v>121</v>
      </c>
      <c r="B22" s="3" t="s">
        <v>122</v>
      </c>
      <c r="C22" s="4" t="s">
        <v>123</v>
      </c>
      <c r="D22" s="5" t="s">
        <v>124</v>
      </c>
      <c r="E22" s="5">
        <v>4</v>
      </c>
      <c r="F22" s="3" t="s">
        <v>77</v>
      </c>
      <c r="G22" s="6">
        <v>3.25</v>
      </c>
      <c r="H22" s="6">
        <v>9.4</v>
      </c>
      <c r="I22" s="6">
        <v>7</v>
      </c>
      <c r="J22" s="6">
        <v>47</v>
      </c>
    </row>
    <row r="23" spans="1:10" ht="24" hidden="1" x14ac:dyDescent="0.25">
      <c r="A23" s="3" t="s">
        <v>217</v>
      </c>
      <c r="B23" s="3" t="s">
        <v>218</v>
      </c>
      <c r="C23" s="4" t="s">
        <v>219</v>
      </c>
      <c r="D23" s="5" t="s">
        <v>220</v>
      </c>
      <c r="E23" s="5">
        <v>4</v>
      </c>
      <c r="F23" s="3" t="s">
        <v>77</v>
      </c>
      <c r="G23" s="6">
        <v>3.25</v>
      </c>
      <c r="H23" s="6">
        <v>7.2</v>
      </c>
      <c r="I23" s="6">
        <v>42</v>
      </c>
      <c r="J23" s="6">
        <v>17</v>
      </c>
    </row>
    <row r="24" spans="1:10" ht="24" hidden="1" x14ac:dyDescent="0.25">
      <c r="A24" s="3" t="s">
        <v>73</v>
      </c>
      <c r="B24" s="3" t="s">
        <v>74</v>
      </c>
      <c r="C24" s="4" t="s">
        <v>75</v>
      </c>
      <c r="D24" s="5" t="s">
        <v>76</v>
      </c>
      <c r="E24" s="5">
        <v>4</v>
      </c>
      <c r="F24" s="3" t="s">
        <v>77</v>
      </c>
      <c r="G24" s="6">
        <v>5.6</v>
      </c>
      <c r="H24" s="6">
        <v>7.8</v>
      </c>
      <c r="I24" s="6">
        <v>30</v>
      </c>
      <c r="J24" s="6">
        <v>130</v>
      </c>
    </row>
    <row r="25" spans="1:10" ht="24" hidden="1" x14ac:dyDescent="0.25">
      <c r="A25" s="3" t="s">
        <v>78</v>
      </c>
      <c r="B25" s="3" t="s">
        <v>79</v>
      </c>
      <c r="C25" s="4" t="s">
        <v>80</v>
      </c>
      <c r="D25" s="5" t="s">
        <v>76</v>
      </c>
      <c r="E25" s="5">
        <v>5</v>
      </c>
      <c r="F25" s="3" t="s">
        <v>77</v>
      </c>
      <c r="G25" s="6">
        <v>3.25</v>
      </c>
      <c r="H25" s="6">
        <v>5.5</v>
      </c>
      <c r="I25" s="6">
        <v>86</v>
      </c>
      <c r="J25" s="6">
        <v>63</v>
      </c>
    </row>
    <row r="26" spans="1:10" ht="24" hidden="1" x14ac:dyDescent="0.25">
      <c r="A26" s="3" t="s">
        <v>125</v>
      </c>
      <c r="B26" s="3" t="s">
        <v>126</v>
      </c>
      <c r="C26" s="4" t="s">
        <v>127</v>
      </c>
      <c r="D26" s="5" t="s">
        <v>124</v>
      </c>
      <c r="E26" s="5">
        <v>5</v>
      </c>
      <c r="F26" s="3" t="s">
        <v>77</v>
      </c>
      <c r="G26" s="6">
        <v>3.25</v>
      </c>
      <c r="H26" s="6">
        <v>8.6</v>
      </c>
      <c r="I26" s="6">
        <v>36</v>
      </c>
      <c r="J26" s="6">
        <v>36</v>
      </c>
    </row>
    <row r="27" spans="1:10" ht="24" hidden="1" x14ac:dyDescent="0.25">
      <c r="A27" s="3" t="s">
        <v>221</v>
      </c>
      <c r="B27" s="3" t="s">
        <v>110</v>
      </c>
      <c r="C27" s="4" t="s">
        <v>222</v>
      </c>
      <c r="D27" s="5" t="s">
        <v>220</v>
      </c>
      <c r="E27" s="5">
        <v>5</v>
      </c>
      <c r="F27" s="3" t="s">
        <v>77</v>
      </c>
      <c r="G27" s="6">
        <v>3.25</v>
      </c>
      <c r="H27" s="6">
        <v>6.6</v>
      </c>
      <c r="I27" s="6">
        <v>98</v>
      </c>
      <c r="J27" s="6">
        <v>111</v>
      </c>
    </row>
    <row r="28" spans="1:10" ht="36" hidden="1" x14ac:dyDescent="0.25">
      <c r="A28" s="3" t="s">
        <v>105</v>
      </c>
      <c r="B28" s="3" t="s">
        <v>106</v>
      </c>
      <c r="C28" s="4" t="s">
        <v>107</v>
      </c>
      <c r="D28" s="5" t="s">
        <v>108</v>
      </c>
      <c r="E28" s="5">
        <v>5</v>
      </c>
      <c r="F28" s="3" t="s">
        <v>77</v>
      </c>
      <c r="G28" s="6">
        <v>3.25</v>
      </c>
      <c r="H28" s="6">
        <v>6.8</v>
      </c>
      <c r="I28" s="6">
        <v>91</v>
      </c>
      <c r="J28" s="6">
        <v>72</v>
      </c>
    </row>
    <row r="29" spans="1:10" ht="72" hidden="1" x14ac:dyDescent="0.25">
      <c r="A29" s="3" t="s">
        <v>237</v>
      </c>
      <c r="B29" s="3" t="s">
        <v>238</v>
      </c>
      <c r="C29" s="4" t="s">
        <v>239</v>
      </c>
      <c r="D29" s="5" t="s">
        <v>240</v>
      </c>
      <c r="E29" s="5">
        <v>6</v>
      </c>
      <c r="F29" s="3" t="s">
        <v>77</v>
      </c>
      <c r="G29" s="6">
        <v>5.2</v>
      </c>
      <c r="H29" s="6">
        <v>9.4</v>
      </c>
      <c r="I29" s="6">
        <v>70</v>
      </c>
      <c r="J29" s="6">
        <v>68</v>
      </c>
    </row>
    <row r="30" spans="1:10" ht="48" hidden="1" x14ac:dyDescent="0.25">
      <c r="A30" s="3" t="s">
        <v>109</v>
      </c>
      <c r="B30" s="3" t="s">
        <v>110</v>
      </c>
      <c r="C30" s="4" t="s">
        <v>111</v>
      </c>
      <c r="D30" s="5" t="s">
        <v>108</v>
      </c>
      <c r="E30" s="5">
        <v>7</v>
      </c>
      <c r="F30" s="3" t="s">
        <v>77</v>
      </c>
      <c r="G30" s="6">
        <v>5.6</v>
      </c>
      <c r="H30" s="6">
        <v>6.7</v>
      </c>
      <c r="I30" s="6">
        <v>74</v>
      </c>
      <c r="J30" s="6">
        <v>23</v>
      </c>
    </row>
    <row r="31" spans="1:10" ht="24" hidden="1" x14ac:dyDescent="0.25">
      <c r="A31" s="3" t="s">
        <v>144</v>
      </c>
      <c r="B31" s="3" t="s">
        <v>145</v>
      </c>
      <c r="C31" s="4" t="s">
        <v>146</v>
      </c>
      <c r="D31" s="5" t="s">
        <v>137</v>
      </c>
      <c r="E31" s="5">
        <v>3</v>
      </c>
      <c r="F31" s="3" t="s">
        <v>31</v>
      </c>
      <c r="G31" s="6">
        <v>5.0999999999999996</v>
      </c>
      <c r="H31" s="6">
        <v>9.9</v>
      </c>
      <c r="I31" s="6">
        <v>85</v>
      </c>
      <c r="J31" s="6">
        <v>94</v>
      </c>
    </row>
    <row r="32" spans="1:10" ht="36" x14ac:dyDescent="0.25">
      <c r="A32" s="3" t="s">
        <v>147</v>
      </c>
      <c r="B32" s="3" t="s">
        <v>148</v>
      </c>
      <c r="C32" s="4" t="s">
        <v>149</v>
      </c>
      <c r="D32" s="5" t="s">
        <v>137</v>
      </c>
      <c r="E32" s="5">
        <v>3</v>
      </c>
      <c r="F32" s="3" t="s">
        <v>31</v>
      </c>
      <c r="G32" s="6">
        <v>3.25</v>
      </c>
      <c r="H32" s="6">
        <v>7.7</v>
      </c>
      <c r="I32" s="6">
        <v>70</v>
      </c>
      <c r="J32" s="6">
        <v>220</v>
      </c>
    </row>
    <row r="33" spans="1:10" ht="48" hidden="1" x14ac:dyDescent="0.25">
      <c r="A33" s="3" t="s">
        <v>28</v>
      </c>
      <c r="B33" s="3" t="s">
        <v>29</v>
      </c>
      <c r="C33" s="4" t="s">
        <v>30</v>
      </c>
      <c r="D33" s="5" t="s">
        <v>13</v>
      </c>
      <c r="E33" s="5">
        <v>4</v>
      </c>
      <c r="F33" s="3" t="s">
        <v>31</v>
      </c>
      <c r="G33" s="6">
        <v>5.5</v>
      </c>
      <c r="H33" s="6">
        <v>6.5</v>
      </c>
      <c r="I33" s="6">
        <v>13</v>
      </c>
      <c r="J33" s="6">
        <v>204</v>
      </c>
    </row>
    <row r="34" spans="1:10" ht="36" hidden="1" x14ac:dyDescent="0.25">
      <c r="A34" s="3" t="s">
        <v>112</v>
      </c>
      <c r="B34" s="3" t="s">
        <v>113</v>
      </c>
      <c r="C34" s="4" t="s">
        <v>114</v>
      </c>
      <c r="D34" s="5" t="s">
        <v>108</v>
      </c>
      <c r="E34" s="5">
        <v>4</v>
      </c>
      <c r="F34" s="3" t="s">
        <v>31</v>
      </c>
      <c r="G34" s="6">
        <v>3.25</v>
      </c>
      <c r="H34" s="6">
        <v>8.1</v>
      </c>
      <c r="I34" s="6">
        <v>13</v>
      </c>
      <c r="J34" s="6">
        <v>65</v>
      </c>
    </row>
    <row r="35" spans="1:10" hidden="1" x14ac:dyDescent="0.25">
      <c r="A35" s="3" t="s">
        <v>115</v>
      </c>
      <c r="B35" s="3" t="s">
        <v>116</v>
      </c>
      <c r="C35" s="4" t="s">
        <v>117</v>
      </c>
      <c r="D35" s="5" t="s">
        <v>108</v>
      </c>
      <c r="E35" s="5">
        <v>4</v>
      </c>
      <c r="F35" s="3" t="s">
        <v>31</v>
      </c>
      <c r="G35" s="6">
        <v>5.0999999999999996</v>
      </c>
      <c r="H35" s="6">
        <v>5.2</v>
      </c>
      <c r="I35" s="6">
        <v>94</v>
      </c>
      <c r="J35" s="6">
        <v>58</v>
      </c>
    </row>
    <row r="36" spans="1:10" hidden="1" x14ac:dyDescent="0.25">
      <c r="A36" s="3" t="s">
        <v>43</v>
      </c>
      <c r="B36" s="3" t="s">
        <v>44</v>
      </c>
      <c r="C36" s="4" t="s">
        <v>45</v>
      </c>
      <c r="D36" s="5" t="s">
        <v>46</v>
      </c>
      <c r="E36" s="5">
        <v>4</v>
      </c>
      <c r="F36" s="3" t="s">
        <v>31</v>
      </c>
      <c r="G36" s="6">
        <v>3.25</v>
      </c>
      <c r="H36" s="6">
        <v>6.1</v>
      </c>
      <c r="I36" s="6">
        <v>37</v>
      </c>
      <c r="J36" s="6">
        <v>14</v>
      </c>
    </row>
    <row r="37" spans="1:10" hidden="1" x14ac:dyDescent="0.25">
      <c r="A37" s="3" t="s">
        <v>32</v>
      </c>
      <c r="B37" s="3" t="s">
        <v>33</v>
      </c>
      <c r="C37" s="4" t="s">
        <v>34</v>
      </c>
      <c r="D37" s="5" t="s">
        <v>13</v>
      </c>
      <c r="E37" s="5">
        <v>5</v>
      </c>
      <c r="F37" s="3" t="s">
        <v>31</v>
      </c>
      <c r="G37" s="6">
        <v>3.25</v>
      </c>
      <c r="H37" s="6">
        <v>5.4</v>
      </c>
      <c r="I37" s="6">
        <v>55</v>
      </c>
      <c r="J37" s="6">
        <v>166</v>
      </c>
    </row>
    <row r="38" spans="1:10" ht="120" hidden="1" x14ac:dyDescent="0.25">
      <c r="A38" s="3" t="s">
        <v>164</v>
      </c>
      <c r="B38" s="3" t="s">
        <v>165</v>
      </c>
      <c r="C38" s="4" t="s">
        <v>166</v>
      </c>
      <c r="D38" s="5" t="s">
        <v>159</v>
      </c>
      <c r="E38" s="5">
        <v>5</v>
      </c>
      <c r="F38" s="3" t="s">
        <v>31</v>
      </c>
      <c r="G38" s="6">
        <v>3.25</v>
      </c>
      <c r="H38" s="6">
        <v>5.2</v>
      </c>
      <c r="I38" s="6">
        <v>91</v>
      </c>
      <c r="J38" s="6">
        <v>156</v>
      </c>
    </row>
    <row r="39" spans="1:10" ht="24" hidden="1" x14ac:dyDescent="0.25">
      <c r="A39" s="3" t="s">
        <v>167</v>
      </c>
      <c r="B39" s="3" t="s">
        <v>168</v>
      </c>
      <c r="C39" s="4" t="s">
        <v>169</v>
      </c>
      <c r="D39" s="5" t="s">
        <v>159</v>
      </c>
      <c r="E39" s="5">
        <v>5</v>
      </c>
      <c r="F39" s="3" t="s">
        <v>31</v>
      </c>
      <c r="G39" s="6">
        <v>3.25</v>
      </c>
      <c r="H39" s="6">
        <v>7.8</v>
      </c>
      <c r="I39" s="6">
        <v>96</v>
      </c>
      <c r="J39" s="6">
        <v>66</v>
      </c>
    </row>
    <row r="40" spans="1:10" hidden="1" x14ac:dyDescent="0.25">
      <c r="A40" s="3" t="s">
        <v>47</v>
      </c>
      <c r="B40" s="3" t="s">
        <v>48</v>
      </c>
      <c r="C40" s="4" t="s">
        <v>49</v>
      </c>
      <c r="D40" s="5" t="s">
        <v>46</v>
      </c>
      <c r="E40" s="5">
        <v>5</v>
      </c>
      <c r="F40" s="3" t="s">
        <v>31</v>
      </c>
      <c r="G40" s="6">
        <v>3.25</v>
      </c>
      <c r="H40" s="6">
        <v>9.6999999999999993</v>
      </c>
      <c r="I40" s="6">
        <v>91</v>
      </c>
      <c r="J40" s="6">
        <v>81</v>
      </c>
    </row>
    <row r="41" spans="1:10" ht="24" hidden="1" x14ac:dyDescent="0.25">
      <c r="A41" s="3" t="s">
        <v>223</v>
      </c>
      <c r="B41" s="3" t="s">
        <v>224</v>
      </c>
      <c r="C41" s="4" t="s">
        <v>225</v>
      </c>
      <c r="D41" s="5" t="s">
        <v>226</v>
      </c>
      <c r="E41" s="5">
        <v>4</v>
      </c>
      <c r="F41" s="3" t="s">
        <v>227</v>
      </c>
      <c r="G41" s="6">
        <v>3.25</v>
      </c>
      <c r="H41" s="6">
        <v>7.3</v>
      </c>
      <c r="I41" s="6">
        <v>30</v>
      </c>
      <c r="J41" s="6">
        <v>66</v>
      </c>
    </row>
    <row r="42" spans="1:10" ht="48" hidden="1" x14ac:dyDescent="0.25">
      <c r="A42" s="3" t="s">
        <v>228</v>
      </c>
      <c r="B42" s="3" t="s">
        <v>229</v>
      </c>
      <c r="C42" s="4" t="s">
        <v>230</v>
      </c>
      <c r="D42" s="5" t="s">
        <v>226</v>
      </c>
      <c r="E42" s="5">
        <v>5</v>
      </c>
      <c r="F42" s="3" t="s">
        <v>227</v>
      </c>
      <c r="G42" s="6">
        <v>5.5</v>
      </c>
      <c r="H42" s="6">
        <v>8.5</v>
      </c>
      <c r="I42" s="6">
        <v>15</v>
      </c>
      <c r="J42" s="6">
        <v>192</v>
      </c>
    </row>
    <row r="43" spans="1:10" hidden="1" x14ac:dyDescent="0.25">
      <c r="A43" s="3" t="s">
        <v>102</v>
      </c>
      <c r="B43" s="3" t="s">
        <v>103</v>
      </c>
      <c r="C43" s="4" t="s">
        <v>104</v>
      </c>
      <c r="D43" s="5" t="s">
        <v>90</v>
      </c>
      <c r="E43" s="5">
        <v>7</v>
      </c>
      <c r="F43" s="3" t="s">
        <v>65</v>
      </c>
      <c r="G43" s="6">
        <v>5.4</v>
      </c>
      <c r="H43" s="6">
        <v>6</v>
      </c>
      <c r="I43" s="6">
        <v>13</v>
      </c>
      <c r="J43" s="6">
        <v>123</v>
      </c>
    </row>
    <row r="44" spans="1:10" ht="48" x14ac:dyDescent="0.25">
      <c r="A44" s="3" t="s">
        <v>231</v>
      </c>
      <c r="B44" s="3" t="s">
        <v>232</v>
      </c>
      <c r="C44" s="4" t="s">
        <v>233</v>
      </c>
      <c r="D44" s="5" t="s">
        <v>226</v>
      </c>
      <c r="E44" s="5">
        <v>3</v>
      </c>
      <c r="F44" s="3" t="s">
        <v>54</v>
      </c>
      <c r="G44" s="6">
        <v>5.6</v>
      </c>
      <c r="H44" s="6">
        <v>6.7</v>
      </c>
      <c r="I44" s="6">
        <v>24</v>
      </c>
      <c r="J44" s="6">
        <v>145</v>
      </c>
    </row>
    <row r="45" spans="1:10" ht="72" hidden="1" x14ac:dyDescent="0.25">
      <c r="A45" s="3" t="s">
        <v>50</v>
      </c>
      <c r="B45" s="3" t="s">
        <v>51</v>
      </c>
      <c r="C45" s="4" t="s">
        <v>52</v>
      </c>
      <c r="D45" s="5" t="s">
        <v>53</v>
      </c>
      <c r="E45" s="5">
        <v>4</v>
      </c>
      <c r="F45" s="3" t="s">
        <v>54</v>
      </c>
      <c r="G45" s="6">
        <v>5.3</v>
      </c>
      <c r="H45" s="6">
        <v>5.6</v>
      </c>
      <c r="I45" s="6">
        <v>46</v>
      </c>
      <c r="J45" s="6">
        <v>31</v>
      </c>
    </row>
    <row r="46" spans="1:10" ht="48" hidden="1" x14ac:dyDescent="0.25">
      <c r="A46" s="3" t="s">
        <v>170</v>
      </c>
      <c r="B46" s="3" t="s">
        <v>171</v>
      </c>
      <c r="C46" s="4" t="s">
        <v>172</v>
      </c>
      <c r="D46" s="5" t="s">
        <v>159</v>
      </c>
      <c r="E46" s="5">
        <v>4</v>
      </c>
      <c r="F46" s="3" t="s">
        <v>54</v>
      </c>
      <c r="G46" s="6">
        <v>5.4</v>
      </c>
      <c r="H46" s="6">
        <v>5.9</v>
      </c>
      <c r="I46" s="6">
        <v>63</v>
      </c>
      <c r="J46" s="6">
        <v>221</v>
      </c>
    </row>
    <row r="47" spans="1:10" ht="48" hidden="1" x14ac:dyDescent="0.25">
      <c r="A47" s="3" t="s">
        <v>173</v>
      </c>
      <c r="B47" s="3" t="s">
        <v>174</v>
      </c>
      <c r="C47" s="4" t="s">
        <v>175</v>
      </c>
      <c r="D47" s="5" t="s">
        <v>159</v>
      </c>
      <c r="E47" s="5">
        <v>4</v>
      </c>
      <c r="F47" s="3" t="s">
        <v>54</v>
      </c>
      <c r="G47" s="6">
        <v>5.6</v>
      </c>
      <c r="H47" s="6">
        <v>8.4</v>
      </c>
      <c r="I47" s="6">
        <v>72</v>
      </c>
      <c r="J47" s="6">
        <v>37</v>
      </c>
    </row>
    <row r="48" spans="1:10" ht="36" hidden="1" x14ac:dyDescent="0.25">
      <c r="A48" s="3" t="s">
        <v>234</v>
      </c>
      <c r="B48" s="3" t="s">
        <v>235</v>
      </c>
      <c r="C48" s="4" t="s">
        <v>236</v>
      </c>
      <c r="D48" s="5" t="s">
        <v>226</v>
      </c>
      <c r="E48" s="5">
        <v>5</v>
      </c>
      <c r="F48" s="3" t="s">
        <v>54</v>
      </c>
      <c r="G48" s="6">
        <v>5.4</v>
      </c>
      <c r="H48" s="6">
        <v>9.1999999999999993</v>
      </c>
      <c r="I48" s="6">
        <v>32</v>
      </c>
      <c r="J48" s="6">
        <v>29</v>
      </c>
    </row>
    <row r="49" spans="1:10" ht="24" hidden="1" x14ac:dyDescent="0.25">
      <c r="A49" s="3" t="s">
        <v>150</v>
      </c>
      <c r="B49" s="3" t="s">
        <v>151</v>
      </c>
      <c r="C49" s="4" t="s">
        <v>152</v>
      </c>
      <c r="D49" s="5" t="s">
        <v>137</v>
      </c>
      <c r="E49" s="5">
        <v>5</v>
      </c>
      <c r="F49" s="3" t="s">
        <v>54</v>
      </c>
      <c r="G49" s="6">
        <v>3.25</v>
      </c>
      <c r="H49" s="6">
        <v>9.1</v>
      </c>
      <c r="I49" s="6">
        <v>38</v>
      </c>
      <c r="J49" s="6">
        <v>82</v>
      </c>
    </row>
    <row r="50" spans="1:10" ht="48" hidden="1" x14ac:dyDescent="0.25">
      <c r="A50" s="3" t="s">
        <v>118</v>
      </c>
      <c r="B50" s="3" t="s">
        <v>119</v>
      </c>
      <c r="C50" s="4" t="s">
        <v>120</v>
      </c>
      <c r="D50" s="5" t="s">
        <v>108</v>
      </c>
      <c r="E50" s="5">
        <v>5</v>
      </c>
      <c r="F50" s="3" t="s">
        <v>54</v>
      </c>
      <c r="G50" s="6">
        <v>3.25</v>
      </c>
      <c r="H50" s="6">
        <v>5.2</v>
      </c>
      <c r="I50" s="6">
        <v>98</v>
      </c>
      <c r="J50" s="6">
        <v>123</v>
      </c>
    </row>
    <row r="51" spans="1:10" ht="24" hidden="1" x14ac:dyDescent="0.25">
      <c r="A51" s="3" t="s">
        <v>55</v>
      </c>
      <c r="B51" s="3" t="s">
        <v>56</v>
      </c>
      <c r="C51" s="4" t="s">
        <v>57</v>
      </c>
      <c r="D51" s="5" t="s">
        <v>53</v>
      </c>
      <c r="E51" s="5">
        <v>6</v>
      </c>
      <c r="F51" s="3" t="s">
        <v>54</v>
      </c>
      <c r="G51" s="6">
        <v>5.0999999999999996</v>
      </c>
      <c r="H51" s="6">
        <v>9.8000000000000007</v>
      </c>
      <c r="I51" s="6">
        <v>20</v>
      </c>
      <c r="J51" s="6">
        <v>29</v>
      </c>
    </row>
    <row r="52" spans="1:10" ht="24" hidden="1" x14ac:dyDescent="0.25">
      <c r="A52" s="3" t="s">
        <v>153</v>
      </c>
      <c r="B52" s="3" t="s">
        <v>154</v>
      </c>
      <c r="C52" s="4" t="s">
        <v>155</v>
      </c>
      <c r="D52" s="5" t="s">
        <v>137</v>
      </c>
      <c r="E52" s="5">
        <v>6</v>
      </c>
      <c r="F52" s="3" t="s">
        <v>54</v>
      </c>
      <c r="G52" s="6">
        <v>3.25</v>
      </c>
      <c r="H52" s="6">
        <v>6.1</v>
      </c>
      <c r="I52" s="6">
        <v>43</v>
      </c>
      <c r="J52" s="6">
        <v>204</v>
      </c>
    </row>
    <row r="53" spans="1:10" ht="48" hidden="1" x14ac:dyDescent="0.25">
      <c r="A53" s="3" t="s">
        <v>128</v>
      </c>
      <c r="B53" s="3" t="s">
        <v>129</v>
      </c>
      <c r="C53" s="4" t="s">
        <v>130</v>
      </c>
      <c r="D53" s="5" t="s">
        <v>124</v>
      </c>
      <c r="E53" s="5">
        <v>3</v>
      </c>
      <c r="F53" s="3" t="s">
        <v>65</v>
      </c>
      <c r="G53" s="6">
        <v>5.6</v>
      </c>
      <c r="H53" s="6">
        <v>7</v>
      </c>
      <c r="I53" s="6">
        <v>59</v>
      </c>
      <c r="J53" s="6">
        <v>91</v>
      </c>
    </row>
    <row r="54" spans="1:10" ht="24" hidden="1" x14ac:dyDescent="0.25">
      <c r="A54" s="3" t="s">
        <v>198</v>
      </c>
      <c r="B54" s="3" t="s">
        <v>199</v>
      </c>
      <c r="C54" s="4" t="s">
        <v>200</v>
      </c>
      <c r="D54" s="5" t="s">
        <v>201</v>
      </c>
      <c r="E54" s="5">
        <v>4</v>
      </c>
      <c r="F54" s="3" t="s">
        <v>65</v>
      </c>
      <c r="G54" s="6">
        <v>3.25</v>
      </c>
      <c r="H54" s="6">
        <v>6.7</v>
      </c>
      <c r="I54" s="6">
        <v>61</v>
      </c>
      <c r="J54" s="6">
        <v>47</v>
      </c>
    </row>
    <row r="55" spans="1:10" ht="24" hidden="1" x14ac:dyDescent="0.25">
      <c r="A55" s="3" t="s">
        <v>202</v>
      </c>
      <c r="B55" s="3" t="s">
        <v>203</v>
      </c>
      <c r="C55" s="4" t="s">
        <v>204</v>
      </c>
      <c r="D55" s="5" t="s">
        <v>201</v>
      </c>
      <c r="E55" s="5">
        <v>4</v>
      </c>
      <c r="F55" s="3" t="s">
        <v>65</v>
      </c>
      <c r="G55" s="6">
        <v>5</v>
      </c>
      <c r="H55" s="6">
        <v>10</v>
      </c>
      <c r="I55" s="6">
        <v>55</v>
      </c>
      <c r="J55" s="6">
        <v>36</v>
      </c>
    </row>
    <row r="56" spans="1:10" hidden="1" x14ac:dyDescent="0.25">
      <c r="A56" s="3" t="s">
        <v>62</v>
      </c>
      <c r="B56" s="3" t="s">
        <v>63</v>
      </c>
      <c r="C56" s="4" t="s">
        <v>64</v>
      </c>
      <c r="D56" s="5" t="s">
        <v>61</v>
      </c>
      <c r="E56" s="5">
        <v>5</v>
      </c>
      <c r="F56" s="3" t="s">
        <v>65</v>
      </c>
      <c r="G56" s="6">
        <v>3.25</v>
      </c>
      <c r="H56" s="6">
        <v>5.4</v>
      </c>
      <c r="I56" s="6">
        <v>10</v>
      </c>
      <c r="J56" s="6">
        <v>46</v>
      </c>
    </row>
    <row r="57" spans="1:10" ht="24" hidden="1" x14ac:dyDescent="0.25">
      <c r="A57" s="3" t="s">
        <v>176</v>
      </c>
      <c r="B57" s="3" t="s">
        <v>177</v>
      </c>
      <c r="C57" s="4" t="s">
        <v>178</v>
      </c>
      <c r="D57" s="5" t="s">
        <v>159</v>
      </c>
      <c r="E57" s="5">
        <v>5</v>
      </c>
      <c r="F57" s="3" t="s">
        <v>65</v>
      </c>
      <c r="G57" s="6">
        <v>5.0999999999999996</v>
      </c>
      <c r="H57" s="6">
        <v>5.2</v>
      </c>
      <c r="I57" s="6">
        <v>3</v>
      </c>
      <c r="J57" s="6">
        <v>168</v>
      </c>
    </row>
    <row r="58" spans="1:10" ht="24" hidden="1" x14ac:dyDescent="0.25">
      <c r="A58" s="3" t="s">
        <v>179</v>
      </c>
      <c r="B58" s="3" t="s">
        <v>180</v>
      </c>
      <c r="C58" s="4" t="s">
        <v>181</v>
      </c>
      <c r="D58" s="5" t="s">
        <v>159</v>
      </c>
      <c r="E58" s="5">
        <v>5</v>
      </c>
      <c r="F58" s="3" t="s">
        <v>65</v>
      </c>
      <c r="G58" s="6">
        <v>5.2</v>
      </c>
      <c r="H58" s="6">
        <v>9.5</v>
      </c>
      <c r="I58" s="6">
        <v>58</v>
      </c>
      <c r="J58" s="6">
        <v>23</v>
      </c>
    </row>
    <row r="59" spans="1:10" ht="36" hidden="1" x14ac:dyDescent="0.25">
      <c r="A59" s="3" t="s">
        <v>205</v>
      </c>
      <c r="B59" s="3" t="s">
        <v>206</v>
      </c>
      <c r="C59" s="4" t="s">
        <v>207</v>
      </c>
      <c r="D59" s="5" t="s">
        <v>208</v>
      </c>
      <c r="E59" s="5">
        <v>5</v>
      </c>
      <c r="F59" s="3" t="s">
        <v>65</v>
      </c>
      <c r="G59" s="6">
        <v>5.2</v>
      </c>
      <c r="H59" s="6">
        <v>9.5</v>
      </c>
      <c r="I59" s="6">
        <v>25</v>
      </c>
      <c r="J59" s="6">
        <v>220</v>
      </c>
    </row>
    <row r="60" spans="1:10" ht="24" hidden="1" x14ac:dyDescent="0.25">
      <c r="A60" s="3" t="s">
        <v>66</v>
      </c>
      <c r="B60" s="3" t="s">
        <v>67</v>
      </c>
      <c r="C60" s="4" t="s">
        <v>68</v>
      </c>
      <c r="D60" s="5" t="s">
        <v>61</v>
      </c>
      <c r="E60" s="5">
        <v>5</v>
      </c>
      <c r="F60" s="3" t="s">
        <v>65</v>
      </c>
      <c r="G60" s="6">
        <v>3.25</v>
      </c>
      <c r="H60" s="6">
        <v>7.7</v>
      </c>
      <c r="I60" s="6">
        <v>67</v>
      </c>
      <c r="J60" s="6">
        <v>203</v>
      </c>
    </row>
    <row r="61" spans="1:10" ht="36" hidden="1" x14ac:dyDescent="0.25">
      <c r="A61" s="3" t="s">
        <v>241</v>
      </c>
      <c r="B61" s="3" t="s">
        <v>59</v>
      </c>
      <c r="C61" s="4" t="s">
        <v>242</v>
      </c>
      <c r="D61" s="5" t="s">
        <v>243</v>
      </c>
      <c r="E61" s="5">
        <v>5</v>
      </c>
      <c r="F61" s="3" t="s">
        <v>65</v>
      </c>
      <c r="G61" s="6">
        <v>3.25</v>
      </c>
      <c r="H61" s="6">
        <v>6.4</v>
      </c>
      <c r="I61" s="6">
        <v>9</v>
      </c>
      <c r="J61" s="6">
        <v>17</v>
      </c>
    </row>
    <row r="62" spans="1:10" ht="36" hidden="1" x14ac:dyDescent="0.25">
      <c r="A62" s="3" t="s">
        <v>244</v>
      </c>
      <c r="B62" s="3" t="s">
        <v>59</v>
      </c>
      <c r="C62" s="4" t="s">
        <v>245</v>
      </c>
      <c r="D62" s="5" t="s">
        <v>243</v>
      </c>
      <c r="E62" s="5">
        <v>5</v>
      </c>
      <c r="F62" s="3" t="s">
        <v>65</v>
      </c>
      <c r="G62" s="6">
        <v>5.6</v>
      </c>
      <c r="H62" s="6">
        <v>7.3</v>
      </c>
      <c r="I62" s="6">
        <v>83</v>
      </c>
      <c r="J62" s="6">
        <v>111</v>
      </c>
    </row>
    <row r="63" spans="1:10" ht="48" hidden="1" x14ac:dyDescent="0.25">
      <c r="A63" s="3" t="s">
        <v>131</v>
      </c>
      <c r="B63" s="3" t="s">
        <v>132</v>
      </c>
      <c r="C63" s="4" t="s">
        <v>133</v>
      </c>
      <c r="D63" s="5" t="s">
        <v>124</v>
      </c>
      <c r="E63" s="5">
        <v>5</v>
      </c>
      <c r="F63" s="3" t="s">
        <v>65</v>
      </c>
      <c r="G63" s="6">
        <v>5.5</v>
      </c>
      <c r="H63" s="6">
        <v>6.2</v>
      </c>
      <c r="I63" s="6">
        <v>0</v>
      </c>
      <c r="J63" s="6">
        <v>145</v>
      </c>
    </row>
    <row r="64" spans="1:10" ht="24" hidden="1" x14ac:dyDescent="0.25">
      <c r="A64" s="3" t="s">
        <v>209</v>
      </c>
      <c r="B64" s="3" t="s">
        <v>210</v>
      </c>
      <c r="C64" s="4" t="s">
        <v>211</v>
      </c>
      <c r="D64" s="5" t="s">
        <v>208</v>
      </c>
      <c r="E64" s="5">
        <v>6</v>
      </c>
      <c r="F64" s="3" t="s">
        <v>65</v>
      </c>
      <c r="G64" s="6">
        <v>5.2</v>
      </c>
      <c r="H64" s="6">
        <v>5.5</v>
      </c>
      <c r="I64" s="6">
        <v>33</v>
      </c>
      <c r="J64" s="6">
        <v>184</v>
      </c>
    </row>
    <row r="65" spans="1:10" ht="36" hidden="1" x14ac:dyDescent="0.25">
      <c r="A65" s="3" t="s">
        <v>99</v>
      </c>
      <c r="B65" s="3" t="s">
        <v>100</v>
      </c>
      <c r="C65" s="4" t="s">
        <v>101</v>
      </c>
      <c r="D65" s="5" t="s">
        <v>90</v>
      </c>
      <c r="E65" s="5">
        <v>6</v>
      </c>
      <c r="F65" s="3" t="s">
        <v>65</v>
      </c>
      <c r="G65" s="6">
        <v>5.6</v>
      </c>
      <c r="H65" s="6">
        <v>7.4</v>
      </c>
      <c r="I65" s="6">
        <v>40</v>
      </c>
      <c r="J65" s="6">
        <v>137</v>
      </c>
    </row>
    <row r="66" spans="1:10" ht="36" x14ac:dyDescent="0.25">
      <c r="A66" s="3" t="s">
        <v>182</v>
      </c>
      <c r="B66" s="3" t="s">
        <v>183</v>
      </c>
      <c r="C66" s="4" t="s">
        <v>184</v>
      </c>
      <c r="D66" s="5" t="s">
        <v>159</v>
      </c>
      <c r="E66" s="5">
        <v>3</v>
      </c>
      <c r="F66" s="3" t="s">
        <v>39</v>
      </c>
      <c r="G66" s="6">
        <v>3.25</v>
      </c>
      <c r="H66" s="6">
        <v>8</v>
      </c>
      <c r="I66" s="6">
        <v>11</v>
      </c>
      <c r="J66" s="6">
        <v>220</v>
      </c>
    </row>
    <row r="67" spans="1:10" x14ac:dyDescent="0.25">
      <c r="A67" s="3" t="s">
        <v>35</v>
      </c>
      <c r="B67" s="3" t="s">
        <v>36</v>
      </c>
      <c r="C67" s="4" t="s">
        <v>37</v>
      </c>
      <c r="D67" s="5" t="s">
        <v>38</v>
      </c>
      <c r="E67" s="5">
        <v>3</v>
      </c>
      <c r="F67" s="3" t="s">
        <v>39</v>
      </c>
      <c r="G67" s="6">
        <v>5.6</v>
      </c>
      <c r="H67" s="6">
        <v>8.1</v>
      </c>
      <c r="I67" s="6">
        <v>5</v>
      </c>
      <c r="J67" s="6">
        <v>204</v>
      </c>
    </row>
    <row r="68" spans="1:10" ht="24" hidden="1" x14ac:dyDescent="0.25">
      <c r="A68" s="3" t="s">
        <v>185</v>
      </c>
      <c r="B68" s="3" t="s">
        <v>186</v>
      </c>
      <c r="C68" s="4" t="s">
        <v>187</v>
      </c>
      <c r="D68" s="5" t="s">
        <v>159</v>
      </c>
      <c r="E68" s="5">
        <v>3</v>
      </c>
      <c r="F68" s="3" t="s">
        <v>39</v>
      </c>
      <c r="G68" s="6">
        <v>5.0999999999999996</v>
      </c>
      <c r="H68" s="6">
        <v>9.8000000000000007</v>
      </c>
      <c r="I68" s="6">
        <v>22</v>
      </c>
      <c r="J68" s="6">
        <v>84</v>
      </c>
    </row>
    <row r="69" spans="1:10" ht="24" hidden="1" x14ac:dyDescent="0.25">
      <c r="A69" s="3" t="s">
        <v>40</v>
      </c>
      <c r="B69" s="3" t="s">
        <v>41</v>
      </c>
      <c r="C69" s="4" t="s">
        <v>42</v>
      </c>
      <c r="D69" s="5" t="s">
        <v>38</v>
      </c>
      <c r="E69" s="5">
        <v>4</v>
      </c>
      <c r="F69" s="3" t="s">
        <v>39</v>
      </c>
      <c r="G69" s="6">
        <v>5.2</v>
      </c>
      <c r="H69" s="6">
        <v>9.5</v>
      </c>
      <c r="I69" s="6">
        <v>58</v>
      </c>
      <c r="J69" s="6">
        <v>217</v>
      </c>
    </row>
    <row r="70" spans="1:10" ht="24" hidden="1" x14ac:dyDescent="0.25">
      <c r="A70" s="3" t="s">
        <v>246</v>
      </c>
      <c r="B70" s="3" t="s">
        <v>247</v>
      </c>
      <c r="C70" s="4" t="s">
        <v>248</v>
      </c>
      <c r="D70" s="5" t="s">
        <v>243</v>
      </c>
      <c r="E70" s="5">
        <v>4</v>
      </c>
      <c r="F70" s="3" t="s">
        <v>39</v>
      </c>
      <c r="G70" s="6">
        <v>3.25</v>
      </c>
      <c r="H70" s="6">
        <v>5.6</v>
      </c>
      <c r="I70" s="6">
        <v>82</v>
      </c>
      <c r="J70" s="6">
        <v>162</v>
      </c>
    </row>
    <row r="71" spans="1:10" hidden="1" x14ac:dyDescent="0.25">
      <c r="A71" s="3" t="s">
        <v>249</v>
      </c>
      <c r="B71" s="3" t="s">
        <v>250</v>
      </c>
      <c r="C71" s="4" t="s">
        <v>251</v>
      </c>
      <c r="D71" s="5" t="s">
        <v>243</v>
      </c>
      <c r="E71" s="5">
        <v>5</v>
      </c>
      <c r="F71" s="3" t="s">
        <v>39</v>
      </c>
      <c r="G71" s="6">
        <v>5.4</v>
      </c>
      <c r="H71" s="6">
        <v>6.2</v>
      </c>
      <c r="I71" s="6">
        <v>8</v>
      </c>
      <c r="J71" s="6">
        <v>53</v>
      </c>
    </row>
    <row r="72" spans="1:10" ht="24" hidden="1" x14ac:dyDescent="0.25">
      <c r="A72" s="3" t="s">
        <v>81</v>
      </c>
      <c r="B72" s="3" t="s">
        <v>82</v>
      </c>
      <c r="C72" s="4" t="s">
        <v>83</v>
      </c>
      <c r="D72" s="5" t="s">
        <v>76</v>
      </c>
      <c r="E72" s="5">
        <v>5</v>
      </c>
      <c r="F72" s="3" t="s">
        <v>39</v>
      </c>
      <c r="G72" s="6">
        <v>3.25</v>
      </c>
      <c r="H72" s="6">
        <v>9</v>
      </c>
      <c r="I72" s="6">
        <v>1</v>
      </c>
      <c r="J72" s="6">
        <v>102</v>
      </c>
    </row>
    <row r="73" spans="1:10" ht="24" hidden="1" x14ac:dyDescent="0.25">
      <c r="A73" s="3" t="s">
        <v>252</v>
      </c>
      <c r="B73" s="3" t="s">
        <v>253</v>
      </c>
      <c r="C73" s="4" t="s">
        <v>254</v>
      </c>
      <c r="D73" s="5" t="s">
        <v>243</v>
      </c>
      <c r="E73" s="5">
        <v>5</v>
      </c>
      <c r="F73" s="3" t="s">
        <v>39</v>
      </c>
      <c r="G73" s="6">
        <v>3.25</v>
      </c>
      <c r="H73" s="6">
        <v>7.1</v>
      </c>
      <c r="I73" s="6">
        <v>50</v>
      </c>
      <c r="J73" s="6">
        <v>111</v>
      </c>
    </row>
    <row r="74" spans="1:10" ht="24" hidden="1" x14ac:dyDescent="0.25">
      <c r="A74" s="3" t="s">
        <v>84</v>
      </c>
      <c r="B74" s="3" t="s">
        <v>85</v>
      </c>
      <c r="C74" s="4" t="s">
        <v>86</v>
      </c>
      <c r="D74" s="5" t="s">
        <v>76</v>
      </c>
      <c r="E74" s="5">
        <v>6</v>
      </c>
      <c r="F74" s="3" t="s">
        <v>39</v>
      </c>
      <c r="G74" s="6">
        <v>5.3</v>
      </c>
      <c r="H74" s="6">
        <v>5.7</v>
      </c>
      <c r="I74" s="6">
        <v>32</v>
      </c>
      <c r="J74" s="6">
        <v>44</v>
      </c>
    </row>
    <row r="75" spans="1:10" hidden="1" x14ac:dyDescent="0.25">
      <c r="A75" s="3" t="s">
        <v>212</v>
      </c>
      <c r="B75" s="3" t="s">
        <v>213</v>
      </c>
      <c r="C75" s="4" t="s">
        <v>104</v>
      </c>
      <c r="D75" s="5" t="s">
        <v>208</v>
      </c>
      <c r="E75" s="5">
        <v>6</v>
      </c>
      <c r="F75" s="3" t="s">
        <v>39</v>
      </c>
      <c r="G75" s="6">
        <v>3.25</v>
      </c>
      <c r="H75" s="6">
        <v>9.6</v>
      </c>
      <c r="I75" s="6">
        <v>16</v>
      </c>
      <c r="J75" s="6">
        <v>95</v>
      </c>
    </row>
    <row r="76" spans="1:10" ht="72" hidden="1" x14ac:dyDescent="0.25">
      <c r="A76" s="3" t="s">
        <v>214</v>
      </c>
      <c r="B76" s="3" t="s">
        <v>215</v>
      </c>
      <c r="C76" s="4" t="s">
        <v>216</v>
      </c>
      <c r="D76" s="5" t="s">
        <v>208</v>
      </c>
      <c r="E76" s="5">
        <v>6</v>
      </c>
      <c r="F76" s="3" t="s">
        <v>39</v>
      </c>
      <c r="G76" s="6">
        <v>3.25</v>
      </c>
      <c r="H76" s="6">
        <v>6.6</v>
      </c>
      <c r="I76" s="6">
        <v>98</v>
      </c>
      <c r="J76" s="6">
        <v>140</v>
      </c>
    </row>
    <row r="77" spans="1:10" hidden="1" x14ac:dyDescent="0.25">
      <c r="A77" s="3"/>
      <c r="B77" s="3"/>
      <c r="C77" s="4"/>
      <c r="D77" s="5"/>
      <c r="E77" s="5"/>
      <c r="F77" s="3"/>
      <c r="G77" s="6"/>
      <c r="H77" s="6"/>
      <c r="I77" s="6"/>
      <c r="J77" s="6"/>
    </row>
    <row r="78" spans="1:10" hidden="1" x14ac:dyDescent="0.25">
      <c r="A78" s="7"/>
    </row>
  </sheetData>
  <autoFilter ref="A1:J78" xr:uid="{CD32F35E-64E6-40E8-8985-A15CEDADE25F}">
    <filterColumn colId="4">
      <customFilters>
        <customFilter operator="lessThanOrEqual" val="3"/>
      </customFilters>
    </filterColumn>
    <filterColumn colId="9">
      <customFilters>
        <customFilter operator="greaterThanOrEqual" val="100"/>
      </customFilters>
    </filterColumn>
  </autoFilter>
  <conditionalFormatting sqref="H2:H1048576">
    <cfRule type="cellIs" dxfId="0" priority="1" operator="greaterThanOrEqual">
      <formula>9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LookUp</vt:lpstr>
      <vt:lpstr>Music</vt:lpstr>
      <vt:lpstr>Pivot 1</vt:lpstr>
      <vt:lpstr>Pivot 2</vt:lpstr>
      <vt:lpstr>Pivot 3</vt:lpstr>
      <vt:lpstr>Filter 1</vt:lpstr>
      <vt:lpstr>Filter 2</vt:lpstr>
      <vt:lpstr>Filter 3</vt:lpstr>
      <vt:lpstr>MusicData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 Glenn</dc:creator>
  <cp:lastModifiedBy>Isaiah Glenn</cp:lastModifiedBy>
  <dcterms:created xsi:type="dcterms:W3CDTF">2023-02-26T23:52:27Z</dcterms:created>
  <dcterms:modified xsi:type="dcterms:W3CDTF">2023-02-27T02:12:50Z</dcterms:modified>
</cp:coreProperties>
</file>